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0" yWindow="0" windowWidth="23040" windowHeight="9405" tabRatio="891"/>
  </bookViews>
  <sheets>
    <sheet name="Přehled" sheetId="20" r:id="rId1"/>
    <sheet name="MŠ Antošovická" sheetId="5" r:id="rId2"/>
    <sheet name="MŠ Bohumínská" sheetId="6" r:id="rId3"/>
    <sheet name="MŠ Frýdecká" sheetId="7" r:id="rId4"/>
    <sheet name="MŠ Chrustova" sheetId="8" r:id="rId5"/>
    <sheet name="MŠ Jaklovecká" sheetId="9" r:id="rId6"/>
    <sheet name="MŠ Keramická" sheetId="10" r:id="rId7"/>
    <sheet name="MŠ Komerční" sheetId="11" r:id="rId8"/>
    <sheet name="MŠ Na Liščině" sheetId="12" r:id="rId9"/>
    <sheet name="MŠ Nástupní" sheetId="13" r:id="rId10"/>
    <sheet name="MŠ Požární" sheetId="14" r:id="rId11"/>
    <sheet name="MŠ Slívova" sheetId="15" r:id="rId12"/>
    <sheet name="MŠ Zámostní" sheetId="16" r:id="rId13"/>
  </sheets>
  <definedNames>
    <definedName name="Ant">MŠ_Antošovická[[#Totals],[Čistá částka bez DPH]]</definedName>
    <definedName name="AntDPH">MŠ_Antošovická[[#Totals],[Částka s DPH]]</definedName>
    <definedName name="Boh">MŠ_Bohumínská[[#Totals],[Čistá částka bez DPH]]</definedName>
    <definedName name="BohDPH">MŠ_Bohumínská[[#Totals],[Částka s DPH]]</definedName>
    <definedName name="Fry">MŠ_Frýdecká[[#Totals],[Čistá částka bez DPH]]</definedName>
    <definedName name="FryDPH">MŠ_Frýdecká[[#Totals],[Částka s DPH]]</definedName>
    <definedName name="Chr">MŠ_Chrustova[[#Totals],[Čistá částka bez DPH]]</definedName>
    <definedName name="CHrDPH">MŠ_Chrustova[[#Totals],[Částka s DPH]]</definedName>
    <definedName name="Jak">MŠ_Jaklovecká[[#Totals],[Čistá částka bez DPH]]</definedName>
    <definedName name="JakDPH">MŠ_Jaklovecká[[#Totals],[Částka s DPH]]</definedName>
    <definedName name="Ker">MŠ_Keramická[[#Totals],[Čistá částka bez DPH]]</definedName>
    <definedName name="KerDPH">MŠ_Keramická[[#Totals],[Částka s DPH]]</definedName>
    <definedName name="Kom">MŠ_Komerční[[#Totals],[Čistá částka bez DPH]]</definedName>
    <definedName name="KomDPH">MŠ_Komerční[[#Totals],[Částka s DPH]]</definedName>
    <definedName name="NaLIs">MŠ_NaLiščině[[#Totals],[Čistá částka bez DPH]]</definedName>
    <definedName name="NaLisDPH">MŠ_NaLiščině[[#Totals],[Částka s DPH]]</definedName>
    <definedName name="Nas">MŠ_Nástupní[[#Totals],[Čistá částka bez DPH]]</definedName>
    <definedName name="NasDPH">MŠ_Nástupní[[#Totals],[Částka s DPH]]</definedName>
    <definedName name="_xlnm.Print_Area" localSheetId="0">Přehled!$A$1:$F$17</definedName>
    <definedName name="Poz">MŠ_Požární[[#Totals],[Čistá částka bez DPH]]</definedName>
    <definedName name="PozDPH">MŠ_Požární[[#Totals],[Částka s DPH]]</definedName>
    <definedName name="Sli">MŠ_Slívova[[#Totals],[Čistá částka bez DPH]]</definedName>
    <definedName name="SliDPH">MŠ_Slívova[[#Totals],[Částka s DPH]]</definedName>
    <definedName name="Zam">MŠ_Zámostní[[#Totals],[Čistá částka bez DPH]]</definedName>
    <definedName name="ZamDPH">MŠ_Zámostní[[#Totals],[Částka s DPH]]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6" l="1"/>
  <c r="G24" i="16" s="1"/>
  <c r="F24" i="15"/>
  <c r="G24" i="15" s="1"/>
  <c r="F24" i="14"/>
  <c r="G24" i="14" s="1"/>
  <c r="F24" i="13"/>
  <c r="G24" i="13" s="1"/>
  <c r="F24" i="12"/>
  <c r="G24" i="12" s="1"/>
  <c r="F24" i="9"/>
  <c r="G24" i="9"/>
  <c r="F24" i="8"/>
  <c r="G24" i="8" s="1"/>
  <c r="F24" i="7"/>
  <c r="G24" i="7" s="1"/>
  <c r="F20" i="6"/>
  <c r="G20" i="6" s="1"/>
  <c r="F22" i="5"/>
  <c r="G22" i="5" s="1"/>
  <c r="F21" i="6" l="1"/>
  <c r="G21" i="6" s="1"/>
  <c r="F21" i="16"/>
  <c r="G21" i="16" s="1"/>
  <c r="F22" i="16"/>
  <c r="G22" i="16" s="1"/>
  <c r="F23" i="16"/>
  <c r="G23" i="16" s="1"/>
  <c r="F25" i="16"/>
  <c r="G25" i="16" s="1"/>
  <c r="F17" i="16"/>
  <c r="G17" i="16" s="1"/>
  <c r="F18" i="16"/>
  <c r="G18" i="16" s="1"/>
  <c r="F12" i="16"/>
  <c r="G12" i="16" s="1"/>
  <c r="F13" i="16"/>
  <c r="G13" i="16" s="1"/>
  <c r="F14" i="16"/>
  <c r="G14" i="16" s="1"/>
  <c r="F21" i="15"/>
  <c r="G21" i="15" s="1"/>
  <c r="F22" i="15"/>
  <c r="G22" i="15" s="1"/>
  <c r="F17" i="15"/>
  <c r="G17" i="15" s="1"/>
  <c r="F18" i="15"/>
  <c r="G18" i="15" s="1"/>
  <c r="F12" i="15"/>
  <c r="G12" i="15" s="1"/>
  <c r="F13" i="15"/>
  <c r="G13" i="15" s="1"/>
  <c r="F14" i="15"/>
  <c r="G14" i="15" s="1"/>
  <c r="F23" i="15"/>
  <c r="G23" i="15" s="1"/>
  <c r="F25" i="15"/>
  <c r="G25" i="15" s="1"/>
  <c r="F21" i="14"/>
  <c r="G21" i="14" s="1"/>
  <c r="F22" i="14"/>
  <c r="G22" i="14" s="1"/>
  <c r="F23" i="14"/>
  <c r="G23" i="14" s="1"/>
  <c r="F25" i="14"/>
  <c r="G25" i="14" s="1"/>
  <c r="F17" i="14"/>
  <c r="G17" i="14" s="1"/>
  <c r="F18" i="14"/>
  <c r="G18" i="14" s="1"/>
  <c r="F12" i="14"/>
  <c r="G12" i="14" s="1"/>
  <c r="F13" i="14"/>
  <c r="G13" i="14" s="1"/>
  <c r="F14" i="14"/>
  <c r="G14" i="14" s="1"/>
  <c r="F23" i="13"/>
  <c r="G23" i="13" s="1"/>
  <c r="F25" i="13"/>
  <c r="G25" i="13" s="1"/>
  <c r="F21" i="13"/>
  <c r="G21" i="13" s="1"/>
  <c r="F22" i="13"/>
  <c r="G22" i="13" s="1"/>
  <c r="F17" i="13"/>
  <c r="G17" i="13" s="1"/>
  <c r="F18" i="13"/>
  <c r="G18" i="13"/>
  <c r="F12" i="13"/>
  <c r="G12" i="13" s="1"/>
  <c r="F13" i="13"/>
  <c r="G13" i="13" s="1"/>
  <c r="F14" i="13"/>
  <c r="G14" i="13" s="1"/>
  <c r="F21" i="12"/>
  <c r="G21" i="12" s="1"/>
  <c r="F22" i="12"/>
  <c r="G22" i="12" s="1"/>
  <c r="F23" i="12"/>
  <c r="G23" i="12" s="1"/>
  <c r="F25" i="12"/>
  <c r="G25" i="12" s="1"/>
  <c r="F17" i="12"/>
  <c r="G17" i="12" s="1"/>
  <c r="F18" i="12"/>
  <c r="G18" i="12" s="1"/>
  <c r="F14" i="12"/>
  <c r="G14" i="12" s="1"/>
  <c r="F12" i="12"/>
  <c r="G12" i="12" s="1"/>
  <c r="F13" i="12"/>
  <c r="G13" i="12" s="1"/>
  <c r="F21" i="11"/>
  <c r="G21" i="11" s="1"/>
  <c r="F22" i="11"/>
  <c r="G22" i="11" s="1"/>
  <c r="F17" i="11"/>
  <c r="G17" i="11" s="1"/>
  <c r="F18" i="11"/>
  <c r="G18" i="11" s="1"/>
  <c r="F12" i="11"/>
  <c r="G12" i="11" s="1"/>
  <c r="F13" i="11"/>
  <c r="G13" i="11" s="1"/>
  <c r="F14" i="11"/>
  <c r="G14" i="11" s="1"/>
  <c r="F21" i="10"/>
  <c r="G21" i="10" s="1"/>
  <c r="F22" i="10"/>
  <c r="G22" i="10" s="1"/>
  <c r="F17" i="10"/>
  <c r="G17" i="10" s="1"/>
  <c r="F18" i="10"/>
  <c r="G18" i="10" s="1"/>
  <c r="F14" i="10"/>
  <c r="G14" i="10" s="1"/>
  <c r="F12" i="10"/>
  <c r="G12" i="10" s="1"/>
  <c r="F13" i="10"/>
  <c r="G13" i="10" s="1"/>
  <c r="F23" i="8"/>
  <c r="G23" i="8" s="1"/>
  <c r="F25" i="8"/>
  <c r="G25" i="8" s="1"/>
  <c r="F23" i="9"/>
  <c r="G23" i="9" s="1"/>
  <c r="F25" i="9"/>
  <c r="G25" i="9" s="1"/>
  <c r="F21" i="9"/>
  <c r="G21" i="9" s="1"/>
  <c r="F22" i="9"/>
  <c r="G22" i="9" s="1"/>
  <c r="F17" i="9"/>
  <c r="G17" i="9" s="1"/>
  <c r="F18" i="9"/>
  <c r="G18" i="9" s="1"/>
  <c r="F12" i="9"/>
  <c r="G12" i="9" s="1"/>
  <c r="F13" i="9"/>
  <c r="G13" i="9" s="1"/>
  <c r="F14" i="9"/>
  <c r="G14" i="9" s="1"/>
  <c r="F21" i="8"/>
  <c r="G21" i="8" s="1"/>
  <c r="F22" i="8"/>
  <c r="G22" i="8" s="1"/>
  <c r="F17" i="8"/>
  <c r="G17" i="8" s="1"/>
  <c r="F18" i="8"/>
  <c r="G18" i="8" s="1"/>
  <c r="F12" i="8"/>
  <c r="G12" i="8" s="1"/>
  <c r="F13" i="8"/>
  <c r="G13" i="8" s="1"/>
  <c r="F14" i="8"/>
  <c r="G14" i="8" s="1"/>
  <c r="F21" i="7" l="1"/>
  <c r="G21" i="7" s="1"/>
  <c r="F22" i="7"/>
  <c r="G22" i="7" s="1"/>
  <c r="F23" i="7"/>
  <c r="G23" i="7" s="1"/>
  <c r="F25" i="7"/>
  <c r="G25" i="7" s="1"/>
  <c r="F17" i="7"/>
  <c r="G17" i="7" s="1"/>
  <c r="F18" i="7"/>
  <c r="G18" i="7" s="1"/>
  <c r="F12" i="7"/>
  <c r="G12" i="7" s="1"/>
  <c r="F13" i="7"/>
  <c r="G13" i="7" s="1"/>
  <c r="F14" i="7"/>
  <c r="G14" i="7" s="1"/>
  <c r="F9" i="7"/>
  <c r="G9" i="7" s="1"/>
  <c r="F8" i="7"/>
  <c r="G8" i="7" s="1"/>
  <c r="F17" i="6"/>
  <c r="G17" i="6" s="1"/>
  <c r="F18" i="6"/>
  <c r="G18" i="6" s="1"/>
  <c r="F12" i="6"/>
  <c r="G12" i="6" s="1"/>
  <c r="F13" i="6"/>
  <c r="G13" i="6" s="1"/>
  <c r="F14" i="6"/>
  <c r="G14" i="6" s="1"/>
  <c r="F19" i="6"/>
  <c r="G19" i="6" s="1"/>
  <c r="F21" i="5"/>
  <c r="G21" i="5" s="1"/>
  <c r="F16" i="5"/>
  <c r="G16" i="5" s="1"/>
  <c r="F17" i="5"/>
  <c r="G17" i="5" s="1"/>
  <c r="F11" i="5"/>
  <c r="G11" i="5" s="1"/>
  <c r="F12" i="5"/>
  <c r="G12" i="5" s="1"/>
  <c r="F13" i="5"/>
  <c r="G13" i="5" s="1"/>
  <c r="F18" i="5"/>
  <c r="G18" i="5" s="1"/>
  <c r="F7" i="5" l="1"/>
  <c r="G7" i="5" s="1"/>
  <c r="F8" i="5"/>
  <c r="G8" i="5" s="1"/>
  <c r="F28" i="5"/>
  <c r="G28" i="5" s="1"/>
  <c r="F29" i="5"/>
  <c r="G29" i="5" s="1"/>
  <c r="F30" i="5"/>
  <c r="G30" i="5" s="1"/>
  <c r="F31" i="5"/>
  <c r="G31" i="5" s="1"/>
  <c r="F8" i="16"/>
  <c r="G8" i="16" s="1"/>
  <c r="F9" i="16"/>
  <c r="G9" i="16" s="1"/>
  <c r="F30" i="16"/>
  <c r="G30" i="16" s="1"/>
  <c r="F31" i="16"/>
  <c r="G31" i="16" s="1"/>
  <c r="F32" i="16"/>
  <c r="G32" i="16" s="1"/>
  <c r="F33" i="16"/>
  <c r="G33" i="16" s="1"/>
  <c r="F8" i="15"/>
  <c r="G8" i="15" s="1"/>
  <c r="F9" i="15"/>
  <c r="G9" i="15" s="1"/>
  <c r="F30" i="15"/>
  <c r="G30" i="15" s="1"/>
  <c r="F31" i="15"/>
  <c r="G31" i="15" s="1"/>
  <c r="F32" i="15"/>
  <c r="G32" i="15" s="1"/>
  <c r="F33" i="15"/>
  <c r="G33" i="15" s="1"/>
  <c r="F8" i="14"/>
  <c r="G8" i="14" s="1"/>
  <c r="F9" i="14"/>
  <c r="G9" i="14" s="1"/>
  <c r="F30" i="14"/>
  <c r="G30" i="14" s="1"/>
  <c r="F31" i="14"/>
  <c r="G31" i="14" s="1"/>
  <c r="F32" i="14"/>
  <c r="G32" i="14" s="1"/>
  <c r="F35" i="14"/>
  <c r="G35" i="14" s="1"/>
  <c r="F36" i="14"/>
  <c r="G36" i="14" s="1"/>
  <c r="F37" i="14"/>
  <c r="G37" i="14" s="1"/>
  <c r="F38" i="14"/>
  <c r="G38" i="14" s="1"/>
  <c r="F8" i="13"/>
  <c r="F9" i="13"/>
  <c r="G9" i="13" s="1"/>
  <c r="F30" i="13"/>
  <c r="F31" i="13"/>
  <c r="G31" i="13" s="1"/>
  <c r="F32" i="13"/>
  <c r="G32" i="13" s="1"/>
  <c r="F33" i="13"/>
  <c r="G33" i="13" s="1"/>
  <c r="G30" i="13"/>
  <c r="F8" i="12"/>
  <c r="G8" i="12" s="1"/>
  <c r="F9" i="12"/>
  <c r="G9" i="12" s="1"/>
  <c r="F30" i="12"/>
  <c r="F31" i="12"/>
  <c r="G31" i="12" s="1"/>
  <c r="F32" i="12"/>
  <c r="G32" i="12" s="1"/>
  <c r="F33" i="12"/>
  <c r="G33" i="12" s="1"/>
  <c r="F8" i="11"/>
  <c r="F9" i="11"/>
  <c r="G9" i="11" s="1"/>
  <c r="F27" i="11"/>
  <c r="G27" i="11" s="1"/>
  <c r="F28" i="11"/>
  <c r="G28" i="11" s="1"/>
  <c r="F29" i="11"/>
  <c r="G29" i="11" s="1"/>
  <c r="F32" i="11"/>
  <c r="G32" i="11" s="1"/>
  <c r="F33" i="11"/>
  <c r="G33" i="11" s="1"/>
  <c r="F34" i="11"/>
  <c r="G34" i="11" s="1"/>
  <c r="F35" i="11"/>
  <c r="G35" i="11" s="1"/>
  <c r="F8" i="10"/>
  <c r="F9" i="10"/>
  <c r="F27" i="10"/>
  <c r="G27" i="10" s="1"/>
  <c r="F28" i="10"/>
  <c r="G28" i="10" s="1"/>
  <c r="F29" i="10"/>
  <c r="G29" i="10" s="1"/>
  <c r="F30" i="10"/>
  <c r="G30" i="10" s="1"/>
  <c r="G9" i="10"/>
  <c r="F8" i="9"/>
  <c r="F9" i="9"/>
  <c r="G9" i="9" s="1"/>
  <c r="F30" i="9"/>
  <c r="G30" i="9" s="1"/>
  <c r="F31" i="9"/>
  <c r="G31" i="9" s="1"/>
  <c r="F32" i="9"/>
  <c r="G32" i="9" s="1"/>
  <c r="F33" i="9"/>
  <c r="G33" i="9" s="1"/>
  <c r="F8" i="8"/>
  <c r="F9" i="8"/>
  <c r="F30" i="8"/>
  <c r="F31" i="8"/>
  <c r="G31" i="8" s="1"/>
  <c r="F32" i="8"/>
  <c r="G32" i="8" s="1"/>
  <c r="F33" i="8"/>
  <c r="G33" i="8" s="1"/>
  <c r="G30" i="8"/>
  <c r="F30" i="7"/>
  <c r="G30" i="7" s="1"/>
  <c r="F31" i="7"/>
  <c r="G31" i="7" s="1"/>
  <c r="F32" i="7"/>
  <c r="G32" i="7" s="1"/>
  <c r="F33" i="7"/>
  <c r="G33" i="7" s="1"/>
  <c r="F8" i="6"/>
  <c r="F9" i="6"/>
  <c r="G9" i="6" s="1"/>
  <c r="F26" i="6"/>
  <c r="G26" i="6" s="1"/>
  <c r="F27" i="6"/>
  <c r="G27" i="6" s="1"/>
  <c r="F28" i="6"/>
  <c r="G28" i="6" s="1"/>
  <c r="F31" i="6"/>
  <c r="G31" i="6" s="1"/>
  <c r="F32" i="6"/>
  <c r="G32" i="6" s="1"/>
  <c r="F33" i="6"/>
  <c r="G33" i="6" s="1"/>
  <c r="F34" i="6"/>
  <c r="G34" i="6" s="1"/>
  <c r="F34" i="10" l="1"/>
  <c r="D10" i="20" s="1"/>
  <c r="G8" i="8"/>
  <c r="F37" i="8"/>
  <c r="D8" i="20" s="1"/>
  <c r="G8" i="11"/>
  <c r="G39" i="11" s="1"/>
  <c r="E11" i="20" s="1"/>
  <c r="F39" i="11"/>
  <c r="D11" i="20" s="1"/>
  <c r="F37" i="13"/>
  <c r="D13" i="20" s="1"/>
  <c r="G8" i="9"/>
  <c r="F37" i="9"/>
  <c r="D9" i="20" s="1"/>
  <c r="F37" i="15"/>
  <c r="D15" i="20" s="1"/>
  <c r="F37" i="7"/>
  <c r="D7" i="20" s="1"/>
  <c r="G8" i="6"/>
  <c r="G37" i="6" s="1"/>
  <c r="E6" i="20" s="1"/>
  <c r="F37" i="6"/>
  <c r="D6" i="20" s="1"/>
  <c r="F37" i="16"/>
  <c r="D16" i="20" s="1"/>
  <c r="G37" i="16"/>
  <c r="E16" i="20" s="1"/>
  <c r="G37" i="15"/>
  <c r="E15" i="20" s="1"/>
  <c r="F41" i="14"/>
  <c r="D14" i="20" s="1"/>
  <c r="G41" i="14"/>
  <c r="E14" i="20" s="1"/>
  <c r="F37" i="12"/>
  <c r="D12" i="20" s="1"/>
  <c r="G37" i="9"/>
  <c r="E9" i="20" s="1"/>
  <c r="G37" i="7"/>
  <c r="E7" i="20" s="1"/>
  <c r="G30" i="12"/>
  <c r="G37" i="12" s="1"/>
  <c r="E12" i="20" s="1"/>
  <c r="G8" i="13"/>
  <c r="G37" i="13" s="1"/>
  <c r="E13" i="20" s="1"/>
  <c r="G9" i="8"/>
  <c r="G37" i="8" s="1"/>
  <c r="E8" i="20" s="1"/>
  <c r="G8" i="10"/>
  <c r="G34" i="10" s="1"/>
  <c r="E10" i="20" s="1"/>
  <c r="F33" i="5"/>
  <c r="D5" i="20" s="1"/>
  <c r="G33" i="5"/>
  <c r="E5" i="20" s="1"/>
  <c r="D17" i="20" l="1"/>
  <c r="E17" i="20"/>
</calcChain>
</file>

<file path=xl/sharedStrings.xml><?xml version="1.0" encoding="utf-8"?>
<sst xmlns="http://schemas.openxmlformats.org/spreadsheetml/2006/main" count="657" uniqueCount="80">
  <si>
    <t>Č. položky</t>
  </si>
  <si>
    <t>Text</t>
  </si>
  <si>
    <t>Množství</t>
  </si>
  <si>
    <t>Jednotka</t>
  </si>
  <si>
    <t>Jednotková cena</t>
  </si>
  <si>
    <t>Částka s DPH</t>
  </si>
  <si>
    <t>ks</t>
  </si>
  <si>
    <t>1</t>
  </si>
  <si>
    <t>2</t>
  </si>
  <si>
    <t>3</t>
  </si>
  <si>
    <t>4</t>
  </si>
  <si>
    <t>5</t>
  </si>
  <si>
    <t>6</t>
  </si>
  <si>
    <t>Čistá částka bez DPH</t>
  </si>
  <si>
    <t>Instalační práce, přívod UTP k AP</t>
  </si>
  <si>
    <t>Mateřská škola Slezská Ostrava, Antošovická 107/55, Ostrava-Koblov - položkový rozpočet</t>
  </si>
  <si>
    <t>OfficeStd 2016 SNGL MVL</t>
  </si>
  <si>
    <t>Instalace software, integrace do školní sítě</t>
  </si>
  <si>
    <t>Notebook - ředitel školky</t>
  </si>
  <si>
    <t>Mateřská škola Slezská Ostrava, Bohumínská 68/450, Slezská Ostrava</t>
  </si>
  <si>
    <t>WIFI pokrytí MŠ</t>
  </si>
  <si>
    <t>Konfigurace, nastavení WiFi</t>
  </si>
  <si>
    <t>Zálohování - externí úložiště NAS</t>
  </si>
  <si>
    <t>Mateřská škola Slezská Ostrava, Frýdecká 426/28, Ostrava – Kunčice</t>
  </si>
  <si>
    <t>Mateřská škola Slezská Ostrava, Chrustova 11/1448, Slezská Ostrava</t>
  </si>
  <si>
    <t>Mateřská škola Slezská Ostrava, Jaklovecká 1201/14 , Slezská Ostrava</t>
  </si>
  <si>
    <t>Mateřská škola Slezská Ostrava, Keramická 230/8, Ostrava-Muglinov</t>
  </si>
  <si>
    <t>Mateřská škola Slezská Ostrava, Komerční 22a/704, Ostrava-Muglinov</t>
  </si>
  <si>
    <t>Mateřská škola Slezská Ostrava, Na Liščině 12A/689, Ostrava-Hrušov</t>
  </si>
  <si>
    <t>Mateřská škola Slezská Ostrava, Nástupní 19/146, Ostrava – Kunčičky</t>
  </si>
  <si>
    <t>Mateřská škola Slezská Ostrava, Požární 8, Slezská Ostrava</t>
  </si>
  <si>
    <t>Mateřská škola Slezská Ostrava, Slívova 631/11, Slezská Ostrava</t>
  </si>
  <si>
    <t>Mateřská škola Slezská Ostrava, Zámostní 1126/31, Slezská Ostrava</t>
  </si>
  <si>
    <t>Instalace, konfigurace zálohování</t>
  </si>
  <si>
    <t>RACK nástěnná skříň pro umístění LAN prvků a UPS 12U</t>
  </si>
  <si>
    <t>Instalace rozvaděče, propojení</t>
  </si>
  <si>
    <t>UPS, LAN switch</t>
  </si>
  <si>
    <t>Notebook - ředitel, třídy</t>
  </si>
  <si>
    <t>Notebook</t>
  </si>
  <si>
    <t xml:space="preserve">Notebook </t>
  </si>
  <si>
    <t>ESET NOD 32 Antivirus, 2 stanice, 3 roky</t>
  </si>
  <si>
    <t>Celkem</t>
  </si>
  <si>
    <t>Investiční dotace MŠ</t>
  </si>
  <si>
    <t>Instalace, konfigurace, nastavení, předvedení funkčnosti, školení v rozsahu min. 2 hodin</t>
  </si>
  <si>
    <t>WIFI AP dle specifikace v Příloze č.1</t>
  </si>
  <si>
    <t>UPS dle specifikace v Příloze č. 1, záruka 24 měsíců</t>
  </si>
  <si>
    <t>LAN přepínač - 26 portů dle specifikace v Příloze č.1, záruka 24 měsíců</t>
  </si>
  <si>
    <t xml:space="preserve">LAN přepínač - 26 portů </t>
  </si>
  <si>
    <t>dle specifikace v Příloze č. 1, záruka 36 měsíců</t>
  </si>
  <si>
    <t>dle specifikace v Příloze 1, záruka 36 měsíců</t>
  </si>
  <si>
    <t>WIFI AP dle specifikace v Příloze 1</t>
  </si>
  <si>
    <t>Mobilní interaktivní řešení - sestava včetně datového projektoru, PC a SW SMART Notebook</t>
  </si>
  <si>
    <t>MŠ Antošovická</t>
  </si>
  <si>
    <t>PČ</t>
  </si>
  <si>
    <t>MŠ Zámostní</t>
  </si>
  <si>
    <t>MŠ Keramická</t>
  </si>
  <si>
    <t>MŠ Požární</t>
  </si>
  <si>
    <t>MŠ Chrustova 11</t>
  </si>
  <si>
    <t>MŠ Na Liščině</t>
  </si>
  <si>
    <t>MŠ Bohumínská</t>
  </si>
  <si>
    <t>MŠ Nástupní</t>
  </si>
  <si>
    <t>MŠ Frýdecká</t>
  </si>
  <si>
    <t>MŠ Komerční</t>
  </si>
  <si>
    <t>MŠ Slívova</t>
  </si>
  <si>
    <t>MŠ Jaklovecká</t>
  </si>
  <si>
    <t>Souhrnná cena</t>
  </si>
  <si>
    <t>Školy</t>
  </si>
  <si>
    <t>Neinvestiční dotace MŠ</t>
  </si>
  <si>
    <t>Antivirový program s centrální správou dle specifikace v Příloze 1, 3 stanice, 3 roky</t>
  </si>
  <si>
    <t>Antivirový program s centrální správou dle specifikace v Příloze 1, 5 stanic, 3 roky</t>
  </si>
  <si>
    <t>Antivirový program s centrální správou dle specifikace v Příloze 1, 1 stanice, 3 roky</t>
  </si>
  <si>
    <t xml:space="preserve"> </t>
  </si>
  <si>
    <t>Antivirový program s centrální správou dle specifikace v Příloze 1, 2 stanice, 3 roky</t>
  </si>
  <si>
    <t>PC sestava včetně LCD- ekonom, školní jídelna</t>
  </si>
  <si>
    <t>LAN switch dle specifikace v Příloze č. 1</t>
  </si>
  <si>
    <t>Router dle specifikace v Příloze č.1</t>
  </si>
  <si>
    <t>RACK pro LAN přepínač a UPS, ROUTER</t>
  </si>
  <si>
    <t>RACK pro LAN přepínač, UPS a ROUTER</t>
  </si>
  <si>
    <t>HDD 2TB, určeno pro NAS, dle specifikace v Příloze č. 1</t>
  </si>
  <si>
    <t>PC sestava včetně 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</si>
</sst>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\ ##0.00"/>
  </numFmts>
  <fonts count="2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scheme val="minor"/>
    </font>
    <font>
      <b/>
      <sz val="11"/>
      <name val="Calibri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3">
    <xf numFmtId="0" fontId="0" fillId="0" borderId="0" xfId="0"/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right"/>
    </xf>
    <xf numFmtId="0" fontId="12" fillId="0" borderId="0" xfId="0" applyFont="1"/>
    <xf numFmtId="49" fontId="13" fillId="0" borderId="0" xfId="0" applyNumberFormat="1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 wrapText="1" indent="1"/>
      <protection locked="0"/>
    </xf>
    <xf numFmtId="44" fontId="15" fillId="0" borderId="1" xfId="1" applyFont="1" applyBorder="1"/>
    <xf numFmtId="44" fontId="15" fillId="0" borderId="3" xfId="1" applyFont="1" applyBorder="1"/>
    <xf numFmtId="0" fontId="18" fillId="2" borderId="10" xfId="0" applyFont="1" applyFill="1" applyBorder="1" applyAlignment="1">
      <alignment horizontal="center" vertical="center"/>
    </xf>
    <xf numFmtId="0" fontId="17" fillId="2" borderId="7" xfId="0" applyFont="1" applyFill="1" applyBorder="1" applyAlignment="1" applyProtection="1">
      <alignment horizontal="left" vertical="center" wrapText="1" indent="1"/>
      <protection locked="0"/>
    </xf>
    <xf numFmtId="44" fontId="15" fillId="2" borderId="8" xfId="0" applyNumberFormat="1" applyFont="1" applyFill="1" applyBorder="1"/>
    <xf numFmtId="44" fontId="15" fillId="2" borderId="9" xfId="0" applyNumberFormat="1" applyFont="1" applyFill="1" applyBorder="1"/>
    <xf numFmtId="49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0" fontId="20" fillId="0" borderId="0" xfId="0" applyFont="1"/>
    <xf numFmtId="49" fontId="21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49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</cellXfs>
  <cellStyles count="2">
    <cellStyle name="Měna" xfId="1" builtinId="4"/>
    <cellStyle name="Normální" xfId="0" builtinId="0"/>
  </cellStyles>
  <dxfs count="2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\ 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rgb="FFFFFF0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Přehled" displayName="Přehled" ref="B4:E17" totalsRowCount="1" headerRowDxfId="205" dataDxfId="203" totalsRowDxfId="201" headerRowBorderDxfId="204" tableBorderDxfId="202" totalsRowBorderDxfId="200">
  <autoFilter ref="B4:E16"/>
  <tableColumns count="4">
    <tableColumn id="1" name="PČ" totalsRowLabel="Celkem" dataDxfId="199" totalsRowDxfId="198"/>
    <tableColumn id="2" name="Školy" dataDxfId="197" totalsRowDxfId="196"/>
    <tableColumn id="4" name="Čistá částka bez DPH" totalsRowFunction="sum" dataDxfId="195" totalsRowDxfId="194" dataCellStyle="Měna"/>
    <tableColumn id="5" name="Částka s DPH" totalsRowFunction="sum" dataDxfId="193" totalsRowDxfId="192" dataCellStyle="Měn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MŠ_Nástupní" displayName="MŠ_Nástupní" ref="A1:G37" totalsRowCount="1" headerRowDxfId="63" dataDxfId="62">
  <autoFilter ref="A1:G36"/>
  <tableColumns count="7">
    <tableColumn id="2" name="Č. položky" totalsRowLabel="Celkem" dataDxfId="61" totalsRowDxfId="60"/>
    <tableColumn id="4" name="Text" dataDxfId="59" totalsRowDxfId="58"/>
    <tableColumn id="5" name="Množství" dataDxfId="57" totalsRowDxfId="56"/>
    <tableColumn id="6" name="Jednotka" dataDxfId="55" totalsRowDxfId="54"/>
    <tableColumn id="7" name="Jednotková cena" dataDxfId="53" totalsRowDxfId="52"/>
    <tableColumn id="9" name="Čistá částka bez DPH" totalsRowFunction="sum" dataDxfId="51" totalsRowDxfId="50">
      <calculatedColumnFormula>C2*E2</calculatedColumnFormula>
    </tableColumn>
    <tableColumn id="11" name="Částka s DPH" totalsRowFunction="sum" dataDxfId="49" totalsRowDxfId="48">
      <calculatedColumnFormula>1.21*F2</calculatedColumnFormula>
    </tableColumn>
  </tableColumns>
  <tableStyleInfo name="TableStyleLight5" showFirstColumn="0" showLastColumn="0" showRowStripes="1" showColumnStripes="0"/>
</table>
</file>

<file path=xl/tables/table11.xml><?xml version="1.0" encoding="utf-8"?>
<table xmlns="http://schemas.openxmlformats.org/spreadsheetml/2006/main" id="13" name="MŠ_Požární" displayName="MŠ_Požární" ref="A1:G41" totalsRowCount="1" headerRowDxfId="47" dataDxfId="46">
  <autoFilter ref="A1:G40"/>
  <tableColumns count="7">
    <tableColumn id="2" name="Č. položky" totalsRowLabel="Celkem" dataDxfId="45" totalsRowDxfId="44"/>
    <tableColumn id="4" name="Text" dataDxfId="43" totalsRowDxfId="42"/>
    <tableColumn id="5" name="Množství" dataDxfId="41" totalsRowDxfId="40"/>
    <tableColumn id="6" name="Jednotka" dataDxfId="39" totalsRowDxfId="38"/>
    <tableColumn id="7" name="Jednotková cena" dataDxfId="37" totalsRowDxfId="36"/>
    <tableColumn id="9" name="Čistá částka bez DPH" totalsRowFunction="sum" dataDxfId="35" totalsRowDxfId="34">
      <calculatedColumnFormula>C2*E2</calculatedColumnFormula>
    </tableColumn>
    <tableColumn id="11" name="Částka s DPH" totalsRowFunction="sum" dataDxfId="33" totalsRowDxfId="32">
      <calculatedColumnFormula>1.21*F2</calculatedColumnFormula>
    </tableColumn>
  </tableColumns>
  <tableStyleInfo name="TableStyleLight5" showFirstColumn="0" showLastColumn="0" showRowStripes="1" showColumnStripes="0"/>
</table>
</file>

<file path=xl/tables/table12.xml><?xml version="1.0" encoding="utf-8"?>
<table xmlns="http://schemas.openxmlformats.org/spreadsheetml/2006/main" id="14" name="MŠ_Slívova" displayName="MŠ_Slívova" ref="A1:G37" totalsRowCount="1" headerRowDxfId="31" dataDxfId="30">
  <autoFilter ref="A1:G36"/>
  <tableColumns count="7">
    <tableColumn id="2" name="Č. položky" totalsRowLabel="Celkem" dataDxfId="29" totalsRowDxfId="28"/>
    <tableColumn id="4" name="Text" dataDxfId="27" totalsRowDxfId="26"/>
    <tableColumn id="5" name="Množství" dataDxfId="25" totalsRowDxfId="24"/>
    <tableColumn id="6" name="Jednotka" dataDxfId="23" totalsRowDxfId="22"/>
    <tableColumn id="7" name="Jednotková cena" dataDxfId="21" totalsRowDxfId="20"/>
    <tableColumn id="9" name="Čistá částka bez DPH" totalsRowFunction="sum" dataDxfId="19" totalsRowDxfId="18">
      <calculatedColumnFormula>C2*E2</calculatedColumnFormula>
    </tableColumn>
    <tableColumn id="11" name="Částka s DPH" totalsRowFunction="sum" dataDxfId="17" totalsRowDxfId="16">
      <calculatedColumnFormula>1.21*F2</calculatedColumnFormula>
    </tableColumn>
  </tableColumns>
  <tableStyleInfo name="TableStyleLight5" showFirstColumn="0" showLastColumn="0" showRowStripes="1" showColumnStripes="0"/>
</table>
</file>

<file path=xl/tables/table13.xml><?xml version="1.0" encoding="utf-8"?>
<table xmlns="http://schemas.openxmlformats.org/spreadsheetml/2006/main" id="15" name="MŠ_Zámostní" displayName="MŠ_Zámostní" ref="A1:G37" totalsRowCount="1" headerRowDxfId="15" dataDxfId="14">
  <autoFilter ref="A1:G36"/>
  <tableColumns count="7">
    <tableColumn id="2" name="Č. položky" totalsRowLabel="Celkem" dataDxfId="13" totalsRowDxfId="12"/>
    <tableColumn id="4" name="Text" dataDxfId="11" totalsRowDxfId="10"/>
    <tableColumn id="5" name="Množství" dataDxfId="9" totalsRowDxfId="8"/>
    <tableColumn id="6" name="Jednotka" dataDxfId="7" totalsRowDxfId="6"/>
    <tableColumn id="7" name="Jednotková cena" dataDxfId="5" totalsRowDxfId="4"/>
    <tableColumn id="9" name="Čistá částka bez DPH" totalsRowFunction="sum" dataDxfId="3" totalsRowDxfId="2">
      <calculatedColumnFormula>C2*E2</calculatedColumnFormula>
    </tableColumn>
    <tableColumn id="11" name="Částka s DPH" totalsRowFunction="sum" dataDxfId="1" totalsRowDxfId="0">
      <calculatedColumnFormula>1.21*F2</calculatedColumnFormula>
    </tableColumn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4" name="MŠ_Antošovická" displayName="MŠ_Antošovická" ref="A1:G33" totalsRowCount="1" headerRowDxfId="191" dataDxfId="190">
  <autoFilter ref="A1:G32"/>
  <tableColumns count="7">
    <tableColumn id="2" name="Č. položky" totalsRowLabel="Celkem" dataDxfId="189" totalsRowDxfId="188"/>
    <tableColumn id="4" name="Text" dataDxfId="187" totalsRowDxfId="186"/>
    <tableColumn id="5" name="Množství" dataDxfId="185" totalsRowDxfId="184"/>
    <tableColumn id="6" name="Jednotka" dataDxfId="183" totalsRowDxfId="182"/>
    <tableColumn id="7" name="Jednotková cena" dataDxfId="181" totalsRowDxfId="180"/>
    <tableColumn id="9" name="Čistá částka bez DPH" totalsRowFunction="sum" dataDxfId="179" totalsRowDxfId="178">
      <calculatedColumnFormula>C2*E2</calculatedColumnFormula>
    </tableColumn>
    <tableColumn id="11" name="Částka s DPH" totalsRowFunction="sum" dataDxfId="177" totalsRowDxfId="176">
      <calculatedColumnFormula>1.21*F2</calculatedColumnFormula>
    </tableColumn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5" name="MŠ_Bohumínská" displayName="MŠ_Bohumínská" ref="A1:G37" totalsRowCount="1" headerRowDxfId="175" dataDxfId="174">
  <autoFilter ref="A1:G36"/>
  <tableColumns count="7">
    <tableColumn id="2" name="Č. položky" totalsRowLabel="Celkem" dataDxfId="173" totalsRowDxfId="172"/>
    <tableColumn id="4" name="Text" dataDxfId="171" totalsRowDxfId="170"/>
    <tableColumn id="5" name="Množství" dataDxfId="169" totalsRowDxfId="168"/>
    <tableColumn id="6" name="Jednotka" dataDxfId="167" totalsRowDxfId="166"/>
    <tableColumn id="7" name="Jednotková cena" dataDxfId="165" totalsRowDxfId="164"/>
    <tableColumn id="9" name="Čistá částka bez DPH" totalsRowFunction="sum" dataDxfId="163" totalsRowDxfId="162">
      <calculatedColumnFormula>C2*E2</calculatedColumnFormula>
    </tableColumn>
    <tableColumn id="11" name="Částka s DPH" totalsRowFunction="sum" dataDxfId="161" totalsRowDxfId="160">
      <calculatedColumnFormula>1.21*F2</calculatedColumnFormula>
    </tableColumn>
  </tableColumns>
  <tableStyleInfo name="TableStyleLight5" showFirstColumn="0" showLastColumn="0" showRowStripes="1" showColumnStripes="0"/>
</table>
</file>

<file path=xl/tables/table4.xml><?xml version="1.0" encoding="utf-8"?>
<table xmlns="http://schemas.openxmlformats.org/spreadsheetml/2006/main" id="6" name="MŠ_Frýdecká" displayName="MŠ_Frýdecká" ref="A1:G37" totalsRowCount="1" headerRowDxfId="159" dataDxfId="158">
  <autoFilter ref="A1:G36"/>
  <tableColumns count="7">
    <tableColumn id="2" name="Č. položky" totalsRowLabel="Celkem" dataDxfId="157" totalsRowDxfId="156"/>
    <tableColumn id="4" name="Text" dataDxfId="155" totalsRowDxfId="154"/>
    <tableColumn id="5" name="Množství" dataDxfId="153" totalsRowDxfId="152"/>
    <tableColumn id="6" name="Jednotka" dataDxfId="151" totalsRowDxfId="150"/>
    <tableColumn id="7" name="Jednotková cena" dataDxfId="149" totalsRowDxfId="148"/>
    <tableColumn id="9" name="Čistá částka bez DPH" totalsRowFunction="sum" dataDxfId="147" totalsRowDxfId="146">
      <calculatedColumnFormula>C2*E2</calculatedColumnFormula>
    </tableColumn>
    <tableColumn id="11" name="Částka s DPH" totalsRowFunction="sum" dataDxfId="145" totalsRowDxfId="144">
      <calculatedColumnFormula>1.21*F2</calculatedColumnFormula>
    </tableColumn>
  </tableColumns>
  <tableStyleInfo name="TableStyleLight5" showFirstColumn="0" showLastColumn="0" showRowStripes="1" showColumnStripes="0"/>
</table>
</file>

<file path=xl/tables/table5.xml><?xml version="1.0" encoding="utf-8"?>
<table xmlns="http://schemas.openxmlformats.org/spreadsheetml/2006/main" id="7" name="MŠ_Chrustova" displayName="MŠ_Chrustova" ref="A1:G37" totalsRowCount="1" headerRowDxfId="143" dataDxfId="142">
  <autoFilter ref="A1:G36"/>
  <tableColumns count="7">
    <tableColumn id="2" name="Č. položky" totalsRowLabel="Celkem" dataDxfId="141" totalsRowDxfId="140"/>
    <tableColumn id="4" name="Text" dataDxfId="139" totalsRowDxfId="138"/>
    <tableColumn id="5" name="Množství" dataDxfId="137" totalsRowDxfId="136"/>
    <tableColumn id="6" name="Jednotka" dataDxfId="135" totalsRowDxfId="134"/>
    <tableColumn id="7" name="Jednotková cena" dataDxfId="133" totalsRowDxfId="132"/>
    <tableColumn id="9" name="Čistá částka bez DPH" totalsRowFunction="sum" dataDxfId="131" totalsRowDxfId="130">
      <calculatedColumnFormula>C2*E2</calculatedColumnFormula>
    </tableColumn>
    <tableColumn id="11" name="Částka s DPH" totalsRowFunction="sum" dataDxfId="129" totalsRowDxfId="128">
      <calculatedColumnFormula>1.21*F2</calculatedColumnFormula>
    </tableColumn>
  </tableColumns>
  <tableStyleInfo name="TableStyleLight5" showFirstColumn="0" showLastColumn="0" showRowStripes="1" showColumnStripes="0"/>
</table>
</file>

<file path=xl/tables/table6.xml><?xml version="1.0" encoding="utf-8"?>
<table xmlns="http://schemas.openxmlformats.org/spreadsheetml/2006/main" id="8" name="MŠ_Jaklovecká" displayName="MŠ_Jaklovecká" ref="A1:G37" totalsRowCount="1" headerRowDxfId="127" dataDxfId="126">
  <autoFilter ref="A1:G36"/>
  <tableColumns count="7">
    <tableColumn id="2" name="Č. položky" totalsRowLabel="Celkem" dataDxfId="125" totalsRowDxfId="124"/>
    <tableColumn id="4" name="Text" dataDxfId="123" totalsRowDxfId="122"/>
    <tableColumn id="5" name="Množství" dataDxfId="121" totalsRowDxfId="120"/>
    <tableColumn id="6" name="Jednotka" dataDxfId="119" totalsRowDxfId="118"/>
    <tableColumn id="7" name="Jednotková cena" dataDxfId="117" totalsRowDxfId="116"/>
    <tableColumn id="9" name="Čistá částka bez DPH" totalsRowFunction="sum" dataDxfId="115" totalsRowDxfId="114">
      <calculatedColumnFormula>C2*E2</calculatedColumnFormula>
    </tableColumn>
    <tableColumn id="11" name="Částka s DPH" totalsRowFunction="sum" dataDxfId="113" totalsRowDxfId="112">
      <calculatedColumnFormula>1.21*F2</calculatedColumnFormula>
    </tableColumn>
  </tableColumns>
  <tableStyleInfo name="TableStyleLight5" showFirstColumn="0" showLastColumn="0" showRowStripes="1" showColumnStripes="0"/>
</table>
</file>

<file path=xl/tables/table7.xml><?xml version="1.0" encoding="utf-8"?>
<table xmlns="http://schemas.openxmlformats.org/spreadsheetml/2006/main" id="9" name="MŠ_Keramická" displayName="MŠ_Keramická" ref="A1:G34" totalsRowCount="1" headerRowDxfId="111" dataDxfId="110">
  <autoFilter ref="A1:G33"/>
  <tableColumns count="7">
    <tableColumn id="2" name="Č. položky" totalsRowLabel="Celkem" dataDxfId="109" totalsRowDxfId="108"/>
    <tableColumn id="4" name="Text" dataDxfId="107" totalsRowDxfId="106"/>
    <tableColumn id="5" name="Množství" dataDxfId="105" totalsRowDxfId="104"/>
    <tableColumn id="6" name="Jednotka" dataDxfId="103" totalsRowDxfId="102"/>
    <tableColumn id="7" name="Jednotková cena" dataDxfId="101" totalsRowDxfId="100"/>
    <tableColumn id="9" name="Čistá částka bez DPH" totalsRowFunction="sum" dataDxfId="99" totalsRowDxfId="98">
      <calculatedColumnFormula>C2*E2</calculatedColumnFormula>
    </tableColumn>
    <tableColumn id="11" name="Částka s DPH" totalsRowFunction="sum" dataDxfId="97" totalsRowDxfId="96">
      <calculatedColumnFormula>1.21*F2</calculatedColumnFormula>
    </tableColumn>
  </tableColumns>
  <tableStyleInfo name="TableStyleLight5" showFirstColumn="0" showLastColumn="0" showRowStripes="1" showColumnStripes="0"/>
</table>
</file>

<file path=xl/tables/table8.xml><?xml version="1.0" encoding="utf-8"?>
<table xmlns="http://schemas.openxmlformats.org/spreadsheetml/2006/main" id="10" name="MŠ_Komerční" displayName="MŠ_Komerční" ref="A1:G39" totalsRowCount="1" headerRowDxfId="95" dataDxfId="94">
  <autoFilter ref="A1:G38"/>
  <tableColumns count="7">
    <tableColumn id="2" name="Č. položky" totalsRowLabel="Celkem" dataDxfId="93" totalsRowDxfId="92"/>
    <tableColumn id="4" name="Text" dataDxfId="91" totalsRowDxfId="90"/>
    <tableColumn id="5" name="Množství" dataDxfId="89" totalsRowDxfId="88"/>
    <tableColumn id="6" name="Jednotka" dataDxfId="87" totalsRowDxfId="86"/>
    <tableColumn id="7" name="Jednotková cena" dataDxfId="85" totalsRowDxfId="84"/>
    <tableColumn id="9" name="Čistá částka bez DPH" totalsRowFunction="sum" dataDxfId="83" totalsRowDxfId="82">
      <calculatedColumnFormula>C2*E2</calculatedColumnFormula>
    </tableColumn>
    <tableColumn id="11" name="Částka s DPH" totalsRowFunction="sum" dataDxfId="81" totalsRowDxfId="80">
      <calculatedColumnFormula>1.21*F2</calculatedColumnFormula>
    </tableColumn>
  </tableColumns>
  <tableStyleInfo name="TableStyleLight5" showFirstColumn="0" showLastColumn="0" showRowStripes="1" showColumnStripes="0"/>
</table>
</file>

<file path=xl/tables/table9.xml><?xml version="1.0" encoding="utf-8"?>
<table xmlns="http://schemas.openxmlformats.org/spreadsheetml/2006/main" id="11" name="MŠ_NaLiščině" displayName="MŠ_NaLiščině" ref="A1:G37" totalsRowCount="1" headerRowDxfId="79" dataDxfId="78">
  <autoFilter ref="A1:G36"/>
  <tableColumns count="7">
    <tableColumn id="2" name="Č. položky" totalsRowLabel="Celkem" dataDxfId="77" totalsRowDxfId="76"/>
    <tableColumn id="4" name="Text" dataDxfId="75" totalsRowDxfId="74"/>
    <tableColumn id="5" name="Množství" dataDxfId="73" totalsRowDxfId="72"/>
    <tableColumn id="6" name="Jednotka" dataDxfId="71" totalsRowDxfId="70"/>
    <tableColumn id="7" name="Jednotková cena" dataDxfId="69" totalsRowDxfId="68"/>
    <tableColumn id="9" name="Čistá částka bez DPH" totalsRowFunction="sum" dataDxfId="67" totalsRowDxfId="66">
      <calculatedColumnFormula>C2*E2</calculatedColumnFormula>
    </tableColumn>
    <tableColumn id="11" name="Částka s DPH" totalsRowFunction="sum" dataDxfId="65" totalsRowDxfId="64">
      <calculatedColumnFormula>1.21*F2</calculatedColumnFormula>
    </tableColumn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2:G17"/>
  <sheetViews>
    <sheetView tabSelected="1" zoomScaleNormal="100" workbookViewId="0">
      <selection activeCell="C1" sqref="C1"/>
    </sheetView>
  </sheetViews>
  <sheetFormatPr defaultColWidth="9.140625" defaultRowHeight="15" x14ac:dyDescent="0.25"/>
  <cols>
    <col min="1" max="1" width="9.140625" style="38" customWidth="1"/>
    <col min="2" max="2" width="8.28515625" style="38" customWidth="1"/>
    <col min="3" max="3" width="29" style="38" customWidth="1"/>
    <col min="4" max="4" width="23.5703125" style="38" customWidth="1"/>
    <col min="5" max="5" width="21" style="38" customWidth="1"/>
    <col min="6" max="6" width="18.140625" style="38" customWidth="1"/>
    <col min="7" max="16384" width="9.140625" style="38"/>
  </cols>
  <sheetData>
    <row r="2" spans="2:7" x14ac:dyDescent="0.25">
      <c r="C2" s="39" t="s">
        <v>65</v>
      </c>
    </row>
    <row r="4" spans="2:7" x14ac:dyDescent="0.25">
      <c r="B4" s="40" t="s">
        <v>53</v>
      </c>
      <c r="C4" s="41" t="s">
        <v>66</v>
      </c>
      <c r="D4" s="42" t="s">
        <v>13</v>
      </c>
      <c r="E4" s="43" t="s">
        <v>5</v>
      </c>
    </row>
    <row r="5" spans="2:7" x14ac:dyDescent="0.25">
      <c r="B5" s="44">
        <v>1</v>
      </c>
      <c r="C5" s="45" t="s">
        <v>52</v>
      </c>
      <c r="D5" s="46">
        <f>Ant</f>
        <v>0</v>
      </c>
      <c r="E5" s="47">
        <f>AntDPH</f>
        <v>0</v>
      </c>
    </row>
    <row r="6" spans="2:7" x14ac:dyDescent="0.25">
      <c r="B6" s="44">
        <v>2</v>
      </c>
      <c r="C6" s="45" t="s">
        <v>59</v>
      </c>
      <c r="D6" s="46">
        <f>Boh</f>
        <v>0</v>
      </c>
      <c r="E6" s="47">
        <f>BohDPH</f>
        <v>0</v>
      </c>
    </row>
    <row r="7" spans="2:7" x14ac:dyDescent="0.25">
      <c r="B7" s="44">
        <v>3</v>
      </c>
      <c r="C7" s="45" t="s">
        <v>61</v>
      </c>
      <c r="D7" s="46">
        <f>Fry</f>
        <v>0</v>
      </c>
      <c r="E7" s="47">
        <f>FryDPH</f>
        <v>0</v>
      </c>
    </row>
    <row r="8" spans="2:7" x14ac:dyDescent="0.25">
      <c r="B8" s="44">
        <v>4</v>
      </c>
      <c r="C8" s="45" t="s">
        <v>57</v>
      </c>
      <c r="D8" s="46">
        <f>Chr</f>
        <v>0</v>
      </c>
      <c r="E8" s="47">
        <f>CHrDPH</f>
        <v>0</v>
      </c>
    </row>
    <row r="9" spans="2:7" x14ac:dyDescent="0.25">
      <c r="B9" s="44">
        <v>5</v>
      </c>
      <c r="C9" s="45" t="s">
        <v>64</v>
      </c>
      <c r="D9" s="46">
        <f>Jak</f>
        <v>0</v>
      </c>
      <c r="E9" s="47">
        <f>JakDPH</f>
        <v>0</v>
      </c>
    </row>
    <row r="10" spans="2:7" x14ac:dyDescent="0.25">
      <c r="B10" s="44">
        <v>6</v>
      </c>
      <c r="C10" s="45" t="s">
        <v>55</v>
      </c>
      <c r="D10" s="46">
        <f>Ker</f>
        <v>0</v>
      </c>
      <c r="E10" s="47">
        <f>KerDPH</f>
        <v>0</v>
      </c>
    </row>
    <row r="11" spans="2:7" x14ac:dyDescent="0.25">
      <c r="B11" s="44">
        <v>7</v>
      </c>
      <c r="C11" s="45" t="s">
        <v>62</v>
      </c>
      <c r="D11" s="46">
        <f>Kom</f>
        <v>0</v>
      </c>
      <c r="E11" s="47">
        <f>KomDPH</f>
        <v>0</v>
      </c>
      <c r="G11" s="38" t="s">
        <v>71</v>
      </c>
    </row>
    <row r="12" spans="2:7" x14ac:dyDescent="0.25">
      <c r="B12" s="44">
        <v>8</v>
      </c>
      <c r="C12" s="45" t="s">
        <v>58</v>
      </c>
      <c r="D12" s="46">
        <f>NaLIs</f>
        <v>0</v>
      </c>
      <c r="E12" s="47">
        <f>NaLisDPH</f>
        <v>0</v>
      </c>
    </row>
    <row r="13" spans="2:7" x14ac:dyDescent="0.25">
      <c r="B13" s="44">
        <v>9</v>
      </c>
      <c r="C13" s="45" t="s">
        <v>60</v>
      </c>
      <c r="D13" s="46">
        <f>Nas</f>
        <v>0</v>
      </c>
      <c r="E13" s="47">
        <f>NasDPH</f>
        <v>0</v>
      </c>
    </row>
    <row r="14" spans="2:7" x14ac:dyDescent="0.25">
      <c r="B14" s="44">
        <v>10</v>
      </c>
      <c r="C14" s="45" t="s">
        <v>56</v>
      </c>
      <c r="D14" s="46">
        <f>Poz</f>
        <v>0</v>
      </c>
      <c r="E14" s="47">
        <f>PozDPH</f>
        <v>0</v>
      </c>
    </row>
    <row r="15" spans="2:7" x14ac:dyDescent="0.25">
      <c r="B15" s="44">
        <v>11</v>
      </c>
      <c r="C15" s="45" t="s">
        <v>63</v>
      </c>
      <c r="D15" s="46">
        <f>Sli</f>
        <v>0</v>
      </c>
      <c r="E15" s="47">
        <f>SliDPH</f>
        <v>0</v>
      </c>
    </row>
    <row r="16" spans="2:7" x14ac:dyDescent="0.25">
      <c r="B16" s="44">
        <v>12</v>
      </c>
      <c r="C16" s="45" t="s">
        <v>54</v>
      </c>
      <c r="D16" s="46">
        <f>Zam</f>
        <v>0</v>
      </c>
      <c r="E16" s="47">
        <f>ZamDPH</f>
        <v>0</v>
      </c>
    </row>
    <row r="17" spans="2:5" x14ac:dyDescent="0.25">
      <c r="B17" s="48" t="s">
        <v>41</v>
      </c>
      <c r="C17" s="49"/>
      <c r="D17" s="50">
        <f>SUBTOTAL(109,Přehled[Čistá částka bez DPH])</f>
        <v>0</v>
      </c>
      <c r="E17" s="51">
        <f>SUBTOTAL(109,Přehled[Částka s DPH])</f>
        <v>0</v>
      </c>
    </row>
  </sheetData>
  <pageMargins left="0.7" right="0.7" top="0.78740157499999996" bottom="0.78740157499999996" header="0.3" footer="0.3"/>
  <pageSetup paperSize="9" scale="80" orientation="portrait" r:id="rId1"/>
  <colBreaks count="1" manualBreakCount="1">
    <brk id="6" max="1048575" man="1"/>
  </col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G37"/>
  <sheetViews>
    <sheetView zoomScaleNormal="100" workbookViewId="0">
      <selection activeCell="B17" sqref="B17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13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10" t="s">
        <v>29</v>
      </c>
      <c r="C3" s="11"/>
      <c r="D3" s="6"/>
      <c r="E3" s="11"/>
      <c r="F3" s="11"/>
      <c r="G3" s="11"/>
    </row>
    <row r="4" spans="1:7" x14ac:dyDescent="0.25">
      <c r="A4" s="3"/>
      <c r="B4" s="6"/>
      <c r="C4" s="11"/>
      <c r="D4" s="6"/>
      <c r="E4" s="11"/>
      <c r="F4" s="11"/>
      <c r="G4" s="11"/>
    </row>
    <row r="5" spans="1:7" x14ac:dyDescent="0.25">
      <c r="A5" s="3"/>
      <c r="B5" s="6" t="s">
        <v>42</v>
      </c>
      <c r="C5" s="11"/>
      <c r="D5" s="6"/>
      <c r="E5" s="11"/>
      <c r="F5" s="11"/>
      <c r="G5" s="11"/>
    </row>
    <row r="6" spans="1:7" x14ac:dyDescent="0.25">
      <c r="A6" s="3"/>
      <c r="B6" s="6"/>
      <c r="C6" s="11"/>
      <c r="D6" s="6"/>
      <c r="E6" s="11"/>
      <c r="F6" s="11"/>
      <c r="G6" s="11"/>
    </row>
    <row r="7" spans="1:7" x14ac:dyDescent="0.25">
      <c r="A7" s="3" t="s">
        <v>7</v>
      </c>
      <c r="B7" s="3" t="s">
        <v>51</v>
      </c>
      <c r="C7" s="4"/>
      <c r="D7" s="3"/>
      <c r="E7" s="4"/>
      <c r="F7" s="4"/>
      <c r="G7" s="4"/>
    </row>
    <row r="8" spans="1:7" ht="16.899999999999999" customHeight="1" x14ac:dyDescent="0.25">
      <c r="A8" s="3"/>
      <c r="B8" s="13" t="s">
        <v>48</v>
      </c>
      <c r="C8" s="9">
        <v>1</v>
      </c>
      <c r="D8" s="3" t="s">
        <v>6</v>
      </c>
      <c r="E8" s="9"/>
      <c r="F8" s="4">
        <f t="shared" ref="F8:F33" si="0">C8*E8</f>
        <v>0</v>
      </c>
      <c r="G8" s="4">
        <f t="shared" ref="G8:G33" si="1">1.21*F8</f>
        <v>0</v>
      </c>
    </row>
    <row r="9" spans="1:7" x14ac:dyDescent="0.25">
      <c r="A9" s="3"/>
      <c r="B9" s="3" t="s">
        <v>43</v>
      </c>
      <c r="C9" s="4">
        <v>1</v>
      </c>
      <c r="D9" s="3" t="s">
        <v>6</v>
      </c>
      <c r="E9" s="4"/>
      <c r="F9" s="9">
        <f t="shared" si="0"/>
        <v>0</v>
      </c>
      <c r="G9" s="9">
        <f t="shared" si="1"/>
        <v>0</v>
      </c>
    </row>
    <row r="10" spans="1:7" x14ac:dyDescent="0.25">
      <c r="A10" s="3"/>
      <c r="B10" s="3"/>
      <c r="C10" s="4"/>
      <c r="D10" s="3"/>
      <c r="E10" s="4"/>
      <c r="F10" s="4"/>
      <c r="G10" s="4"/>
    </row>
    <row r="11" spans="1:7" x14ac:dyDescent="0.25">
      <c r="A11" s="3" t="s">
        <v>8</v>
      </c>
      <c r="B11" s="3" t="s">
        <v>20</v>
      </c>
      <c r="C11" s="9"/>
      <c r="D11" s="7"/>
      <c r="E11" s="4"/>
      <c r="F11" s="4"/>
      <c r="G11" s="4"/>
    </row>
    <row r="12" spans="1:7" x14ac:dyDescent="0.25">
      <c r="A12" s="3"/>
      <c r="B12" s="3" t="s">
        <v>44</v>
      </c>
      <c r="C12" s="9">
        <v>2</v>
      </c>
      <c r="D12" s="7" t="s">
        <v>6</v>
      </c>
      <c r="E12" s="4"/>
      <c r="F12" s="4">
        <f t="shared" ref="F12:F13" si="2">C12*E12</f>
        <v>0</v>
      </c>
      <c r="G12" s="4">
        <f t="shared" ref="G12:G13" si="3">1.21*F12</f>
        <v>0</v>
      </c>
    </row>
    <row r="13" spans="1:7" x14ac:dyDescent="0.25">
      <c r="A13" s="3"/>
      <c r="B13" s="3" t="s">
        <v>14</v>
      </c>
      <c r="C13" s="4">
        <v>2</v>
      </c>
      <c r="D13" s="7" t="s">
        <v>6</v>
      </c>
      <c r="E13" s="4"/>
      <c r="F13" s="4">
        <f t="shared" si="2"/>
        <v>0</v>
      </c>
      <c r="G13" s="4">
        <f t="shared" si="3"/>
        <v>0</v>
      </c>
    </row>
    <row r="14" spans="1:7" x14ac:dyDescent="0.25">
      <c r="A14" s="3"/>
      <c r="B14" s="3" t="s">
        <v>21</v>
      </c>
      <c r="C14" s="4">
        <v>1</v>
      </c>
      <c r="D14" s="3" t="s">
        <v>6</v>
      </c>
      <c r="E14" s="4"/>
      <c r="F14" s="4">
        <f>C14*E14</f>
        <v>0</v>
      </c>
      <c r="G14" s="4">
        <f>1.21*F14</f>
        <v>0</v>
      </c>
    </row>
    <row r="15" spans="1:7" x14ac:dyDescent="0.25">
      <c r="A15" s="3"/>
      <c r="B15" s="3"/>
      <c r="C15" s="4"/>
      <c r="D15" s="3"/>
      <c r="E15" s="4"/>
      <c r="F15" s="4"/>
      <c r="G15" s="4"/>
    </row>
    <row r="16" spans="1:7" x14ac:dyDescent="0.25">
      <c r="A16" s="3" t="s">
        <v>9</v>
      </c>
      <c r="B16" s="3" t="s">
        <v>22</v>
      </c>
      <c r="C16" s="4"/>
      <c r="D16" s="3"/>
      <c r="E16" s="4"/>
      <c r="F16" s="4"/>
      <c r="G16" s="4"/>
    </row>
    <row r="17" spans="1:7" x14ac:dyDescent="0.25">
      <c r="A17" s="3"/>
      <c r="B17" s="3" t="s">
        <v>48</v>
      </c>
      <c r="C17" s="4">
        <v>1</v>
      </c>
      <c r="D17" s="3" t="s">
        <v>6</v>
      </c>
      <c r="E17" s="4"/>
      <c r="F17" s="4">
        <f t="shared" ref="F17:F18" si="4">C17*E17</f>
        <v>0</v>
      </c>
      <c r="G17" s="4">
        <f t="shared" ref="G17:G18" si="5">1.21*F17</f>
        <v>0</v>
      </c>
    </row>
    <row r="18" spans="1:7" x14ac:dyDescent="0.25">
      <c r="A18" s="3"/>
      <c r="B18" s="3" t="s">
        <v>78</v>
      </c>
      <c r="C18" s="4">
        <v>2</v>
      </c>
      <c r="D18" s="3" t="s">
        <v>6</v>
      </c>
      <c r="E18" s="4"/>
      <c r="F18" s="4">
        <f t="shared" si="4"/>
        <v>0</v>
      </c>
      <c r="G18" s="4">
        <f t="shared" si="5"/>
        <v>0</v>
      </c>
    </row>
    <row r="19" spans="1:7" x14ac:dyDescent="0.25">
      <c r="A19" s="3"/>
      <c r="B19" s="3"/>
      <c r="C19" s="4"/>
      <c r="D19" s="3"/>
      <c r="E19" s="4"/>
      <c r="F19" s="4"/>
      <c r="G19" s="4"/>
    </row>
    <row r="20" spans="1:7" x14ac:dyDescent="0.25">
      <c r="A20" s="3" t="s">
        <v>10</v>
      </c>
      <c r="B20" s="3" t="s">
        <v>77</v>
      </c>
      <c r="C20" s="4"/>
      <c r="D20" s="3"/>
      <c r="E20" s="4"/>
      <c r="F20" s="4"/>
      <c r="G20" s="4"/>
    </row>
    <row r="21" spans="1:7" x14ac:dyDescent="0.25">
      <c r="A21" s="3"/>
      <c r="B21" s="3" t="s">
        <v>34</v>
      </c>
      <c r="C21" s="4">
        <v>1</v>
      </c>
      <c r="D21" s="3" t="s">
        <v>6</v>
      </c>
      <c r="E21" s="4"/>
      <c r="F21" s="4">
        <f t="shared" ref="F21:F22" si="6">C21*E21</f>
        <v>0</v>
      </c>
      <c r="G21" s="4">
        <f t="shared" ref="G21:G25" si="7">1.21*F21</f>
        <v>0</v>
      </c>
    </row>
    <row r="22" spans="1:7" x14ac:dyDescent="0.25">
      <c r="A22" s="3"/>
      <c r="B22" s="3" t="s">
        <v>45</v>
      </c>
      <c r="C22" s="4">
        <v>1</v>
      </c>
      <c r="D22" s="3" t="s">
        <v>6</v>
      </c>
      <c r="E22" s="4"/>
      <c r="F22" s="4">
        <f t="shared" si="6"/>
        <v>0</v>
      </c>
      <c r="G22" s="4">
        <f t="shared" si="7"/>
        <v>0</v>
      </c>
    </row>
    <row r="23" spans="1:7" x14ac:dyDescent="0.25">
      <c r="A23" s="3"/>
      <c r="B23" s="3" t="s">
        <v>47</v>
      </c>
      <c r="C23" s="14">
        <v>1</v>
      </c>
      <c r="D23" s="13" t="s">
        <v>6</v>
      </c>
      <c r="E23" s="4"/>
      <c r="F23" s="4">
        <f t="shared" ref="F23:F25" si="8">C23*E23</f>
        <v>0</v>
      </c>
      <c r="G23" s="4">
        <f t="shared" si="7"/>
        <v>0</v>
      </c>
    </row>
    <row r="24" spans="1:7" x14ac:dyDescent="0.25">
      <c r="A24" s="22"/>
      <c r="B24" s="22" t="s">
        <v>75</v>
      </c>
      <c r="C24" s="25">
        <v>1</v>
      </c>
      <c r="D24" s="22" t="s">
        <v>6</v>
      </c>
      <c r="E24" s="25"/>
      <c r="F24" s="25">
        <f>C24*E24</f>
        <v>0</v>
      </c>
      <c r="G24" s="25">
        <f>1.21*F24</f>
        <v>0</v>
      </c>
    </row>
    <row r="25" spans="1:7" x14ac:dyDescent="0.25">
      <c r="A25" s="3"/>
      <c r="B25" s="3" t="s">
        <v>35</v>
      </c>
      <c r="C25" s="4">
        <v>1</v>
      </c>
      <c r="D25" s="3" t="s">
        <v>6</v>
      </c>
      <c r="E25" s="4"/>
      <c r="F25" s="4">
        <f t="shared" si="8"/>
        <v>0</v>
      </c>
      <c r="G25" s="4">
        <f t="shared" si="7"/>
        <v>0</v>
      </c>
    </row>
    <row r="26" spans="1:7" x14ac:dyDescent="0.25">
      <c r="A26" s="3"/>
      <c r="B26" s="3"/>
      <c r="C26" s="4"/>
      <c r="D26" s="3"/>
      <c r="E26" s="4"/>
      <c r="F26" s="4"/>
      <c r="G26" s="4"/>
    </row>
    <row r="27" spans="1:7" x14ac:dyDescent="0.25">
      <c r="A27" s="3"/>
      <c r="B27" s="6" t="s">
        <v>67</v>
      </c>
      <c r="C27" s="4"/>
      <c r="D27" s="3"/>
      <c r="E27" s="4"/>
      <c r="F27" s="4"/>
      <c r="G27" s="4"/>
    </row>
    <row r="28" spans="1:7" x14ac:dyDescent="0.25">
      <c r="A28" s="3"/>
      <c r="B28" s="3"/>
      <c r="C28" s="4"/>
      <c r="D28" s="3"/>
      <c r="E28" s="11"/>
      <c r="F28" s="11"/>
      <c r="G28" s="11"/>
    </row>
    <row r="29" spans="1:7" x14ac:dyDescent="0.25">
      <c r="A29" s="3" t="s">
        <v>11</v>
      </c>
      <c r="B29" s="3" t="s">
        <v>38</v>
      </c>
      <c r="C29" s="4"/>
      <c r="D29" s="3"/>
      <c r="E29" s="4"/>
      <c r="F29" s="9"/>
      <c r="G29" s="9"/>
    </row>
    <row r="30" spans="1:7" x14ac:dyDescent="0.25">
      <c r="A30" s="3"/>
      <c r="B30" s="3" t="s">
        <v>48</v>
      </c>
      <c r="C30" s="9">
        <v>1</v>
      </c>
      <c r="D30" s="7" t="s">
        <v>6</v>
      </c>
      <c r="E30" s="9"/>
      <c r="F30" s="9">
        <f t="shared" si="0"/>
        <v>0</v>
      </c>
      <c r="G30" s="9">
        <f t="shared" si="1"/>
        <v>0</v>
      </c>
    </row>
    <row r="31" spans="1:7" x14ac:dyDescent="0.25">
      <c r="A31" s="3"/>
      <c r="B31" s="3" t="s">
        <v>16</v>
      </c>
      <c r="C31" s="9">
        <v>1</v>
      </c>
      <c r="D31" s="7" t="s">
        <v>6</v>
      </c>
      <c r="E31" s="9"/>
      <c r="F31" s="9">
        <f t="shared" si="0"/>
        <v>0</v>
      </c>
      <c r="G31" s="9">
        <f t="shared" si="1"/>
        <v>0</v>
      </c>
    </row>
    <row r="32" spans="1:7" x14ac:dyDescent="0.25">
      <c r="A32" s="13"/>
      <c r="B32" s="3" t="s">
        <v>70</v>
      </c>
      <c r="C32" s="14">
        <v>1</v>
      </c>
      <c r="D32" s="13" t="s">
        <v>6</v>
      </c>
      <c r="E32" s="14"/>
      <c r="F32" s="9">
        <f t="shared" si="0"/>
        <v>0</v>
      </c>
      <c r="G32" s="9">
        <f t="shared" si="1"/>
        <v>0</v>
      </c>
    </row>
    <row r="33" spans="1:7" x14ac:dyDescent="0.25">
      <c r="A33" s="3"/>
      <c r="B33" s="3" t="s">
        <v>17</v>
      </c>
      <c r="C33" s="9">
        <v>1</v>
      </c>
      <c r="D33" s="7" t="s">
        <v>6</v>
      </c>
      <c r="E33" s="9"/>
      <c r="F33" s="9">
        <f t="shared" si="0"/>
        <v>0</v>
      </c>
      <c r="G33" s="9">
        <f t="shared" si="1"/>
        <v>0</v>
      </c>
    </row>
    <row r="34" spans="1:7" x14ac:dyDescent="0.25">
      <c r="A34" s="3"/>
      <c r="B34" s="3"/>
      <c r="C34" s="4"/>
      <c r="D34" s="3"/>
      <c r="E34" s="4"/>
      <c r="F34" s="4"/>
      <c r="G34" s="4"/>
    </row>
    <row r="35" spans="1:7" x14ac:dyDescent="0.25">
      <c r="A35" s="3"/>
      <c r="B35" s="3"/>
      <c r="C35" s="4"/>
      <c r="D35" s="3"/>
      <c r="E35" s="4"/>
      <c r="F35" s="9"/>
      <c r="G35" s="9"/>
    </row>
    <row r="36" spans="1:7" x14ac:dyDescent="0.25">
      <c r="A36" s="13"/>
      <c r="B36" s="13"/>
      <c r="C36" s="14"/>
      <c r="D36" s="13"/>
      <c r="E36" s="14"/>
      <c r="F36" s="14"/>
      <c r="G36" s="14"/>
    </row>
    <row r="37" spans="1:7" x14ac:dyDescent="0.25">
      <c r="A37" s="15" t="s">
        <v>41</v>
      </c>
      <c r="B37" s="15"/>
      <c r="C37" s="16"/>
      <c r="D37" s="15"/>
      <c r="E37" s="16"/>
      <c r="F37" s="4">
        <f>SUBTOTAL(109,MŠ_Nástupní[Čistá částka bez DPH])</f>
        <v>0</v>
      </c>
      <c r="G37" s="4">
        <f>SUBTOTAL(109,MŠ_Nástupní[Částka s DPH])</f>
        <v>0</v>
      </c>
    </row>
  </sheetData>
  <pageMargins left="0.25" right="0.25" top="0.75" bottom="0.75" header="0.3" footer="0.3"/>
  <pageSetup paperSize="9" scale="91" fitToHeight="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G41"/>
  <sheetViews>
    <sheetView topLeftCell="A4" zoomScaleNormal="100" workbookViewId="0">
      <selection activeCell="B30" sqref="B30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13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10" t="s">
        <v>30</v>
      </c>
      <c r="C3" s="11"/>
      <c r="D3" s="6"/>
      <c r="E3" s="11"/>
      <c r="F3" s="11"/>
      <c r="G3" s="11"/>
    </row>
    <row r="4" spans="1:7" x14ac:dyDescent="0.25">
      <c r="A4" s="3"/>
      <c r="B4" s="6"/>
      <c r="C4" s="11"/>
      <c r="D4" s="6"/>
      <c r="E4" s="11"/>
      <c r="F4" s="11"/>
      <c r="G4" s="11"/>
    </row>
    <row r="5" spans="1:7" x14ac:dyDescent="0.25">
      <c r="A5" s="3"/>
      <c r="B5" s="6" t="s">
        <v>42</v>
      </c>
      <c r="C5" s="11"/>
      <c r="D5" s="6"/>
      <c r="E5" s="11"/>
      <c r="F5" s="11"/>
      <c r="G5" s="11"/>
    </row>
    <row r="6" spans="1:7" x14ac:dyDescent="0.25">
      <c r="A6" s="3"/>
      <c r="B6" s="6"/>
      <c r="C6" s="11"/>
      <c r="D6" s="6"/>
      <c r="E6" s="11"/>
      <c r="F6" s="11"/>
      <c r="G6" s="11"/>
    </row>
    <row r="7" spans="1:7" x14ac:dyDescent="0.25">
      <c r="A7" s="3" t="s">
        <v>7</v>
      </c>
      <c r="B7" s="3" t="s">
        <v>51</v>
      </c>
      <c r="C7" s="4"/>
      <c r="D7" s="3"/>
      <c r="E7" s="4"/>
      <c r="F7" s="4"/>
      <c r="G7" s="4"/>
    </row>
    <row r="8" spans="1:7" ht="16.149999999999999" customHeight="1" x14ac:dyDescent="0.25">
      <c r="A8" s="3"/>
      <c r="B8" s="13" t="s">
        <v>48</v>
      </c>
      <c r="C8" s="9">
        <v>1</v>
      </c>
      <c r="D8" s="3" t="s">
        <v>6</v>
      </c>
      <c r="E8" s="9"/>
      <c r="F8" s="4">
        <f>C8*E8</f>
        <v>0</v>
      </c>
      <c r="G8" s="4">
        <f>1.21*F8</f>
        <v>0</v>
      </c>
    </row>
    <row r="9" spans="1:7" x14ac:dyDescent="0.25">
      <c r="A9" s="3"/>
      <c r="B9" s="3" t="s">
        <v>43</v>
      </c>
      <c r="C9" s="4">
        <v>1</v>
      </c>
      <c r="D9" s="3" t="s">
        <v>6</v>
      </c>
      <c r="E9" s="4"/>
      <c r="F9" s="9">
        <f t="shared" ref="F9:F38" si="0">C9*E9</f>
        <v>0</v>
      </c>
      <c r="G9" s="9">
        <f t="shared" ref="G9:G38" si="1">1.21*F9</f>
        <v>0</v>
      </c>
    </row>
    <row r="10" spans="1:7" x14ac:dyDescent="0.25">
      <c r="A10" s="3"/>
      <c r="B10" s="3"/>
      <c r="C10" s="4"/>
      <c r="D10" s="3"/>
      <c r="E10" s="4"/>
      <c r="F10" s="4"/>
      <c r="G10" s="4"/>
    </row>
    <row r="11" spans="1:7" x14ac:dyDescent="0.25">
      <c r="A11" s="3" t="s">
        <v>8</v>
      </c>
      <c r="B11" s="3" t="s">
        <v>20</v>
      </c>
      <c r="C11" s="9"/>
      <c r="D11" s="7"/>
      <c r="E11" s="4"/>
      <c r="F11" s="4"/>
      <c r="G11" s="4"/>
    </row>
    <row r="12" spans="1:7" x14ac:dyDescent="0.25">
      <c r="A12" s="3"/>
      <c r="B12" s="3" t="s">
        <v>44</v>
      </c>
      <c r="C12" s="9">
        <v>4</v>
      </c>
      <c r="D12" s="7" t="s">
        <v>6</v>
      </c>
      <c r="E12" s="4"/>
      <c r="F12" s="4">
        <f t="shared" ref="F12:F13" si="2">C12*E12</f>
        <v>0</v>
      </c>
      <c r="G12" s="4">
        <f t="shared" ref="G12:G13" si="3">1.21*F12</f>
        <v>0</v>
      </c>
    </row>
    <row r="13" spans="1:7" x14ac:dyDescent="0.25">
      <c r="A13" s="3"/>
      <c r="B13" s="3" t="s">
        <v>14</v>
      </c>
      <c r="C13" s="4">
        <v>4</v>
      </c>
      <c r="D13" s="7" t="s">
        <v>6</v>
      </c>
      <c r="E13" s="4"/>
      <c r="F13" s="4">
        <f t="shared" si="2"/>
        <v>0</v>
      </c>
      <c r="G13" s="4">
        <f t="shared" si="3"/>
        <v>0</v>
      </c>
    </row>
    <row r="14" spans="1:7" x14ac:dyDescent="0.25">
      <c r="A14" s="3"/>
      <c r="B14" s="3" t="s">
        <v>21</v>
      </c>
      <c r="C14" s="4">
        <v>1</v>
      </c>
      <c r="D14" s="3" t="s">
        <v>6</v>
      </c>
      <c r="E14" s="4"/>
      <c r="F14" s="4">
        <f>C14*E14</f>
        <v>0</v>
      </c>
      <c r="G14" s="4">
        <f>1.21*F14</f>
        <v>0</v>
      </c>
    </row>
    <row r="15" spans="1:7" x14ac:dyDescent="0.25">
      <c r="A15" s="3"/>
      <c r="B15" s="3"/>
      <c r="C15" s="4"/>
      <c r="D15" s="3"/>
      <c r="E15" s="4"/>
      <c r="F15" s="4"/>
      <c r="G15" s="4"/>
    </row>
    <row r="16" spans="1:7" x14ac:dyDescent="0.25">
      <c r="A16" s="3" t="s">
        <v>9</v>
      </c>
      <c r="B16" s="3" t="s">
        <v>22</v>
      </c>
      <c r="C16" s="4"/>
      <c r="D16" s="3"/>
      <c r="E16" s="4"/>
      <c r="F16" s="4"/>
      <c r="G16" s="4"/>
    </row>
    <row r="17" spans="1:7" x14ac:dyDescent="0.25">
      <c r="A17" s="3"/>
      <c r="B17" s="3" t="s">
        <v>48</v>
      </c>
      <c r="C17" s="4">
        <v>1</v>
      </c>
      <c r="D17" s="3" t="s">
        <v>6</v>
      </c>
      <c r="E17" s="4"/>
      <c r="F17" s="4">
        <f t="shared" ref="F17:F18" si="4">C17*E17</f>
        <v>0</v>
      </c>
      <c r="G17" s="4">
        <f t="shared" ref="G17:G18" si="5">1.21*F17</f>
        <v>0</v>
      </c>
    </row>
    <row r="18" spans="1:7" x14ac:dyDescent="0.25">
      <c r="A18" s="3"/>
      <c r="B18" s="3" t="s">
        <v>78</v>
      </c>
      <c r="C18" s="4">
        <v>2</v>
      </c>
      <c r="D18" s="3" t="s">
        <v>6</v>
      </c>
      <c r="E18" s="4"/>
      <c r="F18" s="4">
        <f t="shared" si="4"/>
        <v>0</v>
      </c>
      <c r="G18" s="4">
        <f t="shared" si="5"/>
        <v>0</v>
      </c>
    </row>
    <row r="19" spans="1:7" x14ac:dyDescent="0.25">
      <c r="A19" s="3"/>
      <c r="B19" s="3"/>
      <c r="C19" s="4"/>
      <c r="D19" s="3"/>
      <c r="E19" s="4"/>
      <c r="F19" s="4"/>
      <c r="G19" s="4"/>
    </row>
    <row r="20" spans="1:7" x14ac:dyDescent="0.25">
      <c r="A20" s="3" t="s">
        <v>10</v>
      </c>
      <c r="B20" s="3" t="s">
        <v>77</v>
      </c>
      <c r="C20" s="4"/>
      <c r="D20" s="3"/>
      <c r="E20" s="4"/>
      <c r="F20" s="4"/>
      <c r="G20" s="4"/>
    </row>
    <row r="21" spans="1:7" x14ac:dyDescent="0.25">
      <c r="A21" s="3"/>
      <c r="B21" s="3" t="s">
        <v>34</v>
      </c>
      <c r="C21" s="4">
        <v>1</v>
      </c>
      <c r="D21" s="3" t="s">
        <v>6</v>
      </c>
      <c r="E21" s="4"/>
      <c r="F21" s="4">
        <f t="shared" ref="F21:F22" si="6">C21*E21</f>
        <v>0</v>
      </c>
      <c r="G21" s="4">
        <f t="shared" ref="G21:G22" si="7">1.21*F21</f>
        <v>0</v>
      </c>
    </row>
    <row r="22" spans="1:7" x14ac:dyDescent="0.25">
      <c r="A22" s="3"/>
      <c r="B22" s="3" t="s">
        <v>45</v>
      </c>
      <c r="C22" s="4">
        <v>1</v>
      </c>
      <c r="D22" s="3" t="s">
        <v>6</v>
      </c>
      <c r="E22" s="4"/>
      <c r="F22" s="4">
        <f t="shared" si="6"/>
        <v>0</v>
      </c>
      <c r="G22" s="4">
        <f t="shared" si="7"/>
        <v>0</v>
      </c>
    </row>
    <row r="23" spans="1:7" x14ac:dyDescent="0.25">
      <c r="A23" s="3"/>
      <c r="B23" s="3" t="s">
        <v>47</v>
      </c>
      <c r="C23" s="14">
        <v>1</v>
      </c>
      <c r="D23" s="13" t="s">
        <v>6</v>
      </c>
      <c r="E23" s="4"/>
      <c r="F23" s="4">
        <f t="shared" ref="F23:F25" si="8">C23*E23</f>
        <v>0</v>
      </c>
      <c r="G23" s="4">
        <f t="shared" ref="G23:G25" si="9">1.21*F23</f>
        <v>0</v>
      </c>
    </row>
    <row r="24" spans="1:7" x14ac:dyDescent="0.25">
      <c r="A24" s="22"/>
      <c r="B24" s="22" t="s">
        <v>75</v>
      </c>
      <c r="C24" s="25">
        <v>1</v>
      </c>
      <c r="D24" s="22" t="s">
        <v>6</v>
      </c>
      <c r="E24" s="25"/>
      <c r="F24" s="25">
        <f>C24*E24</f>
        <v>0</v>
      </c>
      <c r="G24" s="25">
        <f>1.21*F24</f>
        <v>0</v>
      </c>
    </row>
    <row r="25" spans="1:7" x14ac:dyDescent="0.25">
      <c r="A25" s="3"/>
      <c r="B25" s="3" t="s">
        <v>35</v>
      </c>
      <c r="C25" s="4">
        <v>1</v>
      </c>
      <c r="D25" s="3" t="s">
        <v>6</v>
      </c>
      <c r="E25" s="4"/>
      <c r="F25" s="4">
        <f t="shared" si="8"/>
        <v>0</v>
      </c>
      <c r="G25" s="4">
        <f t="shared" si="9"/>
        <v>0</v>
      </c>
    </row>
    <row r="26" spans="1:7" x14ac:dyDescent="0.25">
      <c r="A26" s="3"/>
      <c r="B26" s="3"/>
      <c r="C26" s="4"/>
      <c r="D26" s="3"/>
      <c r="E26" s="4"/>
      <c r="F26" s="4"/>
      <c r="G26" s="4"/>
    </row>
    <row r="27" spans="1:7" x14ac:dyDescent="0.25">
      <c r="A27" s="3"/>
      <c r="B27" s="6" t="s">
        <v>67</v>
      </c>
      <c r="C27" s="4"/>
      <c r="D27" s="3"/>
      <c r="E27" s="4"/>
      <c r="F27" s="4"/>
      <c r="G27" s="4"/>
    </row>
    <row r="28" spans="1:7" x14ac:dyDescent="0.25">
      <c r="A28" s="13"/>
      <c r="B28" s="13"/>
      <c r="C28" s="14"/>
      <c r="D28" s="13"/>
      <c r="E28" s="14"/>
      <c r="F28" s="14"/>
      <c r="G28" s="14"/>
    </row>
    <row r="29" spans="1:7" x14ac:dyDescent="0.25">
      <c r="A29" s="3" t="s">
        <v>11</v>
      </c>
      <c r="B29" s="3" t="s">
        <v>79</v>
      </c>
      <c r="C29" s="4"/>
      <c r="D29" s="3"/>
      <c r="E29" s="4"/>
      <c r="F29" s="9"/>
      <c r="G29" s="9"/>
    </row>
    <row r="30" spans="1:7" x14ac:dyDescent="0.25">
      <c r="A30" s="3"/>
      <c r="B30" s="5" t="s">
        <v>49</v>
      </c>
      <c r="C30" s="4">
        <v>1</v>
      </c>
      <c r="D30" s="3" t="s">
        <v>6</v>
      </c>
      <c r="E30" s="4"/>
      <c r="F30" s="9">
        <f>C30*E30</f>
        <v>0</v>
      </c>
      <c r="G30" s="9">
        <f>1.21*F30</f>
        <v>0</v>
      </c>
    </row>
    <row r="31" spans="1:7" x14ac:dyDescent="0.25">
      <c r="A31" s="7"/>
      <c r="B31" s="3" t="s">
        <v>16</v>
      </c>
      <c r="C31" s="9">
        <v>1</v>
      </c>
      <c r="D31" s="7" t="s">
        <v>6</v>
      </c>
      <c r="E31" s="9"/>
      <c r="F31" s="9">
        <f t="shared" si="0"/>
        <v>0</v>
      </c>
      <c r="G31" s="9">
        <f t="shared" si="1"/>
        <v>0</v>
      </c>
    </row>
    <row r="32" spans="1:7" x14ac:dyDescent="0.25">
      <c r="A32" s="3"/>
      <c r="B32" s="3" t="s">
        <v>17</v>
      </c>
      <c r="C32" s="4">
        <v>1</v>
      </c>
      <c r="D32" s="3" t="s">
        <v>6</v>
      </c>
      <c r="E32" s="4"/>
      <c r="F32" s="9">
        <f t="shared" si="0"/>
        <v>0</v>
      </c>
      <c r="G32" s="9">
        <f t="shared" si="1"/>
        <v>0</v>
      </c>
    </row>
    <row r="33" spans="1:7" x14ac:dyDescent="0.25">
      <c r="A33" s="13"/>
      <c r="B33" s="13"/>
      <c r="C33" s="14"/>
      <c r="D33" s="13"/>
      <c r="E33" s="14"/>
      <c r="F33" s="14"/>
      <c r="G33" s="14"/>
    </row>
    <row r="34" spans="1:7" x14ac:dyDescent="0.25">
      <c r="A34" s="3" t="s">
        <v>12</v>
      </c>
      <c r="B34" s="3" t="s">
        <v>37</v>
      </c>
      <c r="C34" s="4"/>
      <c r="D34" s="3"/>
      <c r="E34" s="4"/>
      <c r="F34" s="9"/>
      <c r="G34" s="9"/>
    </row>
    <row r="35" spans="1:7" x14ac:dyDescent="0.25">
      <c r="A35" s="3"/>
      <c r="B35" s="3" t="s">
        <v>48</v>
      </c>
      <c r="C35" s="9">
        <v>2</v>
      </c>
      <c r="D35" s="7" t="s">
        <v>6</v>
      </c>
      <c r="E35" s="9"/>
      <c r="F35" s="9">
        <f t="shared" si="0"/>
        <v>0</v>
      </c>
      <c r="G35" s="9">
        <f t="shared" si="1"/>
        <v>0</v>
      </c>
    </row>
    <row r="36" spans="1:7" x14ac:dyDescent="0.25">
      <c r="A36" s="3"/>
      <c r="B36" s="3" t="s">
        <v>16</v>
      </c>
      <c r="C36" s="9">
        <v>2</v>
      </c>
      <c r="D36" s="7" t="s">
        <v>6</v>
      </c>
      <c r="E36" s="9"/>
      <c r="F36" s="9">
        <f t="shared" si="0"/>
        <v>0</v>
      </c>
      <c r="G36" s="9">
        <f t="shared" si="1"/>
        <v>0</v>
      </c>
    </row>
    <row r="37" spans="1:7" x14ac:dyDescent="0.25">
      <c r="A37" s="13"/>
      <c r="B37" s="3" t="s">
        <v>68</v>
      </c>
      <c r="C37" s="14">
        <v>1</v>
      </c>
      <c r="D37" s="13" t="s">
        <v>6</v>
      </c>
      <c r="E37" s="14"/>
      <c r="F37" s="9">
        <f t="shared" si="0"/>
        <v>0</v>
      </c>
      <c r="G37" s="9">
        <f t="shared" si="1"/>
        <v>0</v>
      </c>
    </row>
    <row r="38" spans="1:7" x14ac:dyDescent="0.25">
      <c r="A38" s="3"/>
      <c r="B38" s="3" t="s">
        <v>17</v>
      </c>
      <c r="C38" s="9">
        <v>2</v>
      </c>
      <c r="D38" s="7" t="s">
        <v>6</v>
      </c>
      <c r="E38" s="9"/>
      <c r="F38" s="9">
        <f t="shared" si="0"/>
        <v>0</v>
      </c>
      <c r="G38" s="9">
        <f t="shared" si="1"/>
        <v>0</v>
      </c>
    </row>
    <row r="39" spans="1:7" x14ac:dyDescent="0.25">
      <c r="A39" s="3"/>
      <c r="B39" s="6"/>
      <c r="C39" s="11"/>
      <c r="D39" s="6"/>
      <c r="E39" s="11"/>
      <c r="F39" s="11"/>
      <c r="G39" s="11"/>
    </row>
    <row r="40" spans="1:7" x14ac:dyDescent="0.25">
      <c r="A40" s="13"/>
      <c r="B40" s="13"/>
      <c r="C40" s="14"/>
      <c r="D40" s="13"/>
      <c r="E40" s="14"/>
      <c r="F40" s="14"/>
      <c r="G40" s="14"/>
    </row>
    <row r="41" spans="1:7" x14ac:dyDescent="0.25">
      <c r="A41" s="15" t="s">
        <v>41</v>
      </c>
      <c r="B41" s="15"/>
      <c r="C41" s="16"/>
      <c r="D41" s="15"/>
      <c r="E41" s="16"/>
      <c r="F41" s="4">
        <f>SUBTOTAL(109,MŠ_Požární[Čistá částka bez DPH])</f>
        <v>0</v>
      </c>
      <c r="G41" s="4">
        <f>SUBTOTAL(109,MŠ_Požární[Částka s DPH])</f>
        <v>0</v>
      </c>
    </row>
  </sheetData>
  <pageMargins left="0.25" right="0.25" top="0.75" bottom="0.75" header="0.3" footer="0.3"/>
  <pageSetup paperSize="9" scale="91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G37"/>
  <sheetViews>
    <sheetView zoomScaleNormal="100" workbookViewId="0">
      <selection activeCell="B17" sqref="B17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13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10" t="s">
        <v>31</v>
      </c>
      <c r="C3" s="11"/>
      <c r="D3" s="6"/>
      <c r="E3" s="11"/>
      <c r="F3" s="11"/>
      <c r="G3" s="11"/>
    </row>
    <row r="4" spans="1:7" x14ac:dyDescent="0.25">
      <c r="A4" s="3"/>
      <c r="B4" s="6"/>
      <c r="C4" s="11"/>
      <c r="D4" s="6"/>
      <c r="E4" s="11"/>
      <c r="F4" s="11"/>
      <c r="G4" s="11"/>
    </row>
    <row r="5" spans="1:7" x14ac:dyDescent="0.25">
      <c r="A5" s="3"/>
      <c r="B5" s="6" t="s">
        <v>42</v>
      </c>
      <c r="C5" s="11"/>
      <c r="D5" s="6"/>
      <c r="E5" s="11"/>
      <c r="F5" s="11"/>
      <c r="G5" s="11"/>
    </row>
    <row r="6" spans="1:7" x14ac:dyDescent="0.25">
      <c r="A6" s="3"/>
      <c r="B6" s="6"/>
      <c r="C6" s="11"/>
      <c r="D6" s="6"/>
      <c r="E6" s="11"/>
      <c r="F6" s="11"/>
      <c r="G6" s="11"/>
    </row>
    <row r="7" spans="1:7" x14ac:dyDescent="0.25">
      <c r="A7" s="3" t="s">
        <v>7</v>
      </c>
      <c r="B7" s="3" t="s">
        <v>51</v>
      </c>
      <c r="C7" s="4"/>
      <c r="D7" s="3"/>
      <c r="E7" s="4"/>
      <c r="F7" s="4"/>
      <c r="G7" s="4"/>
    </row>
    <row r="8" spans="1:7" ht="17.45" customHeight="1" x14ac:dyDescent="0.25">
      <c r="A8" s="3"/>
      <c r="B8" s="13" t="s">
        <v>48</v>
      </c>
      <c r="C8" s="9">
        <v>1</v>
      </c>
      <c r="D8" s="3" t="s">
        <v>6</v>
      </c>
      <c r="E8" s="9"/>
      <c r="F8" s="4">
        <f t="shared" ref="F8:F33" si="0">C8*E8</f>
        <v>0</v>
      </c>
      <c r="G8" s="4">
        <f t="shared" ref="G8:G33" si="1">1.21*F8</f>
        <v>0</v>
      </c>
    </row>
    <row r="9" spans="1:7" x14ac:dyDescent="0.25">
      <c r="A9" s="3"/>
      <c r="B9" s="3" t="s">
        <v>43</v>
      </c>
      <c r="C9" s="4">
        <v>1</v>
      </c>
      <c r="D9" s="3" t="s">
        <v>6</v>
      </c>
      <c r="E9" s="4"/>
      <c r="F9" s="9">
        <f t="shared" si="0"/>
        <v>0</v>
      </c>
      <c r="G9" s="9">
        <f t="shared" si="1"/>
        <v>0</v>
      </c>
    </row>
    <row r="10" spans="1:7" x14ac:dyDescent="0.25">
      <c r="A10" s="3"/>
      <c r="B10" s="3"/>
      <c r="C10" s="4"/>
      <c r="D10" s="3"/>
      <c r="E10" s="4"/>
      <c r="F10" s="4"/>
      <c r="G10" s="4"/>
    </row>
    <row r="11" spans="1:7" x14ac:dyDescent="0.25">
      <c r="A11" s="3" t="s">
        <v>8</v>
      </c>
      <c r="B11" s="3" t="s">
        <v>20</v>
      </c>
      <c r="C11" s="9"/>
      <c r="D11" s="7"/>
      <c r="E11" s="4"/>
      <c r="F11" s="4"/>
      <c r="G11" s="4"/>
    </row>
    <row r="12" spans="1:7" x14ac:dyDescent="0.25">
      <c r="A12" s="3"/>
      <c r="B12" s="3" t="s">
        <v>44</v>
      </c>
      <c r="C12" s="9">
        <v>2</v>
      </c>
      <c r="D12" s="7" t="s">
        <v>6</v>
      </c>
      <c r="E12" s="4"/>
      <c r="F12" s="4">
        <f t="shared" ref="F12:F13" si="2">C12*E12</f>
        <v>0</v>
      </c>
      <c r="G12" s="4">
        <f t="shared" ref="G12:G13" si="3">1.21*F12</f>
        <v>0</v>
      </c>
    </row>
    <row r="13" spans="1:7" x14ac:dyDescent="0.25">
      <c r="A13" s="3"/>
      <c r="B13" s="3" t="s">
        <v>14</v>
      </c>
      <c r="C13" s="4">
        <v>2</v>
      </c>
      <c r="D13" s="7" t="s">
        <v>6</v>
      </c>
      <c r="E13" s="4"/>
      <c r="F13" s="4">
        <f t="shared" si="2"/>
        <v>0</v>
      </c>
      <c r="G13" s="4">
        <f t="shared" si="3"/>
        <v>0</v>
      </c>
    </row>
    <row r="14" spans="1:7" x14ac:dyDescent="0.25">
      <c r="A14" s="3"/>
      <c r="B14" s="3" t="s">
        <v>21</v>
      </c>
      <c r="C14" s="4">
        <v>1</v>
      </c>
      <c r="D14" s="3" t="s">
        <v>6</v>
      </c>
      <c r="E14" s="4"/>
      <c r="F14" s="4">
        <f t="shared" ref="F14:F23" si="4">C14*E14</f>
        <v>0</v>
      </c>
      <c r="G14" s="4">
        <f t="shared" ref="G14:G23" si="5">1.21*F14</f>
        <v>0</v>
      </c>
    </row>
    <row r="15" spans="1:7" x14ac:dyDescent="0.25">
      <c r="A15" s="3"/>
      <c r="B15" s="3"/>
      <c r="C15" s="4"/>
      <c r="D15" s="3"/>
      <c r="E15" s="4"/>
      <c r="F15" s="4"/>
      <c r="G15" s="4"/>
    </row>
    <row r="16" spans="1:7" x14ac:dyDescent="0.25">
      <c r="A16" s="3" t="s">
        <v>9</v>
      </c>
      <c r="B16" s="3" t="s">
        <v>22</v>
      </c>
      <c r="C16" s="4"/>
      <c r="D16" s="3"/>
      <c r="E16" s="4"/>
      <c r="F16" s="4"/>
      <c r="G16" s="4"/>
    </row>
    <row r="17" spans="1:7" x14ac:dyDescent="0.25">
      <c r="A17" s="3"/>
      <c r="B17" s="3" t="s">
        <v>48</v>
      </c>
      <c r="C17" s="4">
        <v>1</v>
      </c>
      <c r="D17" s="3" t="s">
        <v>6</v>
      </c>
      <c r="E17" s="4"/>
      <c r="F17" s="4">
        <f t="shared" ref="F17:F18" si="6">C17*E17</f>
        <v>0</v>
      </c>
      <c r="G17" s="4">
        <f t="shared" ref="G17:G18" si="7">1.21*F17</f>
        <v>0</v>
      </c>
    </row>
    <row r="18" spans="1:7" x14ac:dyDescent="0.25">
      <c r="A18" s="3"/>
      <c r="B18" s="3" t="s">
        <v>78</v>
      </c>
      <c r="C18" s="4">
        <v>2</v>
      </c>
      <c r="D18" s="3" t="s">
        <v>6</v>
      </c>
      <c r="E18" s="4"/>
      <c r="F18" s="4">
        <f t="shared" si="6"/>
        <v>0</v>
      </c>
      <c r="G18" s="4">
        <f t="shared" si="7"/>
        <v>0</v>
      </c>
    </row>
    <row r="19" spans="1:7" x14ac:dyDescent="0.25">
      <c r="A19" s="3"/>
      <c r="B19" s="3"/>
      <c r="C19" s="4"/>
      <c r="D19" s="3"/>
      <c r="E19" s="4"/>
      <c r="F19" s="4"/>
      <c r="G19" s="4"/>
    </row>
    <row r="20" spans="1:7" x14ac:dyDescent="0.25">
      <c r="A20" s="3" t="s">
        <v>10</v>
      </c>
      <c r="B20" s="3" t="s">
        <v>77</v>
      </c>
      <c r="C20" s="4"/>
      <c r="D20" s="3"/>
      <c r="E20" s="4"/>
      <c r="F20" s="4"/>
      <c r="G20" s="4"/>
    </row>
    <row r="21" spans="1:7" x14ac:dyDescent="0.25">
      <c r="A21" s="3"/>
      <c r="B21" s="3" t="s">
        <v>34</v>
      </c>
      <c r="C21" s="4">
        <v>1</v>
      </c>
      <c r="D21" s="3" t="s">
        <v>6</v>
      </c>
      <c r="E21" s="4"/>
      <c r="F21" s="4">
        <f t="shared" ref="F21:F22" si="8">C21*E21</f>
        <v>0</v>
      </c>
      <c r="G21" s="4">
        <f t="shared" ref="G21:G22" si="9">1.21*F21</f>
        <v>0</v>
      </c>
    </row>
    <row r="22" spans="1:7" x14ac:dyDescent="0.25">
      <c r="A22" s="3"/>
      <c r="B22" s="3" t="s">
        <v>45</v>
      </c>
      <c r="C22" s="4">
        <v>1</v>
      </c>
      <c r="D22" s="3" t="s">
        <v>6</v>
      </c>
      <c r="E22" s="4"/>
      <c r="F22" s="4">
        <f t="shared" si="8"/>
        <v>0</v>
      </c>
      <c r="G22" s="4">
        <f t="shared" si="9"/>
        <v>0</v>
      </c>
    </row>
    <row r="23" spans="1:7" x14ac:dyDescent="0.25">
      <c r="A23" s="3"/>
      <c r="B23" s="3" t="s">
        <v>47</v>
      </c>
      <c r="C23" s="14">
        <v>1</v>
      </c>
      <c r="D23" s="13" t="s">
        <v>6</v>
      </c>
      <c r="E23" s="4"/>
      <c r="F23" s="4">
        <f t="shared" si="4"/>
        <v>0</v>
      </c>
      <c r="G23" s="4">
        <f t="shared" si="5"/>
        <v>0</v>
      </c>
    </row>
    <row r="24" spans="1:7" x14ac:dyDescent="0.25">
      <c r="A24" s="22"/>
      <c r="B24" s="22" t="s">
        <v>75</v>
      </c>
      <c r="C24" s="25">
        <v>1</v>
      </c>
      <c r="D24" s="22" t="s">
        <v>6</v>
      </c>
      <c r="E24" s="25"/>
      <c r="F24" s="25">
        <f>C24*E24</f>
        <v>0</v>
      </c>
      <c r="G24" s="25">
        <f>1.21*F24</f>
        <v>0</v>
      </c>
    </row>
    <row r="25" spans="1:7" x14ac:dyDescent="0.25">
      <c r="A25" s="3"/>
      <c r="B25" s="3" t="s">
        <v>35</v>
      </c>
      <c r="C25" s="4">
        <v>1</v>
      </c>
      <c r="D25" s="3" t="s">
        <v>6</v>
      </c>
      <c r="E25" s="4"/>
      <c r="F25" s="4">
        <f>C25*E25</f>
        <v>0</v>
      </c>
      <c r="G25" s="4">
        <f>1.21*F25</f>
        <v>0</v>
      </c>
    </row>
    <row r="26" spans="1:7" x14ac:dyDescent="0.25">
      <c r="A26" s="3"/>
      <c r="B26" s="3"/>
      <c r="C26" s="4"/>
      <c r="D26" s="3"/>
      <c r="E26" s="4"/>
      <c r="F26" s="4"/>
      <c r="G26" s="4"/>
    </row>
    <row r="27" spans="1:7" x14ac:dyDescent="0.25">
      <c r="A27" s="3"/>
      <c r="B27" s="6" t="s">
        <v>67</v>
      </c>
      <c r="C27" s="4"/>
      <c r="D27" s="3"/>
      <c r="E27" s="4"/>
      <c r="F27" s="4"/>
      <c r="G27" s="4"/>
    </row>
    <row r="28" spans="1:7" x14ac:dyDescent="0.25">
      <c r="A28" s="3"/>
      <c r="B28" s="6"/>
      <c r="C28" s="11"/>
      <c r="D28" s="6"/>
      <c r="E28" s="11"/>
      <c r="F28" s="11"/>
      <c r="G28" s="11"/>
    </row>
    <row r="29" spans="1:7" x14ac:dyDescent="0.25">
      <c r="A29" s="3" t="s">
        <v>11</v>
      </c>
      <c r="B29" s="3" t="s">
        <v>38</v>
      </c>
      <c r="C29" s="4"/>
      <c r="D29" s="3"/>
      <c r="E29" s="4"/>
      <c r="F29" s="9"/>
      <c r="G29" s="9"/>
    </row>
    <row r="30" spans="1:7" x14ac:dyDescent="0.25">
      <c r="A30" s="3"/>
      <c r="B30" s="3" t="s">
        <v>48</v>
      </c>
      <c r="C30" s="9">
        <v>1</v>
      </c>
      <c r="D30" s="7" t="s">
        <v>6</v>
      </c>
      <c r="E30" s="9"/>
      <c r="F30" s="9">
        <f t="shared" si="0"/>
        <v>0</v>
      </c>
      <c r="G30" s="9">
        <f t="shared" si="1"/>
        <v>0</v>
      </c>
    </row>
    <row r="31" spans="1:7" x14ac:dyDescent="0.25">
      <c r="A31" s="3"/>
      <c r="B31" s="3" t="s">
        <v>16</v>
      </c>
      <c r="C31" s="9">
        <v>1</v>
      </c>
      <c r="D31" s="7" t="s">
        <v>6</v>
      </c>
      <c r="E31" s="9"/>
      <c r="F31" s="9">
        <f t="shared" si="0"/>
        <v>0</v>
      </c>
      <c r="G31" s="9">
        <f t="shared" si="1"/>
        <v>0</v>
      </c>
    </row>
    <row r="32" spans="1:7" x14ac:dyDescent="0.25">
      <c r="A32" s="13"/>
      <c r="B32" s="3" t="s">
        <v>70</v>
      </c>
      <c r="C32" s="14">
        <v>1</v>
      </c>
      <c r="D32" s="13" t="s">
        <v>6</v>
      </c>
      <c r="E32" s="14"/>
      <c r="F32" s="9">
        <f t="shared" si="0"/>
        <v>0</v>
      </c>
      <c r="G32" s="9">
        <f t="shared" si="1"/>
        <v>0</v>
      </c>
    </row>
    <row r="33" spans="1:7" x14ac:dyDescent="0.25">
      <c r="A33" s="3"/>
      <c r="B33" s="3" t="s">
        <v>17</v>
      </c>
      <c r="C33" s="9">
        <v>1</v>
      </c>
      <c r="D33" s="7" t="s">
        <v>6</v>
      </c>
      <c r="E33" s="9"/>
      <c r="F33" s="9">
        <f t="shared" si="0"/>
        <v>0</v>
      </c>
      <c r="G33" s="9">
        <f t="shared" si="1"/>
        <v>0</v>
      </c>
    </row>
    <row r="34" spans="1:7" x14ac:dyDescent="0.25">
      <c r="A34" s="3"/>
      <c r="B34" s="3"/>
      <c r="C34" s="4"/>
      <c r="D34" s="3"/>
      <c r="E34" s="4"/>
      <c r="F34" s="4"/>
      <c r="G34" s="4"/>
    </row>
    <row r="35" spans="1:7" x14ac:dyDescent="0.25">
      <c r="A35" s="3"/>
      <c r="B35" s="3"/>
      <c r="C35" s="4"/>
      <c r="D35" s="3"/>
      <c r="E35" s="4"/>
      <c r="F35" s="9"/>
      <c r="G35" s="9"/>
    </row>
    <row r="36" spans="1:7" x14ac:dyDescent="0.25">
      <c r="A36" s="13"/>
      <c r="B36" s="13"/>
      <c r="C36" s="14"/>
      <c r="D36" s="13"/>
      <c r="E36" s="14"/>
      <c r="F36" s="14"/>
      <c r="G36" s="14"/>
    </row>
    <row r="37" spans="1:7" x14ac:dyDescent="0.25">
      <c r="A37" s="15" t="s">
        <v>41</v>
      </c>
      <c r="B37" s="15"/>
      <c r="C37" s="16"/>
      <c r="D37" s="15"/>
      <c r="E37" s="16"/>
      <c r="F37" s="4">
        <f>SUBTOTAL(109,MŠ_Slívova[Čistá částka bez DPH])</f>
        <v>0</v>
      </c>
      <c r="G37" s="4">
        <f>SUBTOTAL(109,MŠ_Slívova[Částka s DPH])</f>
        <v>0</v>
      </c>
    </row>
  </sheetData>
  <pageMargins left="0.25" right="0.25" top="0.75" bottom="0.75" header="0.3" footer="0.3"/>
  <pageSetup paperSize="9" scale="91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G37"/>
  <sheetViews>
    <sheetView zoomScaleNormal="100" workbookViewId="0">
      <selection activeCell="B3" sqref="B3"/>
    </sheetView>
  </sheetViews>
  <sheetFormatPr defaultRowHeight="15" x14ac:dyDescent="0.25"/>
  <cols>
    <col min="1" max="1" width="10" style="36" customWidth="1"/>
    <col min="2" max="2" width="79.7109375" style="36" customWidth="1"/>
    <col min="3" max="3" width="10.28515625" style="37" customWidth="1"/>
    <col min="4" max="4" width="11.28515625" style="36" bestFit="1" customWidth="1"/>
    <col min="5" max="5" width="15.85546875" style="37" bestFit="1" customWidth="1"/>
    <col min="6" max="6" width="19.140625" style="37" bestFit="1" customWidth="1"/>
    <col min="7" max="7" width="12.140625" style="37" bestFit="1" customWidth="1"/>
    <col min="8" max="16384" width="9.140625" style="28"/>
  </cols>
  <sheetData>
    <row r="1" spans="1:7" x14ac:dyDescent="0.25">
      <c r="A1" s="26" t="s">
        <v>0</v>
      </c>
      <c r="B1" s="26" t="s">
        <v>1</v>
      </c>
      <c r="C1" s="27" t="s">
        <v>2</v>
      </c>
      <c r="D1" s="26" t="s">
        <v>3</v>
      </c>
      <c r="E1" s="27" t="s">
        <v>4</v>
      </c>
      <c r="F1" s="27" t="s">
        <v>13</v>
      </c>
      <c r="G1" s="27" t="s">
        <v>5</v>
      </c>
    </row>
    <row r="2" spans="1:7" x14ac:dyDescent="0.25">
      <c r="A2" s="26"/>
      <c r="B2" s="26"/>
      <c r="C2" s="27"/>
      <c r="D2" s="26"/>
      <c r="E2" s="27"/>
      <c r="F2" s="27"/>
      <c r="G2" s="27"/>
    </row>
    <row r="3" spans="1:7" x14ac:dyDescent="0.25">
      <c r="A3" s="26"/>
      <c r="B3" s="29" t="s">
        <v>32</v>
      </c>
      <c r="C3" s="30"/>
      <c r="D3" s="31"/>
      <c r="E3" s="30"/>
      <c r="F3" s="30"/>
      <c r="G3" s="30"/>
    </row>
    <row r="4" spans="1:7" x14ac:dyDescent="0.25">
      <c r="A4" s="26"/>
      <c r="B4" s="31"/>
      <c r="C4" s="30"/>
      <c r="D4" s="31"/>
      <c r="E4" s="30"/>
      <c r="F4" s="30"/>
      <c r="G4" s="30"/>
    </row>
    <row r="5" spans="1:7" x14ac:dyDescent="0.25">
      <c r="A5" s="26"/>
      <c r="B5" s="31" t="s">
        <v>42</v>
      </c>
      <c r="C5" s="30"/>
      <c r="D5" s="31"/>
      <c r="E5" s="30"/>
      <c r="F5" s="30"/>
      <c r="G5" s="30"/>
    </row>
    <row r="6" spans="1:7" x14ac:dyDescent="0.25">
      <c r="A6" s="26"/>
      <c r="B6" s="31"/>
      <c r="C6" s="30"/>
      <c r="D6" s="31"/>
      <c r="E6" s="30"/>
      <c r="F6" s="30"/>
      <c r="G6" s="30"/>
    </row>
    <row r="7" spans="1:7" x14ac:dyDescent="0.25">
      <c r="A7" s="26" t="s">
        <v>7</v>
      </c>
      <c r="B7" s="26" t="s">
        <v>51</v>
      </c>
      <c r="C7" s="27"/>
      <c r="D7" s="26"/>
      <c r="E7" s="27"/>
      <c r="F7" s="27"/>
      <c r="G7" s="27"/>
    </row>
    <row r="8" spans="1:7" ht="17.45" customHeight="1" x14ac:dyDescent="0.25">
      <c r="A8" s="26"/>
      <c r="B8" s="26" t="s">
        <v>48</v>
      </c>
      <c r="C8" s="27">
        <v>1</v>
      </c>
      <c r="D8" s="26" t="s">
        <v>6</v>
      </c>
      <c r="E8" s="27"/>
      <c r="F8" s="27">
        <f t="shared" ref="F8:F33" si="0">C8*E8</f>
        <v>0</v>
      </c>
      <c r="G8" s="27">
        <f t="shared" ref="G8:G33" si="1">1.21*F8</f>
        <v>0</v>
      </c>
    </row>
    <row r="9" spans="1:7" x14ac:dyDescent="0.25">
      <c r="A9" s="26"/>
      <c r="B9" s="26" t="s">
        <v>43</v>
      </c>
      <c r="C9" s="27">
        <v>1</v>
      </c>
      <c r="D9" s="26" t="s">
        <v>6</v>
      </c>
      <c r="E9" s="27"/>
      <c r="F9" s="27">
        <f t="shared" si="0"/>
        <v>0</v>
      </c>
      <c r="G9" s="27">
        <f t="shared" si="1"/>
        <v>0</v>
      </c>
    </row>
    <row r="10" spans="1:7" x14ac:dyDescent="0.25">
      <c r="A10" s="26"/>
      <c r="B10" s="26"/>
      <c r="C10" s="27"/>
      <c r="D10" s="26"/>
      <c r="E10" s="27"/>
      <c r="F10" s="27"/>
      <c r="G10" s="27"/>
    </row>
    <row r="11" spans="1:7" x14ac:dyDescent="0.25">
      <c r="A11" s="26" t="s">
        <v>8</v>
      </c>
      <c r="B11" s="26" t="s">
        <v>20</v>
      </c>
      <c r="C11" s="27"/>
      <c r="D11" s="26"/>
      <c r="E11" s="27"/>
      <c r="F11" s="27"/>
      <c r="G11" s="27"/>
    </row>
    <row r="12" spans="1:7" x14ac:dyDescent="0.25">
      <c r="A12" s="26"/>
      <c r="B12" s="26" t="s">
        <v>44</v>
      </c>
      <c r="C12" s="27">
        <v>4</v>
      </c>
      <c r="D12" s="26" t="s">
        <v>6</v>
      </c>
      <c r="E12" s="27"/>
      <c r="F12" s="27">
        <f t="shared" ref="F12:F13" si="2">C12*E12</f>
        <v>0</v>
      </c>
      <c r="G12" s="27">
        <f t="shared" ref="G12:G13" si="3">1.21*F12</f>
        <v>0</v>
      </c>
    </row>
    <row r="13" spans="1:7" x14ac:dyDescent="0.25">
      <c r="A13" s="26"/>
      <c r="B13" s="26" t="s">
        <v>14</v>
      </c>
      <c r="C13" s="27">
        <v>4</v>
      </c>
      <c r="D13" s="26" t="s">
        <v>6</v>
      </c>
      <c r="E13" s="27"/>
      <c r="F13" s="27">
        <f t="shared" si="2"/>
        <v>0</v>
      </c>
      <c r="G13" s="27">
        <f t="shared" si="3"/>
        <v>0</v>
      </c>
    </row>
    <row r="14" spans="1:7" x14ac:dyDescent="0.25">
      <c r="A14" s="26"/>
      <c r="B14" s="26" t="s">
        <v>21</v>
      </c>
      <c r="C14" s="27">
        <v>1</v>
      </c>
      <c r="D14" s="26" t="s">
        <v>6</v>
      </c>
      <c r="E14" s="27"/>
      <c r="F14" s="27">
        <f>C14*E14</f>
        <v>0</v>
      </c>
      <c r="G14" s="27">
        <f>1.21*F14</f>
        <v>0</v>
      </c>
    </row>
    <row r="15" spans="1:7" x14ac:dyDescent="0.25">
      <c r="A15" s="26"/>
      <c r="B15" s="26"/>
      <c r="C15" s="27"/>
      <c r="D15" s="26"/>
      <c r="E15" s="27"/>
      <c r="F15" s="27"/>
      <c r="G15" s="27"/>
    </row>
    <row r="16" spans="1:7" x14ac:dyDescent="0.25">
      <c r="A16" s="26" t="s">
        <v>9</v>
      </c>
      <c r="B16" s="26" t="s">
        <v>22</v>
      </c>
      <c r="C16" s="27"/>
      <c r="D16" s="26"/>
      <c r="E16" s="27"/>
      <c r="F16" s="27"/>
      <c r="G16" s="27"/>
    </row>
    <row r="17" spans="1:7" x14ac:dyDescent="0.25">
      <c r="A17" s="26"/>
      <c r="B17" s="26" t="s">
        <v>48</v>
      </c>
      <c r="C17" s="27">
        <v>1</v>
      </c>
      <c r="D17" s="26" t="s">
        <v>6</v>
      </c>
      <c r="E17" s="27"/>
      <c r="F17" s="27">
        <f t="shared" ref="F17:F18" si="4">C17*E17</f>
        <v>0</v>
      </c>
      <c r="G17" s="27">
        <f t="shared" ref="G17:G18" si="5">1.21*F17</f>
        <v>0</v>
      </c>
    </row>
    <row r="18" spans="1:7" x14ac:dyDescent="0.25">
      <c r="A18" s="26"/>
      <c r="B18" s="26" t="s">
        <v>78</v>
      </c>
      <c r="C18" s="27">
        <v>2</v>
      </c>
      <c r="D18" s="26" t="s">
        <v>6</v>
      </c>
      <c r="E18" s="27"/>
      <c r="F18" s="27">
        <f t="shared" si="4"/>
        <v>0</v>
      </c>
      <c r="G18" s="27">
        <f t="shared" si="5"/>
        <v>0</v>
      </c>
    </row>
    <row r="19" spans="1:7" x14ac:dyDescent="0.25">
      <c r="A19" s="26"/>
      <c r="B19" s="26"/>
      <c r="C19" s="27"/>
      <c r="D19" s="26"/>
      <c r="E19" s="27"/>
      <c r="F19" s="27"/>
      <c r="G19" s="27"/>
    </row>
    <row r="20" spans="1:7" x14ac:dyDescent="0.25">
      <c r="A20" s="26" t="s">
        <v>10</v>
      </c>
      <c r="B20" s="26" t="s">
        <v>77</v>
      </c>
      <c r="C20" s="27"/>
      <c r="D20" s="26"/>
      <c r="E20" s="27"/>
      <c r="F20" s="27"/>
      <c r="G20" s="27"/>
    </row>
    <row r="21" spans="1:7" x14ac:dyDescent="0.25">
      <c r="A21" s="26"/>
      <c r="B21" s="26" t="s">
        <v>34</v>
      </c>
      <c r="C21" s="27">
        <v>1</v>
      </c>
      <c r="D21" s="26" t="s">
        <v>6</v>
      </c>
      <c r="E21" s="27"/>
      <c r="F21" s="27">
        <f t="shared" ref="F21:F22" si="6">C21*E21</f>
        <v>0</v>
      </c>
      <c r="G21" s="27">
        <f t="shared" ref="G21:G22" si="7">1.21*F21</f>
        <v>0</v>
      </c>
    </row>
    <row r="22" spans="1:7" x14ac:dyDescent="0.25">
      <c r="A22" s="26"/>
      <c r="B22" s="26" t="s">
        <v>45</v>
      </c>
      <c r="C22" s="27">
        <v>1</v>
      </c>
      <c r="D22" s="26" t="s">
        <v>6</v>
      </c>
      <c r="E22" s="27"/>
      <c r="F22" s="27">
        <f t="shared" si="6"/>
        <v>0</v>
      </c>
      <c r="G22" s="27">
        <f t="shared" si="7"/>
        <v>0</v>
      </c>
    </row>
    <row r="23" spans="1:7" x14ac:dyDescent="0.25">
      <c r="A23" s="26"/>
      <c r="B23" s="26" t="s">
        <v>47</v>
      </c>
      <c r="C23" s="27">
        <v>1</v>
      </c>
      <c r="D23" s="26" t="s">
        <v>6</v>
      </c>
      <c r="E23" s="27"/>
      <c r="F23" s="27">
        <f t="shared" ref="F23:F25" si="8">C23*E23</f>
        <v>0</v>
      </c>
      <c r="G23" s="27">
        <f t="shared" ref="G23:G25" si="9">1.21*F23</f>
        <v>0</v>
      </c>
    </row>
    <row r="24" spans="1:7" x14ac:dyDescent="0.25">
      <c r="A24" s="32"/>
      <c r="B24" s="32" t="s">
        <v>75</v>
      </c>
      <c r="C24" s="33">
        <v>1</v>
      </c>
      <c r="D24" s="32" t="s">
        <v>6</v>
      </c>
      <c r="E24" s="33"/>
      <c r="F24" s="33">
        <f>C24*E24</f>
        <v>0</v>
      </c>
      <c r="G24" s="33">
        <f>1.21*F24</f>
        <v>0</v>
      </c>
    </row>
    <row r="25" spans="1:7" x14ac:dyDescent="0.25">
      <c r="A25" s="26"/>
      <c r="B25" s="26" t="s">
        <v>35</v>
      </c>
      <c r="C25" s="27">
        <v>1</v>
      </c>
      <c r="D25" s="26" t="s">
        <v>6</v>
      </c>
      <c r="E25" s="27"/>
      <c r="F25" s="27">
        <f t="shared" si="8"/>
        <v>0</v>
      </c>
      <c r="G25" s="27">
        <f t="shared" si="9"/>
        <v>0</v>
      </c>
    </row>
    <row r="26" spans="1:7" x14ac:dyDescent="0.25">
      <c r="A26" s="26"/>
      <c r="B26" s="26"/>
      <c r="C26" s="27"/>
      <c r="D26" s="26"/>
      <c r="E26" s="27"/>
      <c r="F26" s="27"/>
      <c r="G26" s="27"/>
    </row>
    <row r="27" spans="1:7" x14ac:dyDescent="0.25">
      <c r="A27" s="26"/>
      <c r="B27" s="31" t="s">
        <v>67</v>
      </c>
      <c r="C27" s="27"/>
      <c r="D27" s="26"/>
      <c r="E27" s="27"/>
      <c r="F27" s="27"/>
      <c r="G27" s="27"/>
    </row>
    <row r="28" spans="1:7" x14ac:dyDescent="0.25">
      <c r="A28" s="26"/>
      <c r="B28" s="31"/>
      <c r="C28" s="30"/>
      <c r="D28" s="31"/>
      <c r="E28" s="30"/>
      <c r="F28" s="30"/>
      <c r="G28" s="30"/>
    </row>
    <row r="29" spans="1:7" x14ac:dyDescent="0.25">
      <c r="A29" s="26" t="s">
        <v>11</v>
      </c>
      <c r="B29" s="26" t="s">
        <v>18</v>
      </c>
      <c r="C29" s="27"/>
      <c r="D29" s="26"/>
      <c r="E29" s="27"/>
      <c r="F29" s="27"/>
      <c r="G29" s="27"/>
    </row>
    <row r="30" spans="1:7" x14ac:dyDescent="0.25">
      <c r="A30" s="26"/>
      <c r="B30" s="26" t="s">
        <v>48</v>
      </c>
      <c r="C30" s="27">
        <v>2</v>
      </c>
      <c r="D30" s="26" t="s">
        <v>6</v>
      </c>
      <c r="E30" s="27"/>
      <c r="F30" s="27">
        <f t="shared" si="0"/>
        <v>0</v>
      </c>
      <c r="G30" s="27">
        <f t="shared" si="1"/>
        <v>0</v>
      </c>
    </row>
    <row r="31" spans="1:7" x14ac:dyDescent="0.25">
      <c r="A31" s="26"/>
      <c r="B31" s="26" t="s">
        <v>16</v>
      </c>
      <c r="C31" s="27">
        <v>2</v>
      </c>
      <c r="D31" s="26" t="s">
        <v>6</v>
      </c>
      <c r="E31" s="27"/>
      <c r="F31" s="27">
        <f t="shared" si="0"/>
        <v>0</v>
      </c>
      <c r="G31" s="27">
        <f t="shared" si="1"/>
        <v>0</v>
      </c>
    </row>
    <row r="32" spans="1:7" x14ac:dyDescent="0.25">
      <c r="A32" s="26"/>
      <c r="B32" s="26" t="s">
        <v>40</v>
      </c>
      <c r="C32" s="27">
        <v>1</v>
      </c>
      <c r="D32" s="26" t="s">
        <v>6</v>
      </c>
      <c r="E32" s="27"/>
      <c r="F32" s="27">
        <f t="shared" si="0"/>
        <v>0</v>
      </c>
      <c r="G32" s="27">
        <f t="shared" si="1"/>
        <v>0</v>
      </c>
    </row>
    <row r="33" spans="1:7" x14ac:dyDescent="0.25">
      <c r="A33" s="26"/>
      <c r="B33" s="26" t="s">
        <v>17</v>
      </c>
      <c r="C33" s="27">
        <v>2</v>
      </c>
      <c r="D33" s="26" t="s">
        <v>6</v>
      </c>
      <c r="E33" s="27"/>
      <c r="F33" s="27">
        <f t="shared" si="0"/>
        <v>0</v>
      </c>
      <c r="G33" s="27">
        <f t="shared" si="1"/>
        <v>0</v>
      </c>
    </row>
    <row r="34" spans="1:7" x14ac:dyDescent="0.25">
      <c r="A34" s="26"/>
      <c r="B34" s="26"/>
      <c r="C34" s="27"/>
      <c r="D34" s="26"/>
      <c r="E34" s="27"/>
      <c r="F34" s="27"/>
      <c r="G34" s="27"/>
    </row>
    <row r="35" spans="1:7" x14ac:dyDescent="0.25">
      <c r="A35" s="26"/>
      <c r="B35" s="26"/>
      <c r="C35" s="27"/>
      <c r="D35" s="26"/>
      <c r="E35" s="27"/>
      <c r="F35" s="27"/>
      <c r="G35" s="27"/>
    </row>
    <row r="36" spans="1:7" x14ac:dyDescent="0.25">
      <c r="A36" s="26"/>
      <c r="B36" s="26"/>
      <c r="C36" s="27"/>
      <c r="D36" s="26"/>
      <c r="E36" s="27"/>
      <c r="F36" s="27"/>
      <c r="G36" s="27"/>
    </row>
    <row r="37" spans="1:7" x14ac:dyDescent="0.25">
      <c r="A37" s="34" t="s">
        <v>41</v>
      </c>
      <c r="B37" s="34"/>
      <c r="C37" s="35"/>
      <c r="D37" s="34"/>
      <c r="E37" s="35"/>
      <c r="F37" s="27">
        <f>SUBTOTAL(109,MŠ_Zámostní[Čistá částka bez DPH])</f>
        <v>0</v>
      </c>
      <c r="G37" s="27">
        <f>SUBTOTAL(109,MŠ_Zámostní[Částka s DPH])</f>
        <v>0</v>
      </c>
    </row>
  </sheetData>
  <pageMargins left="0.25" right="0.25" top="0.75" bottom="0.75" header="0.3" footer="0.3"/>
  <pageSetup paperSize="9" scale="9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G33"/>
  <sheetViews>
    <sheetView zoomScaleNormal="100" workbookViewId="0">
      <selection activeCell="B16" sqref="B16"/>
    </sheetView>
  </sheetViews>
  <sheetFormatPr defaultRowHeight="15" x14ac:dyDescent="0.25"/>
  <cols>
    <col min="1" max="1" width="10" style="61" customWidth="1"/>
    <col min="2" max="2" width="79.7109375" style="61" customWidth="1"/>
    <col min="3" max="3" width="9.140625" style="62" bestFit="1" customWidth="1"/>
    <col min="4" max="4" width="11.28515625" style="61" bestFit="1" customWidth="1"/>
    <col min="5" max="5" width="15.85546875" style="62" bestFit="1" customWidth="1"/>
    <col min="6" max="6" width="19.140625" style="62" bestFit="1" customWidth="1"/>
    <col min="7" max="7" width="12.140625" style="62" bestFit="1" customWidth="1"/>
    <col min="8" max="16384" width="9.140625" style="54"/>
  </cols>
  <sheetData>
    <row r="1" spans="1:7" x14ac:dyDescent="0.25">
      <c r="A1" s="52" t="s">
        <v>0</v>
      </c>
      <c r="B1" s="52" t="s">
        <v>1</v>
      </c>
      <c r="C1" s="53" t="s">
        <v>2</v>
      </c>
      <c r="D1" s="52" t="s">
        <v>3</v>
      </c>
      <c r="E1" s="53" t="s">
        <v>4</v>
      </c>
      <c r="F1" s="53" t="s">
        <v>13</v>
      </c>
      <c r="G1" s="53" t="s">
        <v>5</v>
      </c>
    </row>
    <row r="2" spans="1:7" x14ac:dyDescent="0.25">
      <c r="A2" s="52"/>
      <c r="B2" s="52"/>
      <c r="C2" s="53"/>
      <c r="D2" s="52"/>
      <c r="E2" s="53"/>
      <c r="F2" s="53"/>
      <c r="G2" s="53"/>
    </row>
    <row r="3" spans="1:7" ht="30" x14ac:dyDescent="0.25">
      <c r="A3" s="52"/>
      <c r="B3" s="55" t="s">
        <v>15</v>
      </c>
      <c r="C3" s="53"/>
      <c r="D3" s="52"/>
      <c r="E3" s="53"/>
      <c r="F3" s="53"/>
      <c r="G3" s="53"/>
    </row>
    <row r="4" spans="1:7" x14ac:dyDescent="0.25">
      <c r="A4" s="52"/>
      <c r="B4" s="56"/>
      <c r="C4" s="53"/>
      <c r="D4" s="52"/>
      <c r="E4" s="53"/>
      <c r="F4" s="53"/>
      <c r="G4" s="53"/>
    </row>
    <row r="5" spans="1:7" x14ac:dyDescent="0.25">
      <c r="A5" s="52"/>
      <c r="B5" s="56" t="s">
        <v>42</v>
      </c>
      <c r="C5" s="53"/>
      <c r="D5" s="52"/>
      <c r="E5" s="53"/>
      <c r="F5" s="53"/>
      <c r="G5" s="53"/>
    </row>
    <row r="6" spans="1:7" x14ac:dyDescent="0.25">
      <c r="A6" s="52" t="s">
        <v>7</v>
      </c>
      <c r="B6" s="52" t="s">
        <v>51</v>
      </c>
      <c r="C6" s="53"/>
      <c r="D6" s="52"/>
      <c r="E6" s="53"/>
      <c r="F6" s="53"/>
      <c r="G6" s="53"/>
    </row>
    <row r="7" spans="1:7" ht="16.899999999999999" customHeight="1" x14ac:dyDescent="0.25">
      <c r="A7" s="52"/>
      <c r="B7" s="52" t="s">
        <v>48</v>
      </c>
      <c r="C7" s="53">
        <v>1</v>
      </c>
      <c r="D7" s="52" t="s">
        <v>6</v>
      </c>
      <c r="E7" s="53"/>
      <c r="F7" s="53">
        <f t="shared" ref="F7:F31" si="0">C7*E7</f>
        <v>0</v>
      </c>
      <c r="G7" s="53">
        <f t="shared" ref="G7:G31" si="1">1.21*F7</f>
        <v>0</v>
      </c>
    </row>
    <row r="8" spans="1:7" x14ac:dyDescent="0.25">
      <c r="A8" s="52"/>
      <c r="B8" s="52" t="s">
        <v>43</v>
      </c>
      <c r="C8" s="53">
        <v>1</v>
      </c>
      <c r="D8" s="52" t="s">
        <v>6</v>
      </c>
      <c r="E8" s="53"/>
      <c r="F8" s="53">
        <f t="shared" si="0"/>
        <v>0</v>
      </c>
      <c r="G8" s="53">
        <f t="shared" si="1"/>
        <v>0</v>
      </c>
    </row>
    <row r="9" spans="1:7" x14ac:dyDescent="0.25">
      <c r="A9" s="52"/>
      <c r="B9" s="52"/>
      <c r="C9" s="53"/>
      <c r="D9" s="52"/>
      <c r="E9" s="53"/>
      <c r="F9" s="53"/>
      <c r="G9" s="53"/>
    </row>
    <row r="10" spans="1:7" x14ac:dyDescent="0.25">
      <c r="A10" s="52" t="s">
        <v>8</v>
      </c>
      <c r="B10" s="52" t="s">
        <v>20</v>
      </c>
      <c r="C10" s="53"/>
      <c r="D10" s="52"/>
      <c r="E10" s="53"/>
      <c r="F10" s="53"/>
      <c r="G10" s="53"/>
    </row>
    <row r="11" spans="1:7" x14ac:dyDescent="0.25">
      <c r="A11" s="52"/>
      <c r="B11" s="52" t="s">
        <v>50</v>
      </c>
      <c r="C11" s="53">
        <v>4</v>
      </c>
      <c r="D11" s="52" t="s">
        <v>6</v>
      </c>
      <c r="E11" s="53"/>
      <c r="F11" s="53">
        <f t="shared" ref="F11" si="2">C11*E11</f>
        <v>0</v>
      </c>
      <c r="G11" s="53">
        <f t="shared" ref="G11" si="3">1.21*F11</f>
        <v>0</v>
      </c>
    </row>
    <row r="12" spans="1:7" x14ac:dyDescent="0.25">
      <c r="A12" s="52"/>
      <c r="B12" s="52" t="s">
        <v>14</v>
      </c>
      <c r="C12" s="53">
        <v>4</v>
      </c>
      <c r="D12" s="52" t="s">
        <v>6</v>
      </c>
      <c r="E12" s="53"/>
      <c r="F12" s="53">
        <f>C12*E12</f>
        <v>0</v>
      </c>
      <c r="G12" s="53">
        <f>1.21*F12</f>
        <v>0</v>
      </c>
    </row>
    <row r="13" spans="1:7" x14ac:dyDescent="0.25">
      <c r="A13" s="52"/>
      <c r="B13" s="52" t="s">
        <v>21</v>
      </c>
      <c r="C13" s="53">
        <v>1</v>
      </c>
      <c r="D13" s="52" t="s">
        <v>6</v>
      </c>
      <c r="E13" s="53"/>
      <c r="F13" s="53">
        <f>C13*E13</f>
        <v>0</v>
      </c>
      <c r="G13" s="53">
        <f>1.21*F13</f>
        <v>0</v>
      </c>
    </row>
    <row r="14" spans="1:7" x14ac:dyDescent="0.25">
      <c r="A14" s="52"/>
      <c r="B14" s="52"/>
      <c r="C14" s="53"/>
      <c r="D14" s="52"/>
      <c r="E14" s="53"/>
      <c r="F14" s="53"/>
      <c r="G14" s="53"/>
    </row>
    <row r="15" spans="1:7" x14ac:dyDescent="0.25">
      <c r="A15" s="52" t="s">
        <v>9</v>
      </c>
      <c r="B15" s="52" t="s">
        <v>22</v>
      </c>
      <c r="C15" s="53"/>
      <c r="D15" s="52"/>
      <c r="E15" s="53"/>
      <c r="F15" s="53"/>
      <c r="G15" s="53"/>
    </row>
    <row r="16" spans="1:7" x14ac:dyDescent="0.25">
      <c r="A16" s="52"/>
      <c r="B16" s="52" t="s">
        <v>48</v>
      </c>
      <c r="C16" s="53">
        <v>1</v>
      </c>
      <c r="D16" s="52" t="s">
        <v>6</v>
      </c>
      <c r="E16" s="53"/>
      <c r="F16" s="53">
        <f t="shared" ref="F16:F17" si="4">C16*E16</f>
        <v>0</v>
      </c>
      <c r="G16" s="53">
        <f t="shared" ref="G16:G17" si="5">1.21*F16</f>
        <v>0</v>
      </c>
    </row>
    <row r="17" spans="1:7" x14ac:dyDescent="0.25">
      <c r="A17" s="52"/>
      <c r="B17" s="52" t="s">
        <v>78</v>
      </c>
      <c r="C17" s="53">
        <v>2</v>
      </c>
      <c r="D17" s="52" t="s">
        <v>6</v>
      </c>
      <c r="E17" s="53"/>
      <c r="F17" s="53">
        <f t="shared" si="4"/>
        <v>0</v>
      </c>
      <c r="G17" s="53">
        <f t="shared" si="5"/>
        <v>0</v>
      </c>
    </row>
    <row r="18" spans="1:7" x14ac:dyDescent="0.25">
      <c r="A18" s="52"/>
      <c r="B18" s="52" t="s">
        <v>33</v>
      </c>
      <c r="C18" s="53">
        <v>1</v>
      </c>
      <c r="D18" s="52" t="s">
        <v>6</v>
      </c>
      <c r="E18" s="53"/>
      <c r="F18" s="53">
        <f>C18*E18</f>
        <v>0</v>
      </c>
      <c r="G18" s="53">
        <f>1.21*F18</f>
        <v>0</v>
      </c>
    </row>
    <row r="19" spans="1:7" x14ac:dyDescent="0.25">
      <c r="A19" s="52"/>
      <c r="B19" s="52"/>
      <c r="C19" s="53"/>
      <c r="D19" s="52"/>
      <c r="E19" s="53"/>
      <c r="F19" s="53"/>
      <c r="G19" s="53"/>
    </row>
    <row r="20" spans="1:7" x14ac:dyDescent="0.25">
      <c r="A20" s="52" t="s">
        <v>10</v>
      </c>
      <c r="B20" s="52" t="s">
        <v>36</v>
      </c>
      <c r="C20" s="53"/>
      <c r="D20" s="52"/>
      <c r="E20" s="53"/>
      <c r="F20" s="53"/>
      <c r="G20" s="53"/>
    </row>
    <row r="21" spans="1:7" x14ac:dyDescent="0.25">
      <c r="A21" s="52"/>
      <c r="B21" s="52" t="s">
        <v>45</v>
      </c>
      <c r="C21" s="53">
        <v>1</v>
      </c>
      <c r="D21" s="52" t="s">
        <v>6</v>
      </c>
      <c r="E21" s="53"/>
      <c r="F21" s="53">
        <f t="shared" ref="F21" si="6">C21*E21</f>
        <v>0</v>
      </c>
      <c r="G21" s="53">
        <f t="shared" ref="G21" si="7">1.21*F21</f>
        <v>0</v>
      </c>
    </row>
    <row r="22" spans="1:7" x14ac:dyDescent="0.25">
      <c r="A22" s="57"/>
      <c r="B22" s="57" t="s">
        <v>74</v>
      </c>
      <c r="C22" s="53">
        <v>1</v>
      </c>
      <c r="D22" s="52" t="s">
        <v>6</v>
      </c>
      <c r="E22" s="58"/>
      <c r="F22" s="58">
        <f>C22*E22</f>
        <v>0</v>
      </c>
      <c r="G22" s="58">
        <f>1.21*F22</f>
        <v>0</v>
      </c>
    </row>
    <row r="23" spans="1:7" x14ac:dyDescent="0.25">
      <c r="A23" s="52"/>
      <c r="B23" s="52"/>
      <c r="C23" s="53"/>
      <c r="D23" s="52"/>
      <c r="E23" s="53"/>
      <c r="F23" s="53"/>
      <c r="G23" s="53"/>
    </row>
    <row r="24" spans="1:7" x14ac:dyDescent="0.25">
      <c r="A24" s="52"/>
      <c r="B24" s="52"/>
      <c r="C24" s="53"/>
      <c r="D24" s="52"/>
      <c r="E24" s="53"/>
      <c r="F24" s="53"/>
      <c r="G24" s="53"/>
    </row>
    <row r="25" spans="1:7" x14ac:dyDescent="0.25">
      <c r="A25" s="52"/>
      <c r="B25" s="56" t="s">
        <v>67</v>
      </c>
      <c r="C25" s="53"/>
      <c r="D25" s="52"/>
      <c r="E25" s="53"/>
      <c r="F25" s="53"/>
      <c r="G25" s="53"/>
    </row>
    <row r="26" spans="1:7" x14ac:dyDescent="0.25">
      <c r="A26" s="52"/>
      <c r="B26" s="52"/>
      <c r="C26" s="53"/>
      <c r="D26" s="52"/>
      <c r="E26" s="53"/>
      <c r="F26" s="53"/>
      <c r="G26" s="53"/>
    </row>
    <row r="27" spans="1:7" x14ac:dyDescent="0.25">
      <c r="A27" s="52" t="s">
        <v>11</v>
      </c>
      <c r="B27" s="52" t="s">
        <v>38</v>
      </c>
      <c r="C27" s="53"/>
      <c r="D27" s="52"/>
      <c r="E27" s="53"/>
      <c r="F27" s="53"/>
      <c r="G27" s="53"/>
    </row>
    <row r="28" spans="1:7" x14ac:dyDescent="0.25">
      <c r="A28" s="52"/>
      <c r="B28" s="52" t="s">
        <v>48</v>
      </c>
      <c r="C28" s="53">
        <v>3</v>
      </c>
      <c r="D28" s="52" t="s">
        <v>6</v>
      </c>
      <c r="E28" s="53"/>
      <c r="F28" s="53">
        <f t="shared" si="0"/>
        <v>0</v>
      </c>
      <c r="G28" s="53">
        <f t="shared" si="1"/>
        <v>0</v>
      </c>
    </row>
    <row r="29" spans="1:7" x14ac:dyDescent="0.25">
      <c r="A29" s="52"/>
      <c r="B29" s="52" t="s">
        <v>16</v>
      </c>
      <c r="C29" s="53">
        <v>3</v>
      </c>
      <c r="D29" s="52" t="s">
        <v>6</v>
      </c>
      <c r="E29" s="53"/>
      <c r="F29" s="53">
        <f t="shared" si="0"/>
        <v>0</v>
      </c>
      <c r="G29" s="53">
        <f t="shared" si="1"/>
        <v>0</v>
      </c>
    </row>
    <row r="30" spans="1:7" x14ac:dyDescent="0.25">
      <c r="A30" s="52"/>
      <c r="B30" s="52" t="s">
        <v>68</v>
      </c>
      <c r="C30" s="53">
        <v>1</v>
      </c>
      <c r="D30" s="52" t="s">
        <v>6</v>
      </c>
      <c r="E30" s="53"/>
      <c r="F30" s="53">
        <f t="shared" si="0"/>
        <v>0</v>
      </c>
      <c r="G30" s="53">
        <f t="shared" si="1"/>
        <v>0</v>
      </c>
    </row>
    <row r="31" spans="1:7" x14ac:dyDescent="0.25">
      <c r="A31" s="52"/>
      <c r="B31" s="52" t="s">
        <v>17</v>
      </c>
      <c r="C31" s="53">
        <v>3</v>
      </c>
      <c r="D31" s="52" t="s">
        <v>6</v>
      </c>
      <c r="E31" s="53"/>
      <c r="F31" s="53">
        <f t="shared" si="0"/>
        <v>0</v>
      </c>
      <c r="G31" s="53">
        <f t="shared" si="1"/>
        <v>0</v>
      </c>
    </row>
    <row r="32" spans="1:7" x14ac:dyDescent="0.25">
      <c r="A32" s="52"/>
      <c r="B32" s="52"/>
      <c r="C32" s="53"/>
      <c r="D32" s="52"/>
      <c r="E32" s="53"/>
      <c r="F32" s="53"/>
      <c r="G32" s="53"/>
    </row>
    <row r="33" spans="1:7" x14ac:dyDescent="0.25">
      <c r="A33" s="59" t="s">
        <v>41</v>
      </c>
      <c r="B33" s="59"/>
      <c r="C33" s="60"/>
      <c r="D33" s="59"/>
      <c r="E33" s="60"/>
      <c r="F33" s="58">
        <f>SUBTOTAL(109,MŠ_Antošovická[Čistá částka bez DPH])</f>
        <v>0</v>
      </c>
      <c r="G33" s="58">
        <f>SUBTOTAL(109,MŠ_Antošovická[Částka s DPH])</f>
        <v>0</v>
      </c>
    </row>
  </sheetData>
  <pageMargins left="0.25" right="0.25" top="0.75" bottom="0.75" header="0.3" footer="0.3"/>
  <pageSetup paperSize="9" scale="91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G37"/>
  <sheetViews>
    <sheetView topLeftCell="A4" zoomScaleNormal="100" workbookViewId="0">
      <selection activeCell="B26" sqref="B26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13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7"/>
      <c r="B3" s="10" t="s">
        <v>19</v>
      </c>
      <c r="C3" s="9"/>
      <c r="D3" s="7"/>
      <c r="E3" s="9"/>
      <c r="F3" s="9"/>
      <c r="G3" s="9"/>
    </row>
    <row r="4" spans="1:7" x14ac:dyDescent="0.25">
      <c r="A4" s="7"/>
      <c r="B4" s="7"/>
      <c r="C4" s="9"/>
      <c r="D4" s="7"/>
      <c r="E4" s="9"/>
      <c r="F4" s="9"/>
      <c r="G4" s="9"/>
    </row>
    <row r="5" spans="1:7" x14ac:dyDescent="0.25">
      <c r="A5" s="3"/>
      <c r="B5" s="6" t="s">
        <v>42</v>
      </c>
      <c r="C5" s="4"/>
      <c r="D5" s="3"/>
      <c r="E5" s="4"/>
      <c r="F5" s="4"/>
      <c r="G5" s="4"/>
    </row>
    <row r="6" spans="1:7" x14ac:dyDescent="0.25">
      <c r="A6" s="3"/>
      <c r="B6" s="3"/>
      <c r="C6" s="4"/>
      <c r="D6" s="3"/>
      <c r="E6" s="4"/>
      <c r="F6" s="4"/>
      <c r="G6" s="4"/>
    </row>
    <row r="7" spans="1:7" x14ac:dyDescent="0.25">
      <c r="A7" s="3" t="s">
        <v>7</v>
      </c>
      <c r="B7" s="3" t="s">
        <v>51</v>
      </c>
      <c r="C7" s="4"/>
      <c r="D7" s="3"/>
      <c r="E7" s="9"/>
      <c r="F7" s="4"/>
      <c r="G7" s="4"/>
    </row>
    <row r="8" spans="1:7" ht="17.45" customHeight="1" x14ac:dyDescent="0.25">
      <c r="A8" s="3"/>
      <c r="B8" s="13" t="s">
        <v>48</v>
      </c>
      <c r="C8" s="9">
        <v>1</v>
      </c>
      <c r="D8" s="3" t="s">
        <v>6</v>
      </c>
      <c r="E8" s="9"/>
      <c r="F8" s="4">
        <f t="shared" ref="F8:F34" si="0">C8*E8</f>
        <v>0</v>
      </c>
      <c r="G8" s="4">
        <f t="shared" ref="G8:G34" si="1">1.21*F8</f>
        <v>0</v>
      </c>
    </row>
    <row r="9" spans="1:7" x14ac:dyDescent="0.25">
      <c r="A9" s="3"/>
      <c r="B9" s="3" t="s">
        <v>43</v>
      </c>
      <c r="C9" s="4">
        <v>1</v>
      </c>
      <c r="D9" s="3" t="s">
        <v>6</v>
      </c>
      <c r="E9" s="9"/>
      <c r="F9" s="9">
        <f t="shared" si="0"/>
        <v>0</v>
      </c>
      <c r="G9" s="9">
        <f t="shared" si="1"/>
        <v>0</v>
      </c>
    </row>
    <row r="10" spans="1:7" x14ac:dyDescent="0.25">
      <c r="A10" s="3"/>
      <c r="B10" s="3"/>
      <c r="C10" s="4"/>
      <c r="D10" s="3"/>
      <c r="E10" s="4"/>
      <c r="F10" s="4"/>
      <c r="G10" s="4"/>
    </row>
    <row r="11" spans="1:7" x14ac:dyDescent="0.25">
      <c r="A11" s="3" t="s">
        <v>8</v>
      </c>
      <c r="B11" s="3" t="s">
        <v>20</v>
      </c>
      <c r="C11" s="9"/>
      <c r="D11" s="3"/>
      <c r="E11" s="4"/>
      <c r="F11" s="4"/>
      <c r="G11" s="4"/>
    </row>
    <row r="12" spans="1:7" x14ac:dyDescent="0.25">
      <c r="A12" s="3"/>
      <c r="B12" s="3" t="s">
        <v>44</v>
      </c>
      <c r="C12" s="9">
        <v>4</v>
      </c>
      <c r="D12" s="3" t="s">
        <v>6</v>
      </c>
      <c r="E12" s="4"/>
      <c r="F12" s="4">
        <f>C12*E12</f>
        <v>0</v>
      </c>
      <c r="G12" s="4">
        <f t="shared" ref="G12:G13" si="2">1.21*F12</f>
        <v>0</v>
      </c>
    </row>
    <row r="13" spans="1:7" x14ac:dyDescent="0.25">
      <c r="A13" s="3"/>
      <c r="B13" s="3" t="s">
        <v>14</v>
      </c>
      <c r="C13" s="4">
        <v>4</v>
      </c>
      <c r="D13" s="3" t="s">
        <v>6</v>
      </c>
      <c r="E13" s="4"/>
      <c r="F13" s="4">
        <f>C13*E13</f>
        <v>0</v>
      </c>
      <c r="G13" s="4">
        <f t="shared" si="2"/>
        <v>0</v>
      </c>
    </row>
    <row r="14" spans="1:7" x14ac:dyDescent="0.25">
      <c r="A14" s="3"/>
      <c r="B14" s="3" t="s">
        <v>21</v>
      </c>
      <c r="C14" s="4">
        <v>1</v>
      </c>
      <c r="D14" s="3" t="s">
        <v>6</v>
      </c>
      <c r="E14" s="4"/>
      <c r="F14" s="4">
        <f>C14*E14</f>
        <v>0</v>
      </c>
      <c r="G14" s="4">
        <f>1.21*F14</f>
        <v>0</v>
      </c>
    </row>
    <row r="15" spans="1:7" x14ac:dyDescent="0.25">
      <c r="A15" s="3"/>
      <c r="B15" s="3"/>
      <c r="C15" s="4"/>
      <c r="D15" s="3"/>
      <c r="E15" s="4"/>
      <c r="F15" s="4"/>
      <c r="G15" s="4"/>
    </row>
    <row r="16" spans="1:7" x14ac:dyDescent="0.25">
      <c r="A16" s="3" t="s">
        <v>9</v>
      </c>
      <c r="B16" s="3" t="s">
        <v>76</v>
      </c>
      <c r="C16" s="4"/>
      <c r="D16" s="3"/>
      <c r="E16" s="4"/>
      <c r="F16" s="4"/>
      <c r="G16" s="4"/>
    </row>
    <row r="17" spans="1:7" x14ac:dyDescent="0.25">
      <c r="A17" s="3"/>
      <c r="B17" s="3" t="s">
        <v>34</v>
      </c>
      <c r="C17" s="4">
        <v>1</v>
      </c>
      <c r="D17" s="3" t="s">
        <v>6</v>
      </c>
      <c r="E17" s="4"/>
      <c r="F17" s="4">
        <f t="shared" ref="F17:F18" si="3">C17*E17</f>
        <v>0</v>
      </c>
      <c r="G17" s="4">
        <f t="shared" ref="G17:G18" si="4">1.21*F17</f>
        <v>0</v>
      </c>
    </row>
    <row r="18" spans="1:7" x14ac:dyDescent="0.25">
      <c r="A18" s="3"/>
      <c r="B18" s="3" t="s">
        <v>45</v>
      </c>
      <c r="C18" s="4">
        <v>1</v>
      </c>
      <c r="D18" s="3" t="s">
        <v>6</v>
      </c>
      <c r="E18" s="4"/>
      <c r="F18" s="4">
        <f t="shared" si="3"/>
        <v>0</v>
      </c>
      <c r="G18" s="4">
        <f t="shared" si="4"/>
        <v>0</v>
      </c>
    </row>
    <row r="19" spans="1:7" x14ac:dyDescent="0.25">
      <c r="A19" s="3"/>
      <c r="B19" s="3" t="s">
        <v>47</v>
      </c>
      <c r="C19" s="14">
        <v>1</v>
      </c>
      <c r="D19" s="13" t="s">
        <v>6</v>
      </c>
      <c r="E19" s="4"/>
      <c r="F19" s="4">
        <f>C19*E19</f>
        <v>0</v>
      </c>
      <c r="G19" s="4">
        <f>1.21*F19</f>
        <v>0</v>
      </c>
    </row>
    <row r="20" spans="1:7" x14ac:dyDescent="0.25">
      <c r="A20" s="22"/>
      <c r="B20" s="22" t="s">
        <v>75</v>
      </c>
      <c r="C20" s="25">
        <v>1</v>
      </c>
      <c r="D20" s="22" t="s">
        <v>6</v>
      </c>
      <c r="E20" s="25"/>
      <c r="F20" s="25">
        <f>C20*E20</f>
        <v>0</v>
      </c>
      <c r="G20" s="25">
        <f>1.21*F20</f>
        <v>0</v>
      </c>
    </row>
    <row r="21" spans="1:7" x14ac:dyDescent="0.25">
      <c r="A21" s="3"/>
      <c r="B21" s="3" t="s">
        <v>35</v>
      </c>
      <c r="C21" s="4">
        <v>1</v>
      </c>
      <c r="D21" s="3" t="s">
        <v>6</v>
      </c>
      <c r="E21" s="4"/>
      <c r="F21" s="4">
        <f>C21*E21</f>
        <v>0</v>
      </c>
      <c r="G21" s="4">
        <f>1.21*F21</f>
        <v>0</v>
      </c>
    </row>
    <row r="22" spans="1:7" x14ac:dyDescent="0.25">
      <c r="A22" s="3"/>
      <c r="B22" s="3"/>
      <c r="C22" s="4"/>
      <c r="D22" s="3"/>
      <c r="E22" s="4"/>
      <c r="F22" s="4"/>
      <c r="G22" s="4"/>
    </row>
    <row r="23" spans="1:7" x14ac:dyDescent="0.25">
      <c r="A23" s="3"/>
      <c r="B23" s="6" t="s">
        <v>67</v>
      </c>
      <c r="C23" s="4"/>
      <c r="D23" s="3"/>
      <c r="E23" s="4"/>
      <c r="F23" s="4"/>
      <c r="G23" s="4"/>
    </row>
    <row r="24" spans="1:7" x14ac:dyDescent="0.25">
      <c r="A24" s="3"/>
      <c r="B24" s="3"/>
      <c r="C24" s="4"/>
      <c r="D24" s="3"/>
      <c r="E24" s="4"/>
      <c r="F24" s="4"/>
      <c r="G24" s="4"/>
    </row>
    <row r="25" spans="1:7" x14ac:dyDescent="0.25">
      <c r="A25" s="3" t="s">
        <v>10</v>
      </c>
      <c r="B25" s="3" t="s">
        <v>79</v>
      </c>
      <c r="C25" s="4"/>
      <c r="D25" s="3"/>
      <c r="E25" s="4"/>
      <c r="F25" s="4"/>
      <c r="G25" s="4"/>
    </row>
    <row r="26" spans="1:7" x14ac:dyDescent="0.25">
      <c r="A26" s="3"/>
      <c r="B26" s="5" t="s">
        <v>49</v>
      </c>
      <c r="C26" s="4">
        <v>1</v>
      </c>
      <c r="D26" s="3" t="s">
        <v>6</v>
      </c>
      <c r="E26" s="4"/>
      <c r="F26" s="9">
        <f t="shared" si="0"/>
        <v>0</v>
      </c>
      <c r="G26" s="9">
        <f t="shared" si="1"/>
        <v>0</v>
      </c>
    </row>
    <row r="27" spans="1:7" x14ac:dyDescent="0.25">
      <c r="A27" s="7"/>
      <c r="B27" s="3" t="s">
        <v>16</v>
      </c>
      <c r="C27" s="9">
        <v>1</v>
      </c>
      <c r="D27" s="7" t="s">
        <v>6</v>
      </c>
      <c r="E27" s="9"/>
      <c r="F27" s="9">
        <f t="shared" si="0"/>
        <v>0</v>
      </c>
      <c r="G27" s="9">
        <f t="shared" si="1"/>
        <v>0</v>
      </c>
    </row>
    <row r="28" spans="1:7" x14ac:dyDescent="0.25">
      <c r="A28" s="3"/>
      <c r="B28" s="3" t="s">
        <v>17</v>
      </c>
      <c r="C28" s="4">
        <v>1</v>
      </c>
      <c r="D28" s="3" t="s">
        <v>6</v>
      </c>
      <c r="E28" s="4"/>
      <c r="F28" s="9">
        <f t="shared" si="0"/>
        <v>0</v>
      </c>
      <c r="G28" s="9">
        <f t="shared" si="1"/>
        <v>0</v>
      </c>
    </row>
    <row r="29" spans="1:7" x14ac:dyDescent="0.25">
      <c r="A29" s="13"/>
      <c r="B29" s="13"/>
      <c r="C29" s="14"/>
      <c r="D29" s="13"/>
      <c r="E29" s="14"/>
      <c r="F29" s="14"/>
      <c r="G29" s="14"/>
    </row>
    <row r="30" spans="1:7" x14ac:dyDescent="0.25">
      <c r="A30" s="3" t="s">
        <v>11</v>
      </c>
      <c r="B30" s="3" t="s">
        <v>37</v>
      </c>
      <c r="C30" s="4"/>
      <c r="D30" s="3"/>
      <c r="E30" s="4"/>
      <c r="F30" s="9"/>
      <c r="G30" s="9"/>
    </row>
    <row r="31" spans="1:7" x14ac:dyDescent="0.25">
      <c r="A31" s="3"/>
      <c r="B31" s="3" t="s">
        <v>48</v>
      </c>
      <c r="C31" s="9">
        <v>4</v>
      </c>
      <c r="D31" s="7" t="s">
        <v>6</v>
      </c>
      <c r="E31" s="9"/>
      <c r="F31" s="9">
        <f t="shared" si="0"/>
        <v>0</v>
      </c>
      <c r="G31" s="9">
        <f t="shared" si="1"/>
        <v>0</v>
      </c>
    </row>
    <row r="32" spans="1:7" x14ac:dyDescent="0.25">
      <c r="A32" s="3"/>
      <c r="B32" s="3" t="s">
        <v>16</v>
      </c>
      <c r="C32" s="9">
        <v>4</v>
      </c>
      <c r="D32" s="7" t="s">
        <v>6</v>
      </c>
      <c r="E32" s="9"/>
      <c r="F32" s="9">
        <f t="shared" si="0"/>
        <v>0</v>
      </c>
      <c r="G32" s="9">
        <f t="shared" si="1"/>
        <v>0</v>
      </c>
    </row>
    <row r="33" spans="1:7" x14ac:dyDescent="0.25">
      <c r="A33" s="13"/>
      <c r="B33" s="3" t="s">
        <v>69</v>
      </c>
      <c r="C33" s="14">
        <v>1</v>
      </c>
      <c r="D33" s="13" t="s">
        <v>6</v>
      </c>
      <c r="E33" s="14"/>
      <c r="F33" s="9">
        <f t="shared" si="0"/>
        <v>0</v>
      </c>
      <c r="G33" s="9">
        <f t="shared" si="1"/>
        <v>0</v>
      </c>
    </row>
    <row r="34" spans="1:7" x14ac:dyDescent="0.25">
      <c r="A34" s="3"/>
      <c r="B34" s="3" t="s">
        <v>17</v>
      </c>
      <c r="C34" s="9">
        <v>4</v>
      </c>
      <c r="D34" s="7" t="s">
        <v>6</v>
      </c>
      <c r="E34" s="9"/>
      <c r="F34" s="9">
        <f t="shared" si="0"/>
        <v>0</v>
      </c>
      <c r="G34" s="9">
        <f t="shared" si="1"/>
        <v>0</v>
      </c>
    </row>
    <row r="35" spans="1:7" x14ac:dyDescent="0.25">
      <c r="A35" s="3"/>
      <c r="B35" s="3"/>
      <c r="C35" s="4"/>
      <c r="D35" s="3"/>
      <c r="E35" s="4"/>
      <c r="F35" s="4"/>
      <c r="G35" s="4"/>
    </row>
    <row r="36" spans="1:7" x14ac:dyDescent="0.25">
      <c r="A36" s="13"/>
      <c r="B36" s="13"/>
      <c r="C36" s="14"/>
      <c r="D36" s="13"/>
      <c r="E36" s="14"/>
      <c r="F36" s="14"/>
      <c r="G36" s="14"/>
    </row>
    <row r="37" spans="1:7" x14ac:dyDescent="0.25">
      <c r="A37" s="15" t="s">
        <v>41</v>
      </c>
      <c r="B37" s="15"/>
      <c r="C37" s="16"/>
      <c r="D37" s="15"/>
      <c r="E37" s="16"/>
      <c r="F37" s="4">
        <f>SUBTOTAL(109,MŠ_Bohumínská[Čistá částka bez DPH])</f>
        <v>0</v>
      </c>
      <c r="G37" s="4">
        <f>SUBTOTAL(109,MŠ_Bohumínská[Částka s DPH])</f>
        <v>0</v>
      </c>
    </row>
  </sheetData>
  <pageMargins left="0.25" right="0.25" top="0.75" bottom="0.75" header="0.3" footer="0.3"/>
  <pageSetup paperSize="9" scale="91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G37"/>
  <sheetViews>
    <sheetView zoomScaleNormal="100" workbookViewId="0">
      <selection activeCell="B18" sqref="B18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13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7"/>
      <c r="B3" s="10" t="s">
        <v>23</v>
      </c>
      <c r="C3" s="9"/>
      <c r="D3" s="7"/>
      <c r="E3" s="9"/>
      <c r="F3" s="9"/>
      <c r="G3" s="9"/>
    </row>
    <row r="4" spans="1:7" x14ac:dyDescent="0.25">
      <c r="A4" s="17"/>
      <c r="B4" s="21"/>
      <c r="C4" s="18"/>
      <c r="D4" s="17"/>
      <c r="E4" s="18"/>
      <c r="F4" s="18"/>
      <c r="G4" s="18"/>
    </row>
    <row r="5" spans="1:7" x14ac:dyDescent="0.25">
      <c r="A5" s="17"/>
      <c r="B5" s="6" t="s">
        <v>42</v>
      </c>
      <c r="C5" s="18"/>
      <c r="D5" s="17"/>
      <c r="E5" s="18"/>
      <c r="F5" s="18"/>
      <c r="G5" s="18"/>
    </row>
    <row r="6" spans="1:7" x14ac:dyDescent="0.25">
      <c r="A6" s="7"/>
      <c r="B6" s="7"/>
      <c r="C6" s="9"/>
      <c r="D6" s="7"/>
      <c r="E6" s="9"/>
      <c r="F6" s="9"/>
      <c r="G6" s="9"/>
    </row>
    <row r="7" spans="1:7" x14ac:dyDescent="0.25">
      <c r="A7" s="3" t="s">
        <v>7</v>
      </c>
      <c r="B7" s="3" t="s">
        <v>51</v>
      </c>
      <c r="C7" s="4"/>
      <c r="D7" s="3"/>
      <c r="E7" s="18"/>
      <c r="F7" s="18"/>
      <c r="G7" s="18"/>
    </row>
    <row r="8" spans="1:7" x14ac:dyDescent="0.25">
      <c r="A8" s="3"/>
      <c r="B8" s="13" t="s">
        <v>48</v>
      </c>
      <c r="C8" s="9">
        <v>1</v>
      </c>
      <c r="D8" s="3" t="s">
        <v>6</v>
      </c>
      <c r="E8" s="18"/>
      <c r="F8" s="18">
        <f>C8*E8</f>
        <v>0</v>
      </c>
      <c r="G8" s="18">
        <f>1.21*F8</f>
        <v>0</v>
      </c>
    </row>
    <row r="9" spans="1:7" x14ac:dyDescent="0.25">
      <c r="A9" s="3"/>
      <c r="B9" s="3" t="s">
        <v>43</v>
      </c>
      <c r="C9" s="4">
        <v>1</v>
      </c>
      <c r="D9" s="3" t="s">
        <v>6</v>
      </c>
      <c r="E9" s="9"/>
      <c r="F9" s="18">
        <f>C9*E9</f>
        <v>0</v>
      </c>
      <c r="G9" s="18">
        <f>1.21*F9</f>
        <v>0</v>
      </c>
    </row>
    <row r="10" spans="1:7" x14ac:dyDescent="0.25">
      <c r="A10" s="17"/>
      <c r="B10" s="17"/>
      <c r="C10" s="18"/>
      <c r="D10" s="17"/>
      <c r="E10" s="18"/>
      <c r="F10" s="18"/>
      <c r="G10" s="18"/>
    </row>
    <row r="11" spans="1:7" x14ac:dyDescent="0.25">
      <c r="A11" s="3" t="s">
        <v>8</v>
      </c>
      <c r="B11" s="3" t="s">
        <v>20</v>
      </c>
      <c r="C11" s="9"/>
      <c r="D11" s="7"/>
      <c r="E11" s="18"/>
      <c r="F11" s="18"/>
      <c r="G11" s="18"/>
    </row>
    <row r="12" spans="1:7" x14ac:dyDescent="0.25">
      <c r="A12" s="3"/>
      <c r="B12" s="3" t="s">
        <v>44</v>
      </c>
      <c r="C12" s="9">
        <v>3</v>
      </c>
      <c r="D12" s="7" t="s">
        <v>6</v>
      </c>
      <c r="E12" s="18"/>
      <c r="F12" s="18">
        <f t="shared" ref="F12" si="0">C12*E12</f>
        <v>0</v>
      </c>
      <c r="G12" s="18">
        <f t="shared" ref="G12" si="1">1.21*F12</f>
        <v>0</v>
      </c>
    </row>
    <row r="13" spans="1:7" x14ac:dyDescent="0.25">
      <c r="A13" s="3"/>
      <c r="B13" s="3" t="s">
        <v>14</v>
      </c>
      <c r="C13" s="4">
        <v>3</v>
      </c>
      <c r="D13" s="7" t="s">
        <v>6</v>
      </c>
      <c r="E13" s="18"/>
      <c r="F13" s="18">
        <f t="shared" ref="F13:F14" si="2">C13*E13</f>
        <v>0</v>
      </c>
      <c r="G13" s="18">
        <f t="shared" ref="G13:G14" si="3">1.21*F13</f>
        <v>0</v>
      </c>
    </row>
    <row r="14" spans="1:7" x14ac:dyDescent="0.25">
      <c r="A14" s="3"/>
      <c r="B14" s="3" t="s">
        <v>21</v>
      </c>
      <c r="C14" s="4">
        <v>1</v>
      </c>
      <c r="D14" s="3" t="s">
        <v>6</v>
      </c>
      <c r="E14" s="18"/>
      <c r="F14" s="18">
        <f t="shared" si="2"/>
        <v>0</v>
      </c>
      <c r="G14" s="18">
        <f t="shared" si="3"/>
        <v>0</v>
      </c>
    </row>
    <row r="15" spans="1:7" x14ac:dyDescent="0.25">
      <c r="A15" s="17"/>
      <c r="B15" s="17"/>
      <c r="C15" s="18"/>
      <c r="D15" s="17"/>
      <c r="E15" s="18"/>
      <c r="F15" s="18"/>
      <c r="G15" s="18"/>
    </row>
    <row r="16" spans="1:7" x14ac:dyDescent="0.25">
      <c r="A16" s="3" t="s">
        <v>9</v>
      </c>
      <c r="B16" s="3" t="s">
        <v>22</v>
      </c>
      <c r="C16" s="4"/>
      <c r="D16" s="3"/>
      <c r="E16" s="18"/>
      <c r="F16" s="18"/>
      <c r="G16" s="18"/>
    </row>
    <row r="17" spans="1:7" x14ac:dyDescent="0.25">
      <c r="A17" s="3"/>
      <c r="B17" s="3" t="s">
        <v>48</v>
      </c>
      <c r="C17" s="4">
        <v>1</v>
      </c>
      <c r="D17" s="3" t="s">
        <v>6</v>
      </c>
      <c r="E17" s="18"/>
      <c r="F17" s="18">
        <f t="shared" ref="F17" si="4">C17*E17</f>
        <v>0</v>
      </c>
      <c r="G17" s="18">
        <f t="shared" ref="G17" si="5">1.21*F17</f>
        <v>0</v>
      </c>
    </row>
    <row r="18" spans="1:7" x14ac:dyDescent="0.25">
      <c r="A18" s="3"/>
      <c r="B18" s="3" t="s">
        <v>78</v>
      </c>
      <c r="C18" s="4">
        <v>2</v>
      </c>
      <c r="D18" s="3" t="s">
        <v>6</v>
      </c>
      <c r="E18" s="18"/>
      <c r="F18" s="18">
        <f t="shared" ref="F18" si="6">C18*E18</f>
        <v>0</v>
      </c>
      <c r="G18" s="18">
        <f t="shared" ref="G18" si="7">1.21*F18</f>
        <v>0</v>
      </c>
    </row>
    <row r="19" spans="1:7" x14ac:dyDescent="0.25">
      <c r="A19" s="17"/>
      <c r="B19" s="17"/>
      <c r="C19" s="18"/>
      <c r="D19" s="17"/>
      <c r="E19" s="18"/>
      <c r="F19" s="18"/>
      <c r="G19" s="18"/>
    </row>
    <row r="20" spans="1:7" x14ac:dyDescent="0.25">
      <c r="A20" s="3" t="s">
        <v>10</v>
      </c>
      <c r="B20" s="3" t="s">
        <v>76</v>
      </c>
      <c r="C20" s="4"/>
      <c r="D20" s="3"/>
      <c r="E20" s="18"/>
      <c r="F20" s="18"/>
      <c r="G20" s="18"/>
    </row>
    <row r="21" spans="1:7" x14ac:dyDescent="0.25">
      <c r="A21" s="3"/>
      <c r="B21" s="3" t="s">
        <v>34</v>
      </c>
      <c r="C21" s="4">
        <v>1</v>
      </c>
      <c r="D21" s="3" t="s">
        <v>6</v>
      </c>
      <c r="E21" s="18"/>
      <c r="F21" s="18">
        <f t="shared" ref="F21" si="8">C21*E21</f>
        <v>0</v>
      </c>
      <c r="G21" s="18">
        <f t="shared" ref="G21" si="9">1.21*F21</f>
        <v>0</v>
      </c>
    </row>
    <row r="22" spans="1:7" x14ac:dyDescent="0.25">
      <c r="A22" s="3"/>
      <c r="B22" s="3" t="s">
        <v>45</v>
      </c>
      <c r="C22" s="4">
        <v>1</v>
      </c>
      <c r="D22" s="3" t="s">
        <v>6</v>
      </c>
      <c r="E22" s="18"/>
      <c r="F22" s="18">
        <f t="shared" ref="F22:F23" si="10">C22*E22</f>
        <v>0</v>
      </c>
      <c r="G22" s="18">
        <f t="shared" ref="G22:G23" si="11">1.21*F22</f>
        <v>0</v>
      </c>
    </row>
    <row r="23" spans="1:7" x14ac:dyDescent="0.25">
      <c r="A23" s="3"/>
      <c r="B23" s="3" t="s">
        <v>47</v>
      </c>
      <c r="C23" s="14">
        <v>1</v>
      </c>
      <c r="D23" s="13" t="s">
        <v>6</v>
      </c>
      <c r="E23" s="18"/>
      <c r="F23" s="18">
        <f t="shared" si="10"/>
        <v>0</v>
      </c>
      <c r="G23" s="18">
        <f t="shared" si="11"/>
        <v>0</v>
      </c>
    </row>
    <row r="24" spans="1:7" x14ac:dyDescent="0.25">
      <c r="A24" s="22"/>
      <c r="B24" s="22" t="s">
        <v>75</v>
      </c>
      <c r="C24" s="25">
        <v>1</v>
      </c>
      <c r="D24" s="22" t="s">
        <v>6</v>
      </c>
      <c r="E24" s="25"/>
      <c r="F24" s="25">
        <f>C24*E24</f>
        <v>0</v>
      </c>
      <c r="G24" s="25">
        <f>1.21*F24</f>
        <v>0</v>
      </c>
    </row>
    <row r="25" spans="1:7" x14ac:dyDescent="0.25">
      <c r="A25" s="3"/>
      <c r="B25" s="3" t="s">
        <v>35</v>
      </c>
      <c r="C25" s="4">
        <v>1</v>
      </c>
      <c r="D25" s="3" t="s">
        <v>6</v>
      </c>
      <c r="E25" s="18"/>
      <c r="F25" s="18">
        <f t="shared" ref="F25" si="12">C25*E25</f>
        <v>0</v>
      </c>
      <c r="G25" s="18">
        <f t="shared" ref="G25" si="13">1.21*F25</f>
        <v>0</v>
      </c>
    </row>
    <row r="26" spans="1:7" x14ac:dyDescent="0.25">
      <c r="A26" s="17"/>
      <c r="B26" s="17"/>
      <c r="C26" s="18"/>
      <c r="D26" s="17"/>
      <c r="E26" s="18"/>
      <c r="F26" s="18"/>
      <c r="G26" s="18"/>
    </row>
    <row r="27" spans="1:7" x14ac:dyDescent="0.25">
      <c r="A27" s="17"/>
      <c r="B27" s="6" t="s">
        <v>67</v>
      </c>
      <c r="C27" s="18"/>
      <c r="D27" s="17"/>
      <c r="E27" s="18"/>
      <c r="F27" s="18"/>
      <c r="G27" s="18"/>
    </row>
    <row r="28" spans="1:7" x14ac:dyDescent="0.25">
      <c r="A28" s="3"/>
      <c r="B28" s="6"/>
      <c r="C28" s="11"/>
      <c r="D28" s="6"/>
      <c r="E28" s="11"/>
      <c r="F28" s="11"/>
      <c r="G28" s="11"/>
    </row>
    <row r="29" spans="1:7" x14ac:dyDescent="0.25">
      <c r="A29" s="3" t="s">
        <v>11</v>
      </c>
      <c r="B29" s="3" t="s">
        <v>38</v>
      </c>
      <c r="C29" s="4"/>
      <c r="D29" s="3"/>
      <c r="E29" s="4"/>
      <c r="F29" s="9"/>
      <c r="G29" s="9"/>
    </row>
    <row r="30" spans="1:7" x14ac:dyDescent="0.25">
      <c r="A30" s="3"/>
      <c r="B30" s="3" t="s">
        <v>48</v>
      </c>
      <c r="C30" s="9">
        <v>1</v>
      </c>
      <c r="D30" s="7" t="s">
        <v>6</v>
      </c>
      <c r="E30" s="9"/>
      <c r="F30" s="9">
        <f t="shared" ref="F30:F33" si="14">C30*E30</f>
        <v>0</v>
      </c>
      <c r="G30" s="9">
        <f t="shared" ref="G30:G33" si="15">1.21*F30</f>
        <v>0</v>
      </c>
    </row>
    <row r="31" spans="1:7" x14ac:dyDescent="0.25">
      <c r="A31" s="3"/>
      <c r="B31" s="3" t="s">
        <v>16</v>
      </c>
      <c r="C31" s="9">
        <v>1</v>
      </c>
      <c r="D31" s="7" t="s">
        <v>6</v>
      </c>
      <c r="E31" s="9"/>
      <c r="F31" s="9">
        <f t="shared" si="14"/>
        <v>0</v>
      </c>
      <c r="G31" s="9">
        <f t="shared" si="15"/>
        <v>0</v>
      </c>
    </row>
    <row r="32" spans="1:7" x14ac:dyDescent="0.25">
      <c r="A32" s="13"/>
      <c r="B32" s="3" t="s">
        <v>70</v>
      </c>
      <c r="C32" s="14">
        <v>1</v>
      </c>
      <c r="D32" s="13" t="s">
        <v>6</v>
      </c>
      <c r="E32" s="14"/>
      <c r="F32" s="9">
        <f t="shared" si="14"/>
        <v>0</v>
      </c>
      <c r="G32" s="9">
        <f t="shared" si="15"/>
        <v>0</v>
      </c>
    </row>
    <row r="33" spans="1:7" x14ac:dyDescent="0.25">
      <c r="A33" s="3"/>
      <c r="B33" s="3" t="s">
        <v>17</v>
      </c>
      <c r="C33" s="9">
        <v>1</v>
      </c>
      <c r="D33" s="7" t="s">
        <v>6</v>
      </c>
      <c r="E33" s="9"/>
      <c r="F33" s="9">
        <f t="shared" si="14"/>
        <v>0</v>
      </c>
      <c r="G33" s="9">
        <f t="shared" si="15"/>
        <v>0</v>
      </c>
    </row>
    <row r="34" spans="1:7" x14ac:dyDescent="0.25">
      <c r="A34" s="3"/>
      <c r="B34" s="3"/>
      <c r="C34" s="4"/>
      <c r="D34" s="3"/>
      <c r="E34" s="4"/>
      <c r="F34" s="4"/>
      <c r="G34" s="4"/>
    </row>
    <row r="35" spans="1:7" x14ac:dyDescent="0.25">
      <c r="A35" s="3"/>
      <c r="B35" s="3"/>
      <c r="C35" s="4"/>
      <c r="D35" s="3"/>
      <c r="E35" s="4"/>
      <c r="F35" s="4"/>
      <c r="G35" s="4"/>
    </row>
    <row r="36" spans="1:7" x14ac:dyDescent="0.25">
      <c r="A36" s="13"/>
      <c r="B36" s="13"/>
      <c r="C36" s="14"/>
      <c r="D36" s="13"/>
      <c r="E36" s="14"/>
      <c r="F36" s="14"/>
      <c r="G36" s="14"/>
    </row>
    <row r="37" spans="1:7" x14ac:dyDescent="0.25">
      <c r="A37" s="19" t="s">
        <v>41</v>
      </c>
      <c r="B37" s="19"/>
      <c r="C37" s="20"/>
      <c r="D37" s="19"/>
      <c r="E37" s="20"/>
      <c r="F37" s="18">
        <f>SUBTOTAL(109,MŠ_Frýdecká[Čistá částka bez DPH])</f>
        <v>0</v>
      </c>
      <c r="G37" s="18">
        <f>SUBTOTAL(109,MŠ_Frýdecká[Částka s DPH])</f>
        <v>0</v>
      </c>
    </row>
  </sheetData>
  <pageMargins left="0.25" right="0.25" top="0.75" bottom="0.75" header="0.3" footer="0.3"/>
  <pageSetup paperSize="9" scale="91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G37"/>
  <sheetViews>
    <sheetView zoomScaleNormal="100" workbookViewId="0">
      <selection activeCell="B14" sqref="B14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13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10" t="s">
        <v>24</v>
      </c>
      <c r="C3" s="11"/>
      <c r="D3" s="6"/>
      <c r="E3" s="11"/>
      <c r="F3" s="11"/>
      <c r="G3" s="11"/>
    </row>
    <row r="4" spans="1:7" x14ac:dyDescent="0.25">
      <c r="A4" s="7"/>
      <c r="B4" s="8"/>
      <c r="C4" s="12"/>
      <c r="D4" s="8"/>
      <c r="E4" s="12"/>
      <c r="F4" s="12"/>
      <c r="G4" s="12"/>
    </row>
    <row r="5" spans="1:7" x14ac:dyDescent="0.25">
      <c r="A5" s="22"/>
      <c r="B5" s="6" t="s">
        <v>42</v>
      </c>
      <c r="C5" s="24"/>
      <c r="D5" s="23"/>
      <c r="E5" s="24"/>
      <c r="F5" s="24"/>
      <c r="G5" s="24"/>
    </row>
    <row r="6" spans="1:7" x14ac:dyDescent="0.25">
      <c r="A6" s="22"/>
      <c r="B6" s="23"/>
      <c r="C6" s="24"/>
      <c r="D6" s="23"/>
      <c r="E6" s="24"/>
      <c r="F6" s="24"/>
      <c r="G6" s="24"/>
    </row>
    <row r="7" spans="1:7" x14ac:dyDescent="0.25">
      <c r="A7" s="3" t="s">
        <v>7</v>
      </c>
      <c r="B7" s="3" t="s">
        <v>51</v>
      </c>
      <c r="C7" s="4"/>
      <c r="D7" s="3"/>
      <c r="E7" s="9"/>
      <c r="F7" s="9"/>
      <c r="G7" s="9"/>
    </row>
    <row r="8" spans="1:7" ht="15.6" customHeight="1" x14ac:dyDescent="0.25">
      <c r="A8" s="3"/>
      <c r="B8" s="13" t="s">
        <v>48</v>
      </c>
      <c r="C8" s="9">
        <v>1</v>
      </c>
      <c r="D8" s="3" t="s">
        <v>6</v>
      </c>
      <c r="E8" s="9"/>
      <c r="F8" s="4">
        <f t="shared" ref="F8:F33" si="0">C8*E8</f>
        <v>0</v>
      </c>
      <c r="G8" s="4">
        <f t="shared" ref="G8:G33" si="1">1.21*F8</f>
        <v>0</v>
      </c>
    </row>
    <row r="9" spans="1:7" x14ac:dyDescent="0.25">
      <c r="A9" s="3"/>
      <c r="B9" s="3" t="s">
        <v>43</v>
      </c>
      <c r="C9" s="4">
        <v>1</v>
      </c>
      <c r="D9" s="3" t="s">
        <v>6</v>
      </c>
      <c r="E9" s="9"/>
      <c r="F9" s="9">
        <f t="shared" si="0"/>
        <v>0</v>
      </c>
      <c r="G9" s="9">
        <f t="shared" si="1"/>
        <v>0</v>
      </c>
    </row>
    <row r="10" spans="1:7" x14ac:dyDescent="0.25">
      <c r="A10" s="22"/>
      <c r="B10" s="22"/>
      <c r="C10" s="25"/>
      <c r="D10" s="22"/>
      <c r="E10" s="25"/>
      <c r="F10" s="25"/>
      <c r="G10" s="25"/>
    </row>
    <row r="11" spans="1:7" x14ac:dyDescent="0.25">
      <c r="A11" s="3" t="s">
        <v>8</v>
      </c>
      <c r="B11" s="3" t="s">
        <v>20</v>
      </c>
      <c r="C11" s="9"/>
      <c r="D11" s="7"/>
      <c r="E11" s="25"/>
      <c r="F11" s="25"/>
      <c r="G11" s="25"/>
    </row>
    <row r="12" spans="1:7" x14ac:dyDescent="0.25">
      <c r="A12" s="3"/>
      <c r="B12" s="3" t="s">
        <v>44</v>
      </c>
      <c r="C12" s="9">
        <v>3</v>
      </c>
      <c r="D12" s="7" t="s">
        <v>6</v>
      </c>
      <c r="E12" s="25"/>
      <c r="F12" s="25">
        <f t="shared" ref="F12:F13" si="2">C12*E12</f>
        <v>0</v>
      </c>
      <c r="G12" s="25">
        <f t="shared" ref="G12:G13" si="3">1.21*F12</f>
        <v>0</v>
      </c>
    </row>
    <row r="13" spans="1:7" x14ac:dyDescent="0.25">
      <c r="A13" s="3"/>
      <c r="B13" s="3" t="s">
        <v>14</v>
      </c>
      <c r="C13" s="4">
        <v>3</v>
      </c>
      <c r="D13" s="7" t="s">
        <v>6</v>
      </c>
      <c r="E13" s="25"/>
      <c r="F13" s="25">
        <f t="shared" si="2"/>
        <v>0</v>
      </c>
      <c r="G13" s="25">
        <f t="shared" si="3"/>
        <v>0</v>
      </c>
    </row>
    <row r="14" spans="1:7" x14ac:dyDescent="0.25">
      <c r="A14" s="3"/>
      <c r="B14" s="3" t="s">
        <v>21</v>
      </c>
      <c r="C14" s="4">
        <v>1</v>
      </c>
      <c r="D14" s="3" t="s">
        <v>6</v>
      </c>
      <c r="E14" s="25"/>
      <c r="F14" s="25">
        <f>C14*E14</f>
        <v>0</v>
      </c>
      <c r="G14" s="25">
        <f>1.21*F14</f>
        <v>0</v>
      </c>
    </row>
    <row r="15" spans="1:7" x14ac:dyDescent="0.25">
      <c r="A15" s="22"/>
      <c r="B15" s="22"/>
      <c r="C15" s="25"/>
      <c r="D15" s="22"/>
      <c r="E15" s="25"/>
      <c r="F15" s="25"/>
      <c r="G15" s="25"/>
    </row>
    <row r="16" spans="1:7" x14ac:dyDescent="0.25">
      <c r="A16" s="3" t="s">
        <v>9</v>
      </c>
      <c r="B16" s="3" t="s">
        <v>22</v>
      </c>
      <c r="C16" s="4"/>
      <c r="D16" s="3"/>
      <c r="E16" s="25"/>
      <c r="F16" s="25"/>
      <c r="G16" s="25"/>
    </row>
    <row r="17" spans="1:7" x14ac:dyDescent="0.25">
      <c r="A17" s="3"/>
      <c r="B17" s="3" t="s">
        <v>48</v>
      </c>
      <c r="C17" s="4">
        <v>1</v>
      </c>
      <c r="D17" s="3" t="s">
        <v>6</v>
      </c>
      <c r="E17" s="25"/>
      <c r="F17" s="25">
        <f t="shared" ref="F17:F18" si="4">C17*E17</f>
        <v>0</v>
      </c>
      <c r="G17" s="25">
        <f t="shared" ref="G17:G18" si="5">1.21*F17</f>
        <v>0</v>
      </c>
    </row>
    <row r="18" spans="1:7" x14ac:dyDescent="0.25">
      <c r="A18" s="3"/>
      <c r="B18" s="3" t="s">
        <v>78</v>
      </c>
      <c r="C18" s="4">
        <v>2</v>
      </c>
      <c r="D18" s="3" t="s">
        <v>6</v>
      </c>
      <c r="E18" s="25"/>
      <c r="F18" s="25">
        <f t="shared" si="4"/>
        <v>0</v>
      </c>
      <c r="G18" s="25">
        <f t="shared" si="5"/>
        <v>0</v>
      </c>
    </row>
    <row r="19" spans="1:7" x14ac:dyDescent="0.25">
      <c r="A19" s="22"/>
      <c r="B19" s="22"/>
      <c r="C19" s="25"/>
      <c r="D19" s="22"/>
      <c r="E19" s="25"/>
      <c r="F19" s="25"/>
      <c r="G19" s="25"/>
    </row>
    <row r="20" spans="1:7" x14ac:dyDescent="0.25">
      <c r="A20" s="3" t="s">
        <v>10</v>
      </c>
      <c r="B20" s="3" t="s">
        <v>77</v>
      </c>
      <c r="C20" s="4"/>
      <c r="D20" s="3"/>
      <c r="E20" s="25"/>
      <c r="F20" s="25"/>
      <c r="G20" s="25"/>
    </row>
    <row r="21" spans="1:7" x14ac:dyDescent="0.25">
      <c r="A21" s="3"/>
      <c r="B21" s="3" t="s">
        <v>34</v>
      </c>
      <c r="C21" s="4">
        <v>1</v>
      </c>
      <c r="D21" s="3" t="s">
        <v>6</v>
      </c>
      <c r="E21" s="25"/>
      <c r="F21" s="25">
        <f t="shared" ref="F21:F22" si="6">C21*E21</f>
        <v>0</v>
      </c>
      <c r="G21" s="25">
        <f t="shared" ref="G21:G25" si="7">1.21*F21</f>
        <v>0</v>
      </c>
    </row>
    <row r="22" spans="1:7" x14ac:dyDescent="0.25">
      <c r="A22" s="3"/>
      <c r="B22" s="3" t="s">
        <v>45</v>
      </c>
      <c r="C22" s="4">
        <v>1</v>
      </c>
      <c r="D22" s="3" t="s">
        <v>6</v>
      </c>
      <c r="E22" s="25"/>
      <c r="F22" s="25">
        <f t="shared" si="6"/>
        <v>0</v>
      </c>
      <c r="G22" s="25">
        <f t="shared" si="7"/>
        <v>0</v>
      </c>
    </row>
    <row r="23" spans="1:7" x14ac:dyDescent="0.25">
      <c r="A23" s="3"/>
      <c r="B23" s="3" t="s">
        <v>47</v>
      </c>
      <c r="C23" s="14">
        <v>1</v>
      </c>
      <c r="D23" s="13" t="s">
        <v>6</v>
      </c>
      <c r="E23" s="25"/>
      <c r="F23" s="25">
        <f t="shared" ref="F23:F25" si="8">C23*E23</f>
        <v>0</v>
      </c>
      <c r="G23" s="25">
        <f t="shared" si="7"/>
        <v>0</v>
      </c>
    </row>
    <row r="24" spans="1:7" x14ac:dyDescent="0.25">
      <c r="A24" s="22"/>
      <c r="B24" s="22" t="s">
        <v>75</v>
      </c>
      <c r="C24" s="25">
        <v>1</v>
      </c>
      <c r="D24" s="22" t="s">
        <v>6</v>
      </c>
      <c r="E24" s="25"/>
      <c r="F24" s="25">
        <f>C24*E24</f>
        <v>0</v>
      </c>
      <c r="G24" s="25">
        <f>1.21*F24</f>
        <v>0</v>
      </c>
    </row>
    <row r="25" spans="1:7" x14ac:dyDescent="0.25">
      <c r="A25" s="3"/>
      <c r="B25" s="3" t="s">
        <v>35</v>
      </c>
      <c r="C25" s="4">
        <v>1</v>
      </c>
      <c r="D25" s="3" t="s">
        <v>6</v>
      </c>
      <c r="E25" s="12"/>
      <c r="F25" s="25">
        <f t="shared" si="8"/>
        <v>0</v>
      </c>
      <c r="G25" s="25">
        <f t="shared" si="7"/>
        <v>0</v>
      </c>
    </row>
    <row r="26" spans="1:7" x14ac:dyDescent="0.25">
      <c r="A26" s="22"/>
      <c r="B26" s="22"/>
      <c r="C26" s="25"/>
      <c r="D26" s="22"/>
      <c r="E26" s="24"/>
      <c r="F26" s="24"/>
      <c r="G26" s="24"/>
    </row>
    <row r="27" spans="1:7" x14ac:dyDescent="0.25">
      <c r="A27" s="22"/>
      <c r="B27" s="6" t="s">
        <v>67</v>
      </c>
      <c r="C27" s="25"/>
      <c r="D27" s="22"/>
      <c r="E27" s="24"/>
      <c r="F27" s="24"/>
      <c r="G27" s="24"/>
    </row>
    <row r="28" spans="1:7" x14ac:dyDescent="0.25">
      <c r="A28" s="22"/>
      <c r="B28" s="22"/>
      <c r="C28" s="25"/>
      <c r="D28" s="22"/>
      <c r="E28" s="24"/>
      <c r="F28" s="24"/>
      <c r="G28" s="24"/>
    </row>
    <row r="29" spans="1:7" x14ac:dyDescent="0.25">
      <c r="A29" s="3" t="s">
        <v>11</v>
      </c>
      <c r="B29" s="3" t="s">
        <v>39</v>
      </c>
      <c r="C29" s="4"/>
      <c r="D29" s="3"/>
      <c r="E29" s="4"/>
      <c r="F29" s="9"/>
      <c r="G29" s="9"/>
    </row>
    <row r="30" spans="1:7" x14ac:dyDescent="0.25">
      <c r="A30" s="3"/>
      <c r="B30" s="3" t="s">
        <v>48</v>
      </c>
      <c r="C30" s="9">
        <v>3</v>
      </c>
      <c r="D30" s="7" t="s">
        <v>6</v>
      </c>
      <c r="E30" s="9"/>
      <c r="F30" s="9">
        <f t="shared" si="0"/>
        <v>0</v>
      </c>
      <c r="G30" s="9">
        <f t="shared" si="1"/>
        <v>0</v>
      </c>
    </row>
    <row r="31" spans="1:7" x14ac:dyDescent="0.25">
      <c r="A31" s="3"/>
      <c r="B31" s="3" t="s">
        <v>16</v>
      </c>
      <c r="C31" s="9">
        <v>3</v>
      </c>
      <c r="D31" s="7" t="s">
        <v>6</v>
      </c>
      <c r="E31" s="9"/>
      <c r="F31" s="9">
        <f t="shared" si="0"/>
        <v>0</v>
      </c>
      <c r="G31" s="9">
        <f t="shared" si="1"/>
        <v>0</v>
      </c>
    </row>
    <row r="32" spans="1:7" x14ac:dyDescent="0.25">
      <c r="A32" s="13"/>
      <c r="B32" s="3" t="s">
        <v>68</v>
      </c>
      <c r="C32" s="14">
        <v>1</v>
      </c>
      <c r="D32" s="13" t="s">
        <v>6</v>
      </c>
      <c r="E32" s="14"/>
      <c r="F32" s="9">
        <f t="shared" si="0"/>
        <v>0</v>
      </c>
      <c r="G32" s="9">
        <f t="shared" si="1"/>
        <v>0</v>
      </c>
    </row>
    <row r="33" spans="1:7" x14ac:dyDescent="0.25">
      <c r="A33" s="3"/>
      <c r="B33" s="3" t="s">
        <v>17</v>
      </c>
      <c r="C33" s="9">
        <v>3</v>
      </c>
      <c r="D33" s="7" t="s">
        <v>6</v>
      </c>
      <c r="E33" s="9"/>
      <c r="F33" s="9">
        <f t="shared" si="0"/>
        <v>0</v>
      </c>
      <c r="G33" s="9">
        <f t="shared" si="1"/>
        <v>0</v>
      </c>
    </row>
    <row r="34" spans="1:7" x14ac:dyDescent="0.25">
      <c r="A34" s="7"/>
      <c r="B34" s="8"/>
      <c r="C34" s="12"/>
      <c r="D34" s="8"/>
      <c r="E34" s="12"/>
      <c r="F34" s="12"/>
      <c r="G34" s="12"/>
    </row>
    <row r="35" spans="1:7" x14ac:dyDescent="0.25">
      <c r="A35" s="3"/>
      <c r="B35" s="6"/>
      <c r="C35" s="11"/>
      <c r="D35" s="6"/>
      <c r="E35" s="11"/>
      <c r="F35" s="11"/>
      <c r="G35" s="11"/>
    </row>
    <row r="36" spans="1:7" x14ac:dyDescent="0.25">
      <c r="A36" s="13"/>
      <c r="B36" s="13"/>
      <c r="C36" s="14"/>
      <c r="D36" s="13"/>
      <c r="E36" s="14"/>
      <c r="F36" s="14"/>
      <c r="G36" s="14"/>
    </row>
    <row r="37" spans="1:7" x14ac:dyDescent="0.25">
      <c r="A37" s="15" t="s">
        <v>41</v>
      </c>
      <c r="B37" s="15"/>
      <c r="C37" s="16"/>
      <c r="D37" s="15"/>
      <c r="E37" s="16"/>
      <c r="F37" s="4">
        <f>SUBTOTAL(109,MŠ_Chrustova[Čistá částka bez DPH])</f>
        <v>0</v>
      </c>
      <c r="G37" s="4">
        <f>SUBTOTAL(109,MŠ_Chrustova[Částka s DPH])</f>
        <v>0</v>
      </c>
    </row>
  </sheetData>
  <pageMargins left="0.25" right="0.25" top="0.75" bottom="0.75" header="0.3" footer="0.3"/>
  <pageSetup paperSize="9" scale="91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G37"/>
  <sheetViews>
    <sheetView zoomScaleNormal="100" workbookViewId="0">
      <selection activeCell="B18" sqref="B18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13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10" t="s">
        <v>25</v>
      </c>
      <c r="C3" s="4"/>
      <c r="D3" s="3"/>
      <c r="E3" s="4"/>
      <c r="F3" s="4"/>
      <c r="G3" s="4"/>
    </row>
    <row r="4" spans="1:7" x14ac:dyDescent="0.25">
      <c r="A4" s="3"/>
      <c r="B4" s="6"/>
      <c r="C4" s="4"/>
      <c r="D4" s="3"/>
      <c r="E4" s="4"/>
      <c r="F4" s="4"/>
      <c r="G4" s="4"/>
    </row>
    <row r="5" spans="1:7" x14ac:dyDescent="0.25">
      <c r="A5" s="3"/>
      <c r="B5" s="6" t="s">
        <v>42</v>
      </c>
      <c r="C5" s="4"/>
      <c r="D5" s="3"/>
      <c r="E5" s="4"/>
      <c r="F5" s="4"/>
      <c r="G5" s="4"/>
    </row>
    <row r="6" spans="1:7" x14ac:dyDescent="0.25">
      <c r="A6" s="3"/>
      <c r="B6" s="3"/>
      <c r="C6" s="4"/>
      <c r="D6" s="3"/>
      <c r="E6" s="4"/>
      <c r="F6" s="4"/>
      <c r="G6" s="4"/>
    </row>
    <row r="7" spans="1:7" x14ac:dyDescent="0.25">
      <c r="A7" s="3" t="s">
        <v>7</v>
      </c>
      <c r="B7" s="3" t="s">
        <v>51</v>
      </c>
      <c r="C7" s="4"/>
      <c r="D7" s="3"/>
      <c r="E7" s="4"/>
      <c r="F7" s="4"/>
      <c r="G7" s="4"/>
    </row>
    <row r="8" spans="1:7" ht="14.45" customHeight="1" x14ac:dyDescent="0.25">
      <c r="A8" s="3"/>
      <c r="B8" s="13" t="s">
        <v>48</v>
      </c>
      <c r="C8" s="9">
        <v>1</v>
      </c>
      <c r="D8" s="3" t="s">
        <v>6</v>
      </c>
      <c r="E8" s="9"/>
      <c r="F8" s="4">
        <f t="shared" ref="F8:F33" si="0">C8*E8</f>
        <v>0</v>
      </c>
      <c r="G8" s="4">
        <f t="shared" ref="G8:G33" si="1">1.21*F8</f>
        <v>0</v>
      </c>
    </row>
    <row r="9" spans="1:7" x14ac:dyDescent="0.25">
      <c r="A9" s="3"/>
      <c r="B9" s="3" t="s">
        <v>43</v>
      </c>
      <c r="C9" s="4">
        <v>1</v>
      </c>
      <c r="D9" s="3" t="s">
        <v>6</v>
      </c>
      <c r="E9" s="4"/>
      <c r="F9" s="9">
        <f t="shared" si="0"/>
        <v>0</v>
      </c>
      <c r="G9" s="9">
        <f t="shared" si="1"/>
        <v>0</v>
      </c>
    </row>
    <row r="10" spans="1:7" x14ac:dyDescent="0.25">
      <c r="A10" s="3"/>
      <c r="B10" s="3"/>
      <c r="C10" s="4"/>
      <c r="D10" s="3"/>
      <c r="E10" s="4"/>
      <c r="F10" s="4"/>
      <c r="G10" s="4"/>
    </row>
    <row r="11" spans="1:7" x14ac:dyDescent="0.25">
      <c r="A11" s="3" t="s">
        <v>8</v>
      </c>
      <c r="B11" s="3" t="s">
        <v>20</v>
      </c>
      <c r="C11" s="9"/>
      <c r="D11" s="7"/>
      <c r="E11" s="4"/>
      <c r="F11" s="4"/>
      <c r="G11" s="4"/>
    </row>
    <row r="12" spans="1:7" x14ac:dyDescent="0.25">
      <c r="A12" s="3"/>
      <c r="B12" s="3" t="s">
        <v>44</v>
      </c>
      <c r="C12" s="9">
        <v>4</v>
      </c>
      <c r="D12" s="7" t="s">
        <v>6</v>
      </c>
      <c r="E12" s="4"/>
      <c r="F12" s="4">
        <f t="shared" ref="F12:F13" si="2">C12*E12</f>
        <v>0</v>
      </c>
      <c r="G12" s="4">
        <f t="shared" ref="G12:G13" si="3">1.21*F12</f>
        <v>0</v>
      </c>
    </row>
    <row r="13" spans="1:7" x14ac:dyDescent="0.25">
      <c r="A13" s="3"/>
      <c r="B13" s="3" t="s">
        <v>14</v>
      </c>
      <c r="C13" s="4">
        <v>4</v>
      </c>
      <c r="D13" s="7" t="s">
        <v>6</v>
      </c>
      <c r="E13" s="4"/>
      <c r="F13" s="4">
        <f t="shared" si="2"/>
        <v>0</v>
      </c>
      <c r="G13" s="4">
        <f t="shared" si="3"/>
        <v>0</v>
      </c>
    </row>
    <row r="14" spans="1:7" x14ac:dyDescent="0.25">
      <c r="A14" s="3"/>
      <c r="B14" s="3" t="s">
        <v>21</v>
      </c>
      <c r="C14" s="4">
        <v>1</v>
      </c>
      <c r="D14" s="3" t="s">
        <v>6</v>
      </c>
      <c r="E14" s="4"/>
      <c r="F14" s="4">
        <f>C14*E14</f>
        <v>0</v>
      </c>
      <c r="G14" s="4">
        <f>1.21*F14</f>
        <v>0</v>
      </c>
    </row>
    <row r="15" spans="1:7" x14ac:dyDescent="0.25">
      <c r="A15" s="3"/>
      <c r="B15" s="3"/>
      <c r="C15" s="4"/>
      <c r="D15" s="3"/>
      <c r="E15" s="4"/>
      <c r="F15" s="4"/>
      <c r="G15" s="4"/>
    </row>
    <row r="16" spans="1:7" x14ac:dyDescent="0.25">
      <c r="A16" s="3" t="s">
        <v>9</v>
      </c>
      <c r="B16" s="3" t="s">
        <v>22</v>
      </c>
      <c r="C16" s="4"/>
      <c r="D16" s="3"/>
      <c r="E16" s="4"/>
      <c r="F16" s="4"/>
      <c r="G16" s="4"/>
    </row>
    <row r="17" spans="1:7" x14ac:dyDescent="0.25">
      <c r="A17" s="3"/>
      <c r="B17" s="3" t="s">
        <v>48</v>
      </c>
      <c r="C17" s="4">
        <v>1</v>
      </c>
      <c r="D17" s="3" t="s">
        <v>6</v>
      </c>
      <c r="E17" s="4"/>
      <c r="F17" s="4">
        <f t="shared" ref="F17:F18" si="4">C17*E17</f>
        <v>0</v>
      </c>
      <c r="G17" s="4">
        <f t="shared" ref="G17:G18" si="5">1.21*F17</f>
        <v>0</v>
      </c>
    </row>
    <row r="18" spans="1:7" x14ac:dyDescent="0.25">
      <c r="A18" s="3"/>
      <c r="B18" s="3" t="s">
        <v>78</v>
      </c>
      <c r="C18" s="4">
        <v>2</v>
      </c>
      <c r="D18" s="3" t="s">
        <v>6</v>
      </c>
      <c r="E18" s="4"/>
      <c r="F18" s="4">
        <f t="shared" si="4"/>
        <v>0</v>
      </c>
      <c r="G18" s="4">
        <f t="shared" si="5"/>
        <v>0</v>
      </c>
    </row>
    <row r="19" spans="1:7" x14ac:dyDescent="0.25">
      <c r="A19" s="3"/>
      <c r="B19" s="3"/>
      <c r="C19" s="4"/>
      <c r="D19" s="3"/>
      <c r="E19" s="4"/>
      <c r="F19" s="4"/>
      <c r="G19" s="4"/>
    </row>
    <row r="20" spans="1:7" x14ac:dyDescent="0.25">
      <c r="A20" s="3" t="s">
        <v>10</v>
      </c>
      <c r="B20" s="3" t="s">
        <v>77</v>
      </c>
      <c r="C20" s="4"/>
      <c r="D20" s="3"/>
      <c r="E20" s="4"/>
      <c r="F20" s="4"/>
      <c r="G20" s="4"/>
    </row>
    <row r="21" spans="1:7" x14ac:dyDescent="0.25">
      <c r="A21" s="3"/>
      <c r="B21" s="3" t="s">
        <v>34</v>
      </c>
      <c r="C21" s="4">
        <v>1</v>
      </c>
      <c r="D21" s="3" t="s">
        <v>6</v>
      </c>
      <c r="E21" s="4"/>
      <c r="F21" s="4">
        <f t="shared" ref="F21:F22" si="6">C21*E21</f>
        <v>0</v>
      </c>
      <c r="G21" s="4">
        <f t="shared" ref="G21:G25" si="7">1.21*F21</f>
        <v>0</v>
      </c>
    </row>
    <row r="22" spans="1:7" x14ac:dyDescent="0.25">
      <c r="A22" s="3"/>
      <c r="B22" s="3" t="s">
        <v>45</v>
      </c>
      <c r="C22" s="4">
        <v>1</v>
      </c>
      <c r="D22" s="3" t="s">
        <v>6</v>
      </c>
      <c r="E22" s="4"/>
      <c r="F22" s="4">
        <f t="shared" si="6"/>
        <v>0</v>
      </c>
      <c r="G22" s="4">
        <f t="shared" si="7"/>
        <v>0</v>
      </c>
    </row>
    <row r="23" spans="1:7" x14ac:dyDescent="0.25">
      <c r="A23" s="3"/>
      <c r="B23" s="3" t="s">
        <v>47</v>
      </c>
      <c r="C23" s="14">
        <v>1</v>
      </c>
      <c r="D23" s="13" t="s">
        <v>6</v>
      </c>
      <c r="E23" s="4"/>
      <c r="F23" s="4">
        <f t="shared" ref="F23:F25" si="8">C23*E23</f>
        <v>0</v>
      </c>
      <c r="G23" s="4">
        <f t="shared" si="7"/>
        <v>0</v>
      </c>
    </row>
    <row r="24" spans="1:7" x14ac:dyDescent="0.25">
      <c r="A24" s="22"/>
      <c r="B24" s="22" t="s">
        <v>75</v>
      </c>
      <c r="C24" s="25">
        <v>1</v>
      </c>
      <c r="D24" s="22" t="s">
        <v>6</v>
      </c>
      <c r="E24" s="25"/>
      <c r="F24" s="25">
        <f>C24*E24</f>
        <v>0</v>
      </c>
      <c r="G24" s="25">
        <f>1.21*F24</f>
        <v>0</v>
      </c>
    </row>
    <row r="25" spans="1:7" x14ac:dyDescent="0.25">
      <c r="A25" s="3"/>
      <c r="B25" s="3" t="s">
        <v>35</v>
      </c>
      <c r="C25" s="4">
        <v>1</v>
      </c>
      <c r="D25" s="3" t="s">
        <v>6</v>
      </c>
      <c r="E25" s="4"/>
      <c r="F25" s="4">
        <f t="shared" si="8"/>
        <v>0</v>
      </c>
      <c r="G25" s="4">
        <f t="shared" si="7"/>
        <v>0</v>
      </c>
    </row>
    <row r="26" spans="1:7" x14ac:dyDescent="0.25">
      <c r="A26" s="3"/>
      <c r="B26" s="3"/>
      <c r="C26" s="4"/>
      <c r="D26" s="3"/>
      <c r="E26" s="4"/>
      <c r="F26" s="4"/>
      <c r="G26" s="4"/>
    </row>
    <row r="27" spans="1:7" x14ac:dyDescent="0.25">
      <c r="A27" s="3"/>
      <c r="B27" s="6" t="s">
        <v>67</v>
      </c>
      <c r="C27" s="4"/>
      <c r="D27" s="3"/>
      <c r="E27" s="4"/>
      <c r="F27" s="4"/>
      <c r="G27" s="4"/>
    </row>
    <row r="28" spans="1:7" x14ac:dyDescent="0.25">
      <c r="A28" s="3"/>
      <c r="B28" s="3"/>
      <c r="C28" s="4"/>
      <c r="D28" s="3"/>
      <c r="E28" s="4"/>
      <c r="F28" s="4"/>
      <c r="G28" s="4"/>
    </row>
    <row r="29" spans="1:7" x14ac:dyDescent="0.25">
      <c r="A29" s="3" t="s">
        <v>11</v>
      </c>
      <c r="B29" s="3" t="s">
        <v>39</v>
      </c>
      <c r="C29" s="4"/>
      <c r="D29" s="3"/>
      <c r="E29" s="4"/>
      <c r="F29" s="9"/>
      <c r="G29" s="9"/>
    </row>
    <row r="30" spans="1:7" x14ac:dyDescent="0.25">
      <c r="A30" s="3"/>
      <c r="B30" s="3" t="s">
        <v>48</v>
      </c>
      <c r="C30" s="9">
        <v>2</v>
      </c>
      <c r="D30" s="7" t="s">
        <v>6</v>
      </c>
      <c r="E30" s="9"/>
      <c r="F30" s="9">
        <f t="shared" si="0"/>
        <v>0</v>
      </c>
      <c r="G30" s="9">
        <f t="shared" si="1"/>
        <v>0</v>
      </c>
    </row>
    <row r="31" spans="1:7" x14ac:dyDescent="0.25">
      <c r="A31" s="3"/>
      <c r="B31" s="3" t="s">
        <v>16</v>
      </c>
      <c r="C31" s="9">
        <v>2</v>
      </c>
      <c r="D31" s="7" t="s">
        <v>6</v>
      </c>
      <c r="E31" s="9"/>
      <c r="F31" s="9">
        <f t="shared" si="0"/>
        <v>0</v>
      </c>
      <c r="G31" s="9">
        <f t="shared" si="1"/>
        <v>0</v>
      </c>
    </row>
    <row r="32" spans="1:7" x14ac:dyDescent="0.25">
      <c r="A32" s="13"/>
      <c r="B32" s="3" t="s">
        <v>72</v>
      </c>
      <c r="C32" s="14">
        <v>1</v>
      </c>
      <c r="D32" s="13" t="s">
        <v>6</v>
      </c>
      <c r="E32" s="9"/>
      <c r="F32" s="9">
        <f t="shared" si="0"/>
        <v>0</v>
      </c>
      <c r="G32" s="9">
        <f t="shared" si="1"/>
        <v>0</v>
      </c>
    </row>
    <row r="33" spans="1:7" x14ac:dyDescent="0.25">
      <c r="A33" s="3"/>
      <c r="B33" s="3" t="s">
        <v>17</v>
      </c>
      <c r="C33" s="9">
        <v>2</v>
      </c>
      <c r="D33" s="7" t="s">
        <v>6</v>
      </c>
      <c r="E33" s="9"/>
      <c r="F33" s="9">
        <f t="shared" si="0"/>
        <v>0</v>
      </c>
      <c r="G33" s="9">
        <f t="shared" si="1"/>
        <v>0</v>
      </c>
    </row>
    <row r="34" spans="1:7" x14ac:dyDescent="0.25">
      <c r="A34" s="7"/>
      <c r="B34" s="7"/>
      <c r="C34" s="9"/>
      <c r="D34" s="7"/>
      <c r="E34" s="9"/>
      <c r="F34" s="9"/>
      <c r="G34" s="9"/>
    </row>
    <row r="35" spans="1:7" x14ac:dyDescent="0.25">
      <c r="A35" s="3"/>
      <c r="B35" s="3"/>
      <c r="C35" s="4"/>
      <c r="D35" s="3"/>
      <c r="E35" s="4"/>
      <c r="F35" s="9"/>
      <c r="G35" s="9"/>
    </row>
    <row r="36" spans="1:7" x14ac:dyDescent="0.25">
      <c r="A36" s="13"/>
      <c r="B36" s="13"/>
      <c r="C36" s="14"/>
      <c r="D36" s="13"/>
      <c r="E36" s="14"/>
      <c r="F36" s="14"/>
      <c r="G36" s="14"/>
    </row>
    <row r="37" spans="1:7" x14ac:dyDescent="0.25">
      <c r="A37" s="15" t="s">
        <v>41</v>
      </c>
      <c r="B37" s="15"/>
      <c r="C37" s="16"/>
      <c r="D37" s="15"/>
      <c r="E37" s="16"/>
      <c r="F37" s="4">
        <f>SUBTOTAL(109,MŠ_Jaklovecká[Čistá částka bez DPH])</f>
        <v>0</v>
      </c>
      <c r="G37" s="4">
        <f>SUBTOTAL(109,MŠ_Jaklovecká[Částka s DPH])</f>
        <v>0</v>
      </c>
    </row>
  </sheetData>
  <pageMargins left="0.25" right="0.25" top="0.75" bottom="0.75" header="0.3" footer="0.3"/>
  <pageSetup paperSize="9" scale="91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G34"/>
  <sheetViews>
    <sheetView zoomScaleNormal="100" workbookViewId="0">
      <selection activeCell="B17" sqref="B17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13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10" t="s">
        <v>26</v>
      </c>
      <c r="C3" s="4"/>
      <c r="D3" s="3"/>
      <c r="E3" s="4"/>
      <c r="F3" s="4"/>
      <c r="G3" s="4"/>
    </row>
    <row r="4" spans="1:7" x14ac:dyDescent="0.25">
      <c r="A4" s="3"/>
      <c r="B4" s="6"/>
      <c r="C4" s="4"/>
      <c r="D4" s="3"/>
      <c r="E4" s="4"/>
      <c r="F4" s="4"/>
      <c r="G4" s="4"/>
    </row>
    <row r="5" spans="1:7" x14ac:dyDescent="0.25">
      <c r="A5" s="3"/>
      <c r="B5" s="6" t="s">
        <v>42</v>
      </c>
      <c r="C5" s="4"/>
      <c r="D5" s="3"/>
      <c r="E5" s="4"/>
      <c r="F5" s="4"/>
      <c r="G5" s="4"/>
    </row>
    <row r="6" spans="1:7" x14ac:dyDescent="0.25">
      <c r="A6" s="3"/>
      <c r="B6" s="3"/>
      <c r="C6" s="4"/>
      <c r="D6" s="3"/>
      <c r="E6" s="4"/>
      <c r="F6" s="4"/>
      <c r="G6" s="4"/>
    </row>
    <row r="7" spans="1:7" x14ac:dyDescent="0.25">
      <c r="A7" s="3" t="s">
        <v>7</v>
      </c>
      <c r="B7" s="3" t="s">
        <v>51</v>
      </c>
      <c r="C7" s="4"/>
      <c r="D7" s="3"/>
      <c r="E7" s="4"/>
      <c r="F7" s="4"/>
      <c r="G7" s="4"/>
    </row>
    <row r="8" spans="1:7" ht="16.899999999999999" customHeight="1" x14ac:dyDescent="0.25">
      <c r="A8" s="3"/>
      <c r="B8" s="13" t="s">
        <v>48</v>
      </c>
      <c r="C8" s="9">
        <v>1</v>
      </c>
      <c r="D8" s="3" t="s">
        <v>6</v>
      </c>
      <c r="E8" s="9"/>
      <c r="F8" s="4">
        <f t="shared" ref="F8:F30" si="0">C8*E8</f>
        <v>0</v>
      </c>
      <c r="G8" s="4">
        <f t="shared" ref="G8:G30" si="1">1.21*F8</f>
        <v>0</v>
      </c>
    </row>
    <row r="9" spans="1:7" x14ac:dyDescent="0.25">
      <c r="A9" s="3"/>
      <c r="B9" s="3" t="s">
        <v>43</v>
      </c>
      <c r="C9" s="4">
        <v>1</v>
      </c>
      <c r="D9" s="3" t="s">
        <v>6</v>
      </c>
      <c r="E9" s="4"/>
      <c r="F9" s="9">
        <f t="shared" si="0"/>
        <v>0</v>
      </c>
      <c r="G9" s="9">
        <f t="shared" si="1"/>
        <v>0</v>
      </c>
    </row>
    <row r="10" spans="1:7" x14ac:dyDescent="0.25">
      <c r="A10" s="3"/>
      <c r="B10" s="3"/>
      <c r="C10" s="4"/>
      <c r="D10" s="3"/>
      <c r="E10" s="4"/>
      <c r="F10" s="4"/>
      <c r="G10" s="4"/>
    </row>
    <row r="11" spans="1:7" x14ac:dyDescent="0.25">
      <c r="A11" s="3" t="s">
        <v>8</v>
      </c>
      <c r="B11" s="3" t="s">
        <v>20</v>
      </c>
      <c r="C11" s="9"/>
      <c r="D11" s="7"/>
      <c r="E11" s="4"/>
      <c r="F11" s="4"/>
      <c r="G11" s="4"/>
    </row>
    <row r="12" spans="1:7" x14ac:dyDescent="0.25">
      <c r="A12" s="3"/>
      <c r="B12" s="3" t="s">
        <v>44</v>
      </c>
      <c r="C12" s="9">
        <v>2</v>
      </c>
      <c r="D12" s="7" t="s">
        <v>6</v>
      </c>
      <c r="E12" s="4"/>
      <c r="F12" s="4">
        <f>C12*E12</f>
        <v>0</v>
      </c>
      <c r="G12" s="4">
        <f>1.21*F12</f>
        <v>0</v>
      </c>
    </row>
    <row r="13" spans="1:7" x14ac:dyDescent="0.25">
      <c r="A13" s="3"/>
      <c r="B13" s="3" t="s">
        <v>14</v>
      </c>
      <c r="C13" s="4">
        <v>2</v>
      </c>
      <c r="D13" s="7" t="s">
        <v>6</v>
      </c>
      <c r="E13" s="4"/>
      <c r="F13" s="4">
        <f>C13*E13</f>
        <v>0</v>
      </c>
      <c r="G13" s="4">
        <f>1.21*F13</f>
        <v>0</v>
      </c>
    </row>
    <row r="14" spans="1:7" x14ac:dyDescent="0.25">
      <c r="A14" s="3"/>
      <c r="B14" s="3" t="s">
        <v>21</v>
      </c>
      <c r="C14" s="4">
        <v>1</v>
      </c>
      <c r="D14" s="3" t="s">
        <v>6</v>
      </c>
      <c r="E14" s="4"/>
      <c r="F14" s="4">
        <f>C14*E14</f>
        <v>0</v>
      </c>
      <c r="G14" s="4">
        <f>1.21*F14</f>
        <v>0</v>
      </c>
    </row>
    <row r="15" spans="1:7" x14ac:dyDescent="0.25">
      <c r="A15" s="3"/>
      <c r="B15" s="3"/>
      <c r="C15" s="4"/>
      <c r="D15" s="3"/>
      <c r="E15" s="4"/>
      <c r="F15" s="4"/>
      <c r="G15" s="4"/>
    </row>
    <row r="16" spans="1:7" x14ac:dyDescent="0.25">
      <c r="A16" s="3" t="s">
        <v>9</v>
      </c>
      <c r="B16" s="3" t="s">
        <v>22</v>
      </c>
      <c r="C16" s="4"/>
      <c r="D16" s="3"/>
      <c r="E16" s="4"/>
      <c r="F16" s="4"/>
      <c r="G16" s="4"/>
    </row>
    <row r="17" spans="1:7" x14ac:dyDescent="0.25">
      <c r="A17" s="3"/>
      <c r="B17" s="3" t="s">
        <v>48</v>
      </c>
      <c r="C17" s="4">
        <v>1</v>
      </c>
      <c r="D17" s="3" t="s">
        <v>6</v>
      </c>
      <c r="E17" s="4"/>
      <c r="F17" s="4">
        <f t="shared" ref="F17:F18" si="2">C17*E17</f>
        <v>0</v>
      </c>
      <c r="G17" s="4">
        <f t="shared" ref="G17:G18" si="3">1.21*F17</f>
        <v>0</v>
      </c>
    </row>
    <row r="18" spans="1:7" x14ac:dyDescent="0.25">
      <c r="A18" s="3"/>
      <c r="B18" s="3" t="s">
        <v>78</v>
      </c>
      <c r="C18" s="4">
        <v>2</v>
      </c>
      <c r="D18" s="3" t="s">
        <v>6</v>
      </c>
      <c r="E18" s="4"/>
      <c r="F18" s="4">
        <f t="shared" si="2"/>
        <v>0</v>
      </c>
      <c r="G18" s="4">
        <f t="shared" si="3"/>
        <v>0</v>
      </c>
    </row>
    <row r="19" spans="1:7" x14ac:dyDescent="0.25">
      <c r="A19" s="3"/>
      <c r="B19" s="3"/>
      <c r="C19" s="4"/>
      <c r="D19" s="3"/>
      <c r="E19" s="4"/>
      <c r="F19" s="4"/>
      <c r="G19" s="4"/>
    </row>
    <row r="20" spans="1:7" x14ac:dyDescent="0.25">
      <c r="A20" s="3" t="s">
        <v>10</v>
      </c>
      <c r="B20" s="13" t="s">
        <v>36</v>
      </c>
      <c r="C20" s="14"/>
      <c r="D20" s="13"/>
      <c r="E20" s="4"/>
      <c r="F20" s="4"/>
      <c r="G20" s="4"/>
    </row>
    <row r="21" spans="1:7" x14ac:dyDescent="0.25">
      <c r="A21" s="3"/>
      <c r="B21" s="3" t="s">
        <v>45</v>
      </c>
      <c r="C21" s="4">
        <v>1</v>
      </c>
      <c r="D21" s="3" t="s">
        <v>6</v>
      </c>
      <c r="E21" s="4"/>
      <c r="F21" s="4">
        <f t="shared" ref="F21:F22" si="4">C21*E21</f>
        <v>0</v>
      </c>
      <c r="G21" s="4">
        <f t="shared" ref="G21:G22" si="5">1.21*F21</f>
        <v>0</v>
      </c>
    </row>
    <row r="22" spans="1:7" x14ac:dyDescent="0.25">
      <c r="A22" s="3"/>
      <c r="B22" s="3" t="s">
        <v>46</v>
      </c>
      <c r="C22" s="14">
        <v>1</v>
      </c>
      <c r="D22" s="13" t="s">
        <v>6</v>
      </c>
      <c r="E22" s="4"/>
      <c r="F22" s="4">
        <f t="shared" si="4"/>
        <v>0</v>
      </c>
      <c r="G22" s="4">
        <f t="shared" si="5"/>
        <v>0</v>
      </c>
    </row>
    <row r="23" spans="1:7" x14ac:dyDescent="0.25">
      <c r="A23" s="3"/>
      <c r="B23" s="3"/>
      <c r="C23" s="4"/>
      <c r="D23" s="3"/>
      <c r="E23" s="4"/>
      <c r="F23" s="4"/>
      <c r="G23" s="4"/>
    </row>
    <row r="24" spans="1:7" x14ac:dyDescent="0.25">
      <c r="A24" s="3"/>
      <c r="B24" s="6" t="s">
        <v>67</v>
      </c>
      <c r="C24" s="4"/>
      <c r="D24" s="3"/>
      <c r="E24" s="4"/>
      <c r="F24" s="4"/>
      <c r="G24" s="4"/>
    </row>
    <row r="25" spans="1:7" x14ac:dyDescent="0.25">
      <c r="A25" s="3"/>
      <c r="B25" s="3"/>
      <c r="C25" s="4"/>
      <c r="D25" s="3"/>
      <c r="E25" s="4"/>
      <c r="F25" s="4"/>
      <c r="G25" s="4"/>
    </row>
    <row r="26" spans="1:7" x14ac:dyDescent="0.25">
      <c r="A26" s="3" t="s">
        <v>11</v>
      </c>
      <c r="B26" s="3" t="s">
        <v>38</v>
      </c>
      <c r="C26" s="4"/>
      <c r="D26" s="3"/>
      <c r="E26" s="4"/>
      <c r="F26" s="9"/>
      <c r="G26" s="9"/>
    </row>
    <row r="27" spans="1:7" x14ac:dyDescent="0.25">
      <c r="A27" s="3"/>
      <c r="B27" s="3" t="s">
        <v>48</v>
      </c>
      <c r="C27" s="9">
        <v>1</v>
      </c>
      <c r="D27" s="7" t="s">
        <v>6</v>
      </c>
      <c r="E27" s="9"/>
      <c r="F27" s="9">
        <f t="shared" si="0"/>
        <v>0</v>
      </c>
      <c r="G27" s="9">
        <f t="shared" si="1"/>
        <v>0</v>
      </c>
    </row>
    <row r="28" spans="1:7" x14ac:dyDescent="0.25">
      <c r="A28" s="3"/>
      <c r="B28" s="3" t="s">
        <v>16</v>
      </c>
      <c r="C28" s="9">
        <v>1</v>
      </c>
      <c r="D28" s="7" t="s">
        <v>6</v>
      </c>
      <c r="E28" s="9"/>
      <c r="F28" s="9">
        <f t="shared" si="0"/>
        <v>0</v>
      </c>
      <c r="G28" s="9">
        <f t="shared" si="1"/>
        <v>0</v>
      </c>
    </row>
    <row r="29" spans="1:7" x14ac:dyDescent="0.25">
      <c r="A29" s="13"/>
      <c r="B29" s="3" t="s">
        <v>70</v>
      </c>
      <c r="C29" s="14">
        <v>1</v>
      </c>
      <c r="D29" s="13" t="s">
        <v>6</v>
      </c>
      <c r="E29" s="14"/>
      <c r="F29" s="9">
        <f t="shared" si="0"/>
        <v>0</v>
      </c>
      <c r="G29" s="9">
        <f t="shared" si="1"/>
        <v>0</v>
      </c>
    </row>
    <row r="30" spans="1:7" x14ac:dyDescent="0.25">
      <c r="A30" s="3"/>
      <c r="B30" s="3" t="s">
        <v>17</v>
      </c>
      <c r="C30" s="9">
        <v>1</v>
      </c>
      <c r="D30" s="7" t="s">
        <v>6</v>
      </c>
      <c r="E30" s="9"/>
      <c r="F30" s="9">
        <f t="shared" si="0"/>
        <v>0</v>
      </c>
      <c r="G30" s="9">
        <f t="shared" si="1"/>
        <v>0</v>
      </c>
    </row>
    <row r="31" spans="1:7" x14ac:dyDescent="0.25">
      <c r="A31" s="3"/>
      <c r="B31" s="3"/>
      <c r="C31" s="4"/>
      <c r="D31" s="3"/>
      <c r="E31" s="4"/>
      <c r="F31" s="4"/>
      <c r="G31" s="4"/>
    </row>
    <row r="32" spans="1:7" x14ac:dyDescent="0.25">
      <c r="A32" s="3"/>
      <c r="B32" s="3"/>
      <c r="C32" s="4"/>
      <c r="D32" s="3"/>
      <c r="E32" s="4"/>
      <c r="F32" s="9"/>
      <c r="G32" s="9"/>
    </row>
    <row r="33" spans="1:7" x14ac:dyDescent="0.25">
      <c r="A33" s="13"/>
      <c r="B33" s="13"/>
      <c r="C33" s="14"/>
      <c r="D33" s="13"/>
      <c r="E33" s="14"/>
      <c r="F33" s="14"/>
      <c r="G33" s="14"/>
    </row>
    <row r="34" spans="1:7" x14ac:dyDescent="0.25">
      <c r="A34" s="15" t="s">
        <v>41</v>
      </c>
      <c r="B34" s="15"/>
      <c r="C34" s="16"/>
      <c r="D34" s="15"/>
      <c r="E34" s="16"/>
      <c r="F34" s="4">
        <f>SUBTOTAL(109,MŠ_Keramická[Čistá částka bez DPH])</f>
        <v>0</v>
      </c>
      <c r="G34" s="4">
        <f>SUBTOTAL(109,MŠ_Keramická[Částka s DPH])</f>
        <v>0</v>
      </c>
    </row>
  </sheetData>
  <pageMargins left="0.25" right="0.25" top="0.75" bottom="0.75" header="0.3" footer="0.3"/>
  <pageSetup paperSize="9" scale="91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G39"/>
  <sheetViews>
    <sheetView topLeftCell="A4" zoomScaleNormal="100" workbookViewId="0">
      <selection activeCell="B18" sqref="B18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13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10" t="s">
        <v>27</v>
      </c>
      <c r="C3" s="4"/>
      <c r="D3" s="3"/>
      <c r="E3" s="4"/>
      <c r="F3" s="4"/>
      <c r="G3" s="4"/>
    </row>
    <row r="4" spans="1:7" x14ac:dyDescent="0.25">
      <c r="A4" s="3"/>
      <c r="B4" s="3"/>
      <c r="C4" s="4"/>
      <c r="D4" s="3"/>
      <c r="E4" s="4"/>
      <c r="F4" s="4"/>
      <c r="G4" s="4"/>
    </row>
    <row r="5" spans="1:7" x14ac:dyDescent="0.25">
      <c r="A5" s="3"/>
      <c r="B5" s="6" t="s">
        <v>42</v>
      </c>
      <c r="C5" s="4"/>
      <c r="D5" s="3"/>
      <c r="E5" s="4"/>
      <c r="F5" s="4"/>
      <c r="G5" s="4"/>
    </row>
    <row r="6" spans="1:7" x14ac:dyDescent="0.25">
      <c r="A6" s="3"/>
      <c r="B6" s="3"/>
      <c r="C6" s="4"/>
      <c r="D6" s="3"/>
      <c r="E6" s="4"/>
      <c r="F6" s="4"/>
      <c r="G6" s="4"/>
    </row>
    <row r="7" spans="1:7" x14ac:dyDescent="0.25">
      <c r="A7" s="3" t="s">
        <v>7</v>
      </c>
      <c r="B7" s="3" t="s">
        <v>51</v>
      </c>
      <c r="C7" s="4"/>
      <c r="D7" s="3"/>
      <c r="E7" s="4"/>
      <c r="F7" s="4"/>
      <c r="G7" s="4"/>
    </row>
    <row r="8" spans="1:7" ht="16.899999999999999" customHeight="1" x14ac:dyDescent="0.25">
      <c r="A8" s="3"/>
      <c r="B8" s="13" t="s">
        <v>48</v>
      </c>
      <c r="C8" s="9">
        <v>1</v>
      </c>
      <c r="D8" s="3" t="s">
        <v>6</v>
      </c>
      <c r="E8" s="9"/>
      <c r="F8" s="4">
        <f t="shared" ref="F8:F35" si="0">C8*E8</f>
        <v>0</v>
      </c>
      <c r="G8" s="4">
        <f t="shared" ref="G8:G35" si="1">1.21*F8</f>
        <v>0</v>
      </c>
    </row>
    <row r="9" spans="1:7" x14ac:dyDescent="0.25">
      <c r="A9" s="3"/>
      <c r="B9" s="3" t="s">
        <v>43</v>
      </c>
      <c r="C9" s="4">
        <v>1</v>
      </c>
      <c r="D9" s="3" t="s">
        <v>6</v>
      </c>
      <c r="E9" s="4"/>
      <c r="F9" s="9">
        <f t="shared" si="0"/>
        <v>0</v>
      </c>
      <c r="G9" s="9">
        <f t="shared" si="1"/>
        <v>0</v>
      </c>
    </row>
    <row r="10" spans="1:7" x14ac:dyDescent="0.25">
      <c r="A10" s="3"/>
      <c r="B10" s="3"/>
      <c r="C10" s="4"/>
      <c r="D10" s="3"/>
      <c r="E10" s="4"/>
      <c r="F10" s="4"/>
      <c r="G10" s="4"/>
    </row>
    <row r="11" spans="1:7" x14ac:dyDescent="0.25">
      <c r="A11" s="3" t="s">
        <v>8</v>
      </c>
      <c r="B11" s="3" t="s">
        <v>20</v>
      </c>
      <c r="C11" s="9"/>
      <c r="D11" s="7"/>
      <c r="E11" s="4"/>
      <c r="F11" s="4"/>
      <c r="G11" s="4"/>
    </row>
    <row r="12" spans="1:7" x14ac:dyDescent="0.25">
      <c r="A12" s="3"/>
      <c r="B12" s="3" t="s">
        <v>44</v>
      </c>
      <c r="C12" s="9">
        <v>4</v>
      </c>
      <c r="D12" s="7" t="s">
        <v>6</v>
      </c>
      <c r="E12" s="4"/>
      <c r="F12" s="4">
        <f t="shared" ref="F12:F13" si="2">C12*E12</f>
        <v>0</v>
      </c>
      <c r="G12" s="4">
        <f t="shared" ref="G12:G13" si="3">1.21*F12</f>
        <v>0</v>
      </c>
    </row>
    <row r="13" spans="1:7" x14ac:dyDescent="0.25">
      <c r="A13" s="3"/>
      <c r="B13" s="3" t="s">
        <v>14</v>
      </c>
      <c r="C13" s="4">
        <v>4</v>
      </c>
      <c r="D13" s="7" t="s">
        <v>6</v>
      </c>
      <c r="E13" s="4"/>
      <c r="F13" s="4">
        <f t="shared" si="2"/>
        <v>0</v>
      </c>
      <c r="G13" s="4">
        <f t="shared" si="3"/>
        <v>0</v>
      </c>
    </row>
    <row r="14" spans="1:7" x14ac:dyDescent="0.25">
      <c r="A14" s="3"/>
      <c r="B14" s="3" t="s">
        <v>21</v>
      </c>
      <c r="C14" s="4">
        <v>1</v>
      </c>
      <c r="D14" s="3" t="s">
        <v>6</v>
      </c>
      <c r="E14" s="4"/>
      <c r="F14" s="4">
        <f>C14*E14</f>
        <v>0</v>
      </c>
      <c r="G14" s="4">
        <f>1.21*F14</f>
        <v>0</v>
      </c>
    </row>
    <row r="15" spans="1:7" x14ac:dyDescent="0.25">
      <c r="A15" s="3"/>
      <c r="B15" s="3"/>
      <c r="C15" s="4"/>
      <c r="D15" s="3"/>
      <c r="E15" s="4"/>
      <c r="F15" s="4"/>
      <c r="G15" s="4"/>
    </row>
    <row r="16" spans="1:7" x14ac:dyDescent="0.25">
      <c r="A16" s="3" t="s">
        <v>9</v>
      </c>
      <c r="B16" s="3" t="s">
        <v>22</v>
      </c>
      <c r="C16" s="4"/>
      <c r="D16" s="3"/>
      <c r="E16" s="4"/>
      <c r="F16" s="4"/>
      <c r="G16" s="4"/>
    </row>
    <row r="17" spans="1:7" x14ac:dyDescent="0.25">
      <c r="A17" s="3"/>
      <c r="B17" s="3" t="s">
        <v>48</v>
      </c>
      <c r="C17" s="4">
        <v>1</v>
      </c>
      <c r="D17" s="3" t="s">
        <v>6</v>
      </c>
      <c r="E17" s="4"/>
      <c r="F17" s="4">
        <f t="shared" ref="F17:F18" si="4">C17*E17</f>
        <v>0</v>
      </c>
      <c r="G17" s="4">
        <f t="shared" ref="G17:G18" si="5">1.21*F17</f>
        <v>0</v>
      </c>
    </row>
    <row r="18" spans="1:7" x14ac:dyDescent="0.25">
      <c r="A18" s="3"/>
      <c r="B18" s="3" t="s">
        <v>78</v>
      </c>
      <c r="C18" s="4">
        <v>2</v>
      </c>
      <c r="D18" s="3" t="s">
        <v>6</v>
      </c>
      <c r="E18" s="4"/>
      <c r="F18" s="4">
        <f t="shared" si="4"/>
        <v>0</v>
      </c>
      <c r="G18" s="4">
        <f t="shared" si="5"/>
        <v>0</v>
      </c>
    </row>
    <row r="19" spans="1:7" x14ac:dyDescent="0.25">
      <c r="A19" s="3"/>
      <c r="B19" s="3"/>
      <c r="C19" s="4"/>
      <c r="D19" s="3"/>
      <c r="E19" s="4"/>
      <c r="F19" s="4"/>
      <c r="G19" s="4"/>
    </row>
    <row r="20" spans="1:7" x14ac:dyDescent="0.25">
      <c r="A20" s="3" t="s">
        <v>10</v>
      </c>
      <c r="B20" s="13" t="s">
        <v>36</v>
      </c>
      <c r="C20" s="14"/>
      <c r="D20" s="13"/>
      <c r="E20" s="4"/>
      <c r="F20" s="4"/>
      <c r="G20" s="4"/>
    </row>
    <row r="21" spans="1:7" x14ac:dyDescent="0.25">
      <c r="A21" s="3"/>
      <c r="B21" s="3" t="s">
        <v>45</v>
      </c>
      <c r="C21" s="4">
        <v>1</v>
      </c>
      <c r="D21" s="3" t="s">
        <v>6</v>
      </c>
      <c r="E21" s="4"/>
      <c r="F21" s="4">
        <f t="shared" ref="F21:F22" si="6">C21*E21</f>
        <v>0</v>
      </c>
      <c r="G21" s="4">
        <f t="shared" ref="G21:G22" si="7">1.21*F21</f>
        <v>0</v>
      </c>
    </row>
    <row r="22" spans="1:7" x14ac:dyDescent="0.25">
      <c r="A22" s="3"/>
      <c r="B22" s="3" t="s">
        <v>46</v>
      </c>
      <c r="C22" s="14">
        <v>1</v>
      </c>
      <c r="D22" s="13" t="s">
        <v>6</v>
      </c>
      <c r="E22" s="4"/>
      <c r="F22" s="4">
        <f t="shared" si="6"/>
        <v>0</v>
      </c>
      <c r="G22" s="4">
        <f t="shared" si="7"/>
        <v>0</v>
      </c>
    </row>
    <row r="23" spans="1:7" x14ac:dyDescent="0.25">
      <c r="A23" s="3"/>
      <c r="B23" s="3"/>
      <c r="C23" s="4"/>
      <c r="D23" s="3"/>
      <c r="E23" s="4"/>
      <c r="F23" s="4"/>
      <c r="G23" s="4"/>
    </row>
    <row r="24" spans="1:7" x14ac:dyDescent="0.25">
      <c r="A24" s="3"/>
      <c r="B24" s="6" t="s">
        <v>67</v>
      </c>
      <c r="C24" s="4"/>
      <c r="D24" s="3"/>
      <c r="E24" s="4"/>
      <c r="F24" s="4"/>
      <c r="G24" s="4"/>
    </row>
    <row r="25" spans="1:7" x14ac:dyDescent="0.25">
      <c r="A25" s="3"/>
      <c r="B25" s="3"/>
      <c r="C25" s="4"/>
      <c r="D25" s="3"/>
      <c r="E25" s="4"/>
      <c r="F25" s="4"/>
      <c r="G25" s="4"/>
    </row>
    <row r="26" spans="1:7" x14ac:dyDescent="0.25">
      <c r="A26" s="3" t="s">
        <v>11</v>
      </c>
      <c r="B26" s="3" t="s">
        <v>73</v>
      </c>
      <c r="C26" s="4"/>
      <c r="D26" s="3"/>
      <c r="E26" s="4"/>
      <c r="F26" s="9"/>
      <c r="G26" s="9"/>
    </row>
    <row r="27" spans="1:7" x14ac:dyDescent="0.25">
      <c r="A27" s="3"/>
      <c r="B27" s="5" t="s">
        <v>49</v>
      </c>
      <c r="C27" s="4">
        <v>2</v>
      </c>
      <c r="D27" s="3" t="s">
        <v>6</v>
      </c>
      <c r="E27" s="4"/>
      <c r="F27" s="9">
        <f t="shared" si="0"/>
        <v>0</v>
      </c>
      <c r="G27" s="9">
        <f t="shared" si="1"/>
        <v>0</v>
      </c>
    </row>
    <row r="28" spans="1:7" x14ac:dyDescent="0.25">
      <c r="A28" s="7"/>
      <c r="B28" s="3" t="s">
        <v>16</v>
      </c>
      <c r="C28" s="9">
        <v>2</v>
      </c>
      <c r="D28" s="7" t="s">
        <v>6</v>
      </c>
      <c r="E28" s="9"/>
      <c r="F28" s="9">
        <f t="shared" si="0"/>
        <v>0</v>
      </c>
      <c r="G28" s="9">
        <f t="shared" si="1"/>
        <v>0</v>
      </c>
    </row>
    <row r="29" spans="1:7" x14ac:dyDescent="0.25">
      <c r="A29" s="3"/>
      <c r="B29" s="3" t="s">
        <v>17</v>
      </c>
      <c r="C29" s="4">
        <v>2</v>
      </c>
      <c r="D29" s="3" t="s">
        <v>6</v>
      </c>
      <c r="E29" s="4"/>
      <c r="F29" s="9">
        <f t="shared" si="0"/>
        <v>0</v>
      </c>
      <c r="G29" s="9">
        <f t="shared" si="1"/>
        <v>0</v>
      </c>
    </row>
    <row r="30" spans="1:7" x14ac:dyDescent="0.25">
      <c r="A30" s="13"/>
      <c r="B30" s="13"/>
      <c r="C30" s="14"/>
      <c r="D30" s="13"/>
      <c r="E30" s="14"/>
      <c r="F30" s="14"/>
      <c r="G30" s="14"/>
    </row>
    <row r="31" spans="1:7" x14ac:dyDescent="0.25">
      <c r="A31" s="3" t="s">
        <v>12</v>
      </c>
      <c r="B31" s="3" t="s">
        <v>39</v>
      </c>
      <c r="C31" s="4"/>
      <c r="D31" s="3"/>
      <c r="E31" s="4"/>
      <c r="F31" s="9"/>
      <c r="G31" s="9"/>
    </row>
    <row r="32" spans="1:7" x14ac:dyDescent="0.25">
      <c r="A32" s="3"/>
      <c r="B32" s="3" t="s">
        <v>48</v>
      </c>
      <c r="C32" s="9">
        <v>3</v>
      </c>
      <c r="D32" s="7" t="s">
        <v>6</v>
      </c>
      <c r="E32" s="9"/>
      <c r="F32" s="9">
        <f t="shared" si="0"/>
        <v>0</v>
      </c>
      <c r="G32" s="9">
        <f t="shared" si="1"/>
        <v>0</v>
      </c>
    </row>
    <row r="33" spans="1:7" x14ac:dyDescent="0.25">
      <c r="A33" s="3"/>
      <c r="B33" s="3" t="s">
        <v>16</v>
      </c>
      <c r="C33" s="9">
        <v>3</v>
      </c>
      <c r="D33" s="7" t="s">
        <v>6</v>
      </c>
      <c r="E33" s="9"/>
      <c r="F33" s="9">
        <f t="shared" si="0"/>
        <v>0</v>
      </c>
      <c r="G33" s="9">
        <f t="shared" si="1"/>
        <v>0</v>
      </c>
    </row>
    <row r="34" spans="1:7" x14ac:dyDescent="0.25">
      <c r="A34" s="13"/>
      <c r="B34" s="3" t="s">
        <v>69</v>
      </c>
      <c r="C34" s="14">
        <v>1</v>
      </c>
      <c r="D34" s="13" t="s">
        <v>6</v>
      </c>
      <c r="E34" s="14"/>
      <c r="F34" s="9">
        <f t="shared" si="0"/>
        <v>0</v>
      </c>
      <c r="G34" s="9">
        <f t="shared" si="1"/>
        <v>0</v>
      </c>
    </row>
    <row r="35" spans="1:7" x14ac:dyDescent="0.25">
      <c r="A35" s="3"/>
      <c r="B35" s="3" t="s">
        <v>17</v>
      </c>
      <c r="C35" s="9">
        <v>3</v>
      </c>
      <c r="D35" s="7" t="s">
        <v>6</v>
      </c>
      <c r="E35" s="9"/>
      <c r="F35" s="9">
        <f t="shared" si="0"/>
        <v>0</v>
      </c>
      <c r="G35" s="9">
        <f t="shared" si="1"/>
        <v>0</v>
      </c>
    </row>
    <row r="36" spans="1:7" x14ac:dyDescent="0.25">
      <c r="A36" s="13"/>
      <c r="B36" s="13"/>
      <c r="C36" s="14"/>
      <c r="D36" s="13"/>
      <c r="E36" s="14"/>
      <c r="F36" s="14"/>
      <c r="G36" s="14"/>
    </row>
    <row r="37" spans="1:7" x14ac:dyDescent="0.25">
      <c r="A37" s="3"/>
      <c r="B37" s="3"/>
      <c r="C37" s="4"/>
      <c r="D37" s="3"/>
      <c r="E37" s="4"/>
      <c r="F37" s="9"/>
      <c r="G37" s="9"/>
    </row>
    <row r="38" spans="1:7" x14ac:dyDescent="0.25">
      <c r="A38" s="13"/>
      <c r="B38" s="13"/>
      <c r="C38" s="14"/>
      <c r="D38" s="13"/>
      <c r="E38" s="14"/>
      <c r="F38" s="14"/>
      <c r="G38" s="14"/>
    </row>
    <row r="39" spans="1:7" x14ac:dyDescent="0.25">
      <c r="A39" s="15" t="s">
        <v>41</v>
      </c>
      <c r="B39" s="15"/>
      <c r="C39" s="16"/>
      <c r="D39" s="15"/>
      <c r="E39" s="16"/>
      <c r="F39" s="4">
        <f>SUBTOTAL(109,MŠ_Komerční[Čistá částka bez DPH])</f>
        <v>0</v>
      </c>
      <c r="G39" s="4">
        <f>SUBTOTAL(109,MŠ_Komerční[Částka s DPH])</f>
        <v>0</v>
      </c>
    </row>
  </sheetData>
  <pageMargins left="0.25" right="0.25" top="0.75" bottom="0.75" header="0.3" footer="0.3"/>
  <pageSetup paperSize="9" scale="91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G37"/>
  <sheetViews>
    <sheetView topLeftCell="A4" zoomScaleNormal="100" workbookViewId="0">
      <selection activeCell="B5" sqref="B5"/>
    </sheetView>
  </sheetViews>
  <sheetFormatPr defaultRowHeight="15" x14ac:dyDescent="0.25"/>
  <cols>
    <col min="1" max="1" width="10" style="1" customWidth="1"/>
    <col min="2" max="2" width="79.7109375" style="1" customWidth="1"/>
    <col min="3" max="3" width="9.140625" style="2" bestFit="1" customWidth="1"/>
    <col min="4" max="4" width="11.28515625" style="1" bestFit="1" customWidth="1"/>
    <col min="5" max="5" width="15.85546875" style="2" bestFit="1" customWidth="1"/>
    <col min="6" max="6" width="19.140625" style="2" bestFit="1" customWidth="1"/>
    <col min="7" max="7" width="12.140625" style="2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13</v>
      </c>
      <c r="G1" s="4" t="s">
        <v>5</v>
      </c>
    </row>
    <row r="2" spans="1:7" x14ac:dyDescent="0.25">
      <c r="A2" s="3"/>
      <c r="B2" s="3"/>
      <c r="C2" s="4"/>
      <c r="D2" s="3"/>
      <c r="E2" s="4"/>
      <c r="F2" s="4"/>
      <c r="G2" s="4"/>
    </row>
    <row r="3" spans="1:7" x14ac:dyDescent="0.25">
      <c r="A3" s="3"/>
      <c r="B3" s="10" t="s">
        <v>28</v>
      </c>
      <c r="C3" s="11"/>
      <c r="D3" s="6"/>
      <c r="E3" s="11"/>
      <c r="F3" s="11"/>
      <c r="G3" s="11"/>
    </row>
    <row r="4" spans="1:7" x14ac:dyDescent="0.25">
      <c r="A4" s="3"/>
      <c r="B4" s="6"/>
      <c r="C4" s="11"/>
      <c r="D4" s="6"/>
      <c r="E4" s="11"/>
      <c r="F4" s="11"/>
      <c r="G4" s="11"/>
    </row>
    <row r="5" spans="1:7" x14ac:dyDescent="0.25">
      <c r="A5" s="3"/>
      <c r="B5" s="6" t="s">
        <v>42</v>
      </c>
      <c r="C5" s="11"/>
      <c r="D5" s="6"/>
      <c r="E5" s="11"/>
      <c r="F5" s="11"/>
      <c r="G5" s="11"/>
    </row>
    <row r="6" spans="1:7" x14ac:dyDescent="0.25">
      <c r="A6" s="3"/>
      <c r="B6" s="6"/>
      <c r="C6" s="11"/>
      <c r="D6" s="6"/>
      <c r="E6" s="11"/>
      <c r="F6" s="11"/>
      <c r="G6" s="11"/>
    </row>
    <row r="7" spans="1:7" x14ac:dyDescent="0.25">
      <c r="A7" s="3" t="s">
        <v>7</v>
      </c>
      <c r="B7" s="3" t="s">
        <v>51</v>
      </c>
      <c r="C7" s="4"/>
      <c r="D7" s="3"/>
      <c r="E7" s="4"/>
      <c r="F7" s="4"/>
      <c r="G7" s="4"/>
    </row>
    <row r="8" spans="1:7" ht="16.899999999999999" customHeight="1" x14ac:dyDescent="0.25">
      <c r="A8" s="3"/>
      <c r="B8" s="13" t="s">
        <v>48</v>
      </c>
      <c r="C8" s="9">
        <v>1</v>
      </c>
      <c r="D8" s="3" t="s">
        <v>6</v>
      </c>
      <c r="E8" s="9"/>
      <c r="F8" s="4">
        <f t="shared" ref="F8:F33" si="0">C8*E8</f>
        <v>0</v>
      </c>
      <c r="G8" s="4">
        <f t="shared" ref="G8:G33" si="1">1.21*F8</f>
        <v>0</v>
      </c>
    </row>
    <row r="9" spans="1:7" x14ac:dyDescent="0.25">
      <c r="A9" s="3"/>
      <c r="B9" s="3" t="s">
        <v>43</v>
      </c>
      <c r="C9" s="4">
        <v>1</v>
      </c>
      <c r="D9" s="3" t="s">
        <v>6</v>
      </c>
      <c r="E9" s="4"/>
      <c r="F9" s="9">
        <f t="shared" si="0"/>
        <v>0</v>
      </c>
      <c r="G9" s="9">
        <f t="shared" si="1"/>
        <v>0</v>
      </c>
    </row>
    <row r="10" spans="1:7" x14ac:dyDescent="0.25">
      <c r="A10" s="3"/>
      <c r="B10" s="3"/>
      <c r="C10" s="4"/>
      <c r="D10" s="3"/>
      <c r="E10" s="4"/>
      <c r="F10" s="4"/>
      <c r="G10" s="4"/>
    </row>
    <row r="11" spans="1:7" x14ac:dyDescent="0.25">
      <c r="A11" s="3" t="s">
        <v>8</v>
      </c>
      <c r="B11" s="3" t="s">
        <v>20</v>
      </c>
      <c r="C11" s="9"/>
      <c r="D11" s="7"/>
      <c r="E11" s="4"/>
      <c r="F11" s="4"/>
      <c r="G11" s="4"/>
    </row>
    <row r="12" spans="1:7" x14ac:dyDescent="0.25">
      <c r="A12" s="3"/>
      <c r="B12" s="3" t="s">
        <v>44</v>
      </c>
      <c r="C12" s="9">
        <v>2</v>
      </c>
      <c r="D12" s="7" t="s">
        <v>6</v>
      </c>
      <c r="E12" s="4"/>
      <c r="F12" s="4">
        <f>C12*E12</f>
        <v>0</v>
      </c>
      <c r="G12" s="4">
        <f>1.21*F12</f>
        <v>0</v>
      </c>
    </row>
    <row r="13" spans="1:7" x14ac:dyDescent="0.25">
      <c r="A13" s="3"/>
      <c r="B13" s="3" t="s">
        <v>14</v>
      </c>
      <c r="C13" s="4">
        <v>2</v>
      </c>
      <c r="D13" s="7" t="s">
        <v>6</v>
      </c>
      <c r="E13" s="4"/>
      <c r="F13" s="4">
        <f>C13*E13</f>
        <v>0</v>
      </c>
      <c r="G13" s="4">
        <f>1.21*F13</f>
        <v>0</v>
      </c>
    </row>
    <row r="14" spans="1:7" x14ac:dyDescent="0.25">
      <c r="A14" s="3"/>
      <c r="B14" s="3" t="s">
        <v>21</v>
      </c>
      <c r="C14" s="4">
        <v>1</v>
      </c>
      <c r="D14" s="3" t="s">
        <v>6</v>
      </c>
      <c r="E14" s="14"/>
      <c r="F14" s="4">
        <f>C14*E14</f>
        <v>0</v>
      </c>
      <c r="G14" s="4">
        <f>1.21*F14</f>
        <v>0</v>
      </c>
    </row>
    <row r="15" spans="1:7" x14ac:dyDescent="0.25">
      <c r="A15" s="3"/>
      <c r="B15" s="3"/>
      <c r="C15" s="4"/>
      <c r="D15" s="3"/>
      <c r="E15" s="4"/>
      <c r="F15" s="4"/>
      <c r="G15" s="4"/>
    </row>
    <row r="16" spans="1:7" x14ac:dyDescent="0.25">
      <c r="A16" s="3" t="s">
        <v>9</v>
      </c>
      <c r="B16" s="3" t="s">
        <v>22</v>
      </c>
      <c r="C16" s="4"/>
      <c r="D16" s="3"/>
      <c r="E16" s="4"/>
      <c r="F16" s="4"/>
      <c r="G16" s="4"/>
    </row>
    <row r="17" spans="1:7" x14ac:dyDescent="0.25">
      <c r="A17" s="3"/>
      <c r="B17" s="3" t="s">
        <v>48</v>
      </c>
      <c r="C17" s="4">
        <v>1</v>
      </c>
      <c r="D17" s="3" t="s">
        <v>6</v>
      </c>
      <c r="E17" s="4"/>
      <c r="F17" s="4">
        <f t="shared" ref="F17:F18" si="2">C17*E17</f>
        <v>0</v>
      </c>
      <c r="G17" s="4">
        <f t="shared" ref="G17:G18" si="3">1.21*F17</f>
        <v>0</v>
      </c>
    </row>
    <row r="18" spans="1:7" x14ac:dyDescent="0.25">
      <c r="A18" s="3"/>
      <c r="B18" s="3" t="s">
        <v>78</v>
      </c>
      <c r="C18" s="4">
        <v>2</v>
      </c>
      <c r="D18" s="3" t="s">
        <v>6</v>
      </c>
      <c r="E18" s="4"/>
      <c r="F18" s="4">
        <f t="shared" si="2"/>
        <v>0</v>
      </c>
      <c r="G18" s="4">
        <f t="shared" si="3"/>
        <v>0</v>
      </c>
    </row>
    <row r="19" spans="1:7" x14ac:dyDescent="0.25">
      <c r="A19" s="3"/>
      <c r="B19" s="3"/>
      <c r="C19" s="4"/>
      <c r="D19" s="3"/>
      <c r="E19" s="4"/>
      <c r="F19" s="4"/>
      <c r="G19" s="4"/>
    </row>
    <row r="20" spans="1:7" x14ac:dyDescent="0.25">
      <c r="A20" s="3" t="s">
        <v>10</v>
      </c>
      <c r="B20" s="3" t="s">
        <v>77</v>
      </c>
      <c r="C20" s="4"/>
      <c r="D20" s="3"/>
      <c r="E20" s="4"/>
      <c r="F20" s="4"/>
      <c r="G20" s="4"/>
    </row>
    <row r="21" spans="1:7" x14ac:dyDescent="0.25">
      <c r="A21" s="3"/>
      <c r="B21" s="3" t="s">
        <v>34</v>
      </c>
      <c r="C21" s="4">
        <v>1</v>
      </c>
      <c r="D21" s="3" t="s">
        <v>6</v>
      </c>
      <c r="E21" s="4"/>
      <c r="F21" s="4">
        <f t="shared" ref="F21:F22" si="4">C21*E21</f>
        <v>0</v>
      </c>
      <c r="G21" s="4">
        <f t="shared" ref="G21:G22" si="5">1.21*F21</f>
        <v>0</v>
      </c>
    </row>
    <row r="22" spans="1:7" x14ac:dyDescent="0.25">
      <c r="A22" s="3"/>
      <c r="B22" s="3" t="s">
        <v>45</v>
      </c>
      <c r="C22" s="4">
        <v>1</v>
      </c>
      <c r="D22" s="3" t="s">
        <v>6</v>
      </c>
      <c r="E22" s="4"/>
      <c r="F22" s="4">
        <f t="shared" si="4"/>
        <v>0</v>
      </c>
      <c r="G22" s="4">
        <f t="shared" si="5"/>
        <v>0</v>
      </c>
    </row>
    <row r="23" spans="1:7" x14ac:dyDescent="0.25">
      <c r="A23" s="3"/>
      <c r="B23" s="3" t="s">
        <v>47</v>
      </c>
      <c r="C23" s="14">
        <v>1</v>
      </c>
      <c r="D23" s="13" t="s">
        <v>6</v>
      </c>
      <c r="E23" s="4"/>
      <c r="F23" s="4">
        <f t="shared" ref="F23:F25" si="6">C23*E23</f>
        <v>0</v>
      </c>
      <c r="G23" s="4">
        <f t="shared" ref="G23:G25" si="7">1.21*F23</f>
        <v>0</v>
      </c>
    </row>
    <row r="24" spans="1:7" x14ac:dyDescent="0.25">
      <c r="A24" s="22"/>
      <c r="B24" s="22" t="s">
        <v>75</v>
      </c>
      <c r="C24" s="25">
        <v>1</v>
      </c>
      <c r="D24" s="22" t="s">
        <v>6</v>
      </c>
      <c r="E24" s="25"/>
      <c r="F24" s="25">
        <f>C24*E24</f>
        <v>0</v>
      </c>
      <c r="G24" s="25">
        <f>1.21*F24</f>
        <v>0</v>
      </c>
    </row>
    <row r="25" spans="1:7" x14ac:dyDescent="0.25">
      <c r="A25" s="3"/>
      <c r="B25" s="3" t="s">
        <v>35</v>
      </c>
      <c r="C25" s="4">
        <v>1</v>
      </c>
      <c r="D25" s="3" t="s">
        <v>6</v>
      </c>
      <c r="E25" s="4"/>
      <c r="F25" s="4">
        <f t="shared" si="6"/>
        <v>0</v>
      </c>
      <c r="G25" s="4">
        <f t="shared" si="7"/>
        <v>0</v>
      </c>
    </row>
    <row r="26" spans="1:7" x14ac:dyDescent="0.25">
      <c r="A26" s="3"/>
      <c r="B26" s="3"/>
      <c r="C26" s="4"/>
      <c r="D26" s="3"/>
      <c r="E26" s="4"/>
      <c r="F26" s="4"/>
      <c r="G26" s="4"/>
    </row>
    <row r="27" spans="1:7" x14ac:dyDescent="0.25">
      <c r="A27" s="3"/>
      <c r="B27" s="6" t="s">
        <v>67</v>
      </c>
      <c r="C27" s="4"/>
      <c r="D27" s="3"/>
      <c r="E27" s="4"/>
      <c r="F27" s="4"/>
      <c r="G27" s="4"/>
    </row>
    <row r="28" spans="1:7" x14ac:dyDescent="0.25">
      <c r="A28" s="3"/>
      <c r="B28" s="3"/>
      <c r="C28" s="4"/>
      <c r="D28" s="3"/>
      <c r="E28" s="4"/>
      <c r="F28" s="4"/>
      <c r="G28" s="4"/>
    </row>
    <row r="29" spans="1:7" x14ac:dyDescent="0.25">
      <c r="A29" s="3" t="s">
        <v>11</v>
      </c>
      <c r="B29" s="3" t="s">
        <v>38</v>
      </c>
      <c r="C29" s="4"/>
      <c r="D29" s="3"/>
      <c r="E29" s="4"/>
      <c r="F29" s="9"/>
      <c r="G29" s="9"/>
    </row>
    <row r="30" spans="1:7" x14ac:dyDescent="0.25">
      <c r="A30" s="3"/>
      <c r="B30" s="3" t="s">
        <v>48</v>
      </c>
      <c r="C30" s="9">
        <v>1</v>
      </c>
      <c r="D30" s="7" t="s">
        <v>6</v>
      </c>
      <c r="E30" s="9"/>
      <c r="F30" s="9">
        <f t="shared" si="0"/>
        <v>0</v>
      </c>
      <c r="G30" s="9">
        <f t="shared" si="1"/>
        <v>0</v>
      </c>
    </row>
    <row r="31" spans="1:7" x14ac:dyDescent="0.25">
      <c r="A31" s="3"/>
      <c r="B31" s="3" t="s">
        <v>16</v>
      </c>
      <c r="C31" s="9">
        <v>1</v>
      </c>
      <c r="D31" s="7" t="s">
        <v>6</v>
      </c>
      <c r="E31" s="9"/>
      <c r="F31" s="9">
        <f t="shared" si="0"/>
        <v>0</v>
      </c>
      <c r="G31" s="9">
        <f t="shared" si="1"/>
        <v>0</v>
      </c>
    </row>
    <row r="32" spans="1:7" x14ac:dyDescent="0.25">
      <c r="A32" s="13"/>
      <c r="B32" s="3" t="s">
        <v>70</v>
      </c>
      <c r="C32" s="14">
        <v>1</v>
      </c>
      <c r="D32" s="13" t="s">
        <v>6</v>
      </c>
      <c r="E32" s="14"/>
      <c r="F32" s="9">
        <f t="shared" si="0"/>
        <v>0</v>
      </c>
      <c r="G32" s="9">
        <f t="shared" si="1"/>
        <v>0</v>
      </c>
    </row>
    <row r="33" spans="1:7" x14ac:dyDescent="0.25">
      <c r="A33" s="3"/>
      <c r="B33" s="3" t="s">
        <v>17</v>
      </c>
      <c r="C33" s="9">
        <v>1</v>
      </c>
      <c r="D33" s="7" t="s">
        <v>6</v>
      </c>
      <c r="E33" s="9"/>
      <c r="F33" s="9">
        <f t="shared" si="0"/>
        <v>0</v>
      </c>
      <c r="G33" s="9">
        <f t="shared" si="1"/>
        <v>0</v>
      </c>
    </row>
    <row r="34" spans="1:7" x14ac:dyDescent="0.25">
      <c r="A34" s="3"/>
      <c r="B34" s="3"/>
      <c r="C34" s="4"/>
      <c r="D34" s="3"/>
      <c r="E34" s="4"/>
      <c r="F34" s="4"/>
      <c r="G34" s="4"/>
    </row>
    <row r="35" spans="1:7" x14ac:dyDescent="0.25">
      <c r="A35" s="3"/>
      <c r="B35" s="3"/>
      <c r="C35" s="4"/>
      <c r="D35" s="3"/>
      <c r="E35" s="4"/>
      <c r="F35" s="9"/>
      <c r="G35" s="9"/>
    </row>
    <row r="36" spans="1:7" x14ac:dyDescent="0.25">
      <c r="A36" s="13"/>
      <c r="B36" s="13"/>
      <c r="C36" s="14"/>
      <c r="D36" s="13"/>
      <c r="E36" s="14"/>
      <c r="F36" s="14"/>
      <c r="G36" s="14"/>
    </row>
    <row r="37" spans="1:7" x14ac:dyDescent="0.25">
      <c r="A37" s="15" t="s">
        <v>41</v>
      </c>
      <c r="B37" s="15"/>
      <c r="C37" s="16"/>
      <c r="D37" s="15"/>
      <c r="E37" s="16"/>
      <c r="F37" s="4">
        <f>SUBTOTAL(109,MŠ_NaLiščině[Čistá částka bez DPH])</f>
        <v>0</v>
      </c>
      <c r="G37" s="4">
        <f>SUBTOTAL(109,MŠ_NaLiščině[Částka s DPH])</f>
        <v>0</v>
      </c>
    </row>
  </sheetData>
  <pageMargins left="0.25" right="0.25" top="0.75" bottom="0.75" header="0.3" footer="0.3"/>
  <pageSetup paperSize="9" scale="9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25</vt:i4>
      </vt:variant>
    </vt:vector>
  </HeadingPairs>
  <TitlesOfParts>
    <vt:vector size="38" baseType="lpstr">
      <vt:lpstr>Přehled</vt:lpstr>
      <vt:lpstr>MŠ Antošovická</vt:lpstr>
      <vt:lpstr>MŠ Bohumínská</vt:lpstr>
      <vt:lpstr>MŠ Frýdecká</vt:lpstr>
      <vt:lpstr>MŠ Chrustova</vt:lpstr>
      <vt:lpstr>MŠ Jaklovecká</vt:lpstr>
      <vt:lpstr>MŠ Keramická</vt:lpstr>
      <vt:lpstr>MŠ Komerční</vt:lpstr>
      <vt:lpstr>MŠ Na Liščině</vt:lpstr>
      <vt:lpstr>MŠ Nástupní</vt:lpstr>
      <vt:lpstr>MŠ Požární</vt:lpstr>
      <vt:lpstr>MŠ Slívova</vt:lpstr>
      <vt:lpstr>MŠ Zámostní</vt:lpstr>
      <vt:lpstr>Ant</vt:lpstr>
      <vt:lpstr>AntDPH</vt:lpstr>
      <vt:lpstr>Boh</vt:lpstr>
      <vt:lpstr>BohDPH</vt:lpstr>
      <vt:lpstr>Fry</vt:lpstr>
      <vt:lpstr>FryDPH</vt:lpstr>
      <vt:lpstr>Chr</vt:lpstr>
      <vt:lpstr>CHrDPH</vt:lpstr>
      <vt:lpstr>Jak</vt:lpstr>
      <vt:lpstr>JakDPH</vt:lpstr>
      <vt:lpstr>Ker</vt:lpstr>
      <vt:lpstr>KerDPH</vt:lpstr>
      <vt:lpstr>Kom</vt:lpstr>
      <vt:lpstr>KomDPH</vt:lpstr>
      <vt:lpstr>NaLIs</vt:lpstr>
      <vt:lpstr>NaLisDPH</vt:lpstr>
      <vt:lpstr>Nas</vt:lpstr>
      <vt:lpstr>NasDPH</vt:lpstr>
      <vt:lpstr>Přehled!Oblast_tisku</vt:lpstr>
      <vt:lpstr>Poz</vt:lpstr>
      <vt:lpstr>PozDPH</vt:lpstr>
      <vt:lpstr>Sli</vt:lpstr>
      <vt:lpstr>SliDPH</vt:lpstr>
      <vt:lpstr>Zam</vt:lpstr>
      <vt:lpstr>ZamDPH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2017-09-10T09:42:13Z</dcterms:created>
  <dcterms:modified xsi:type="dcterms:W3CDTF">2017-10-10T06:13:33Z</dcterms:modified>
</cp:coreProperties>
</file>