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Rekapitulace stavby" sheetId="1" r:id="rId1"/>
    <sheet name="163051 - SO 100a-Plocha k..." sheetId="2" r:id="rId2"/>
    <sheet name="163052 - SO 100b-Plocha k..." sheetId="3" r:id="rId3"/>
    <sheet name="163053 - SO 100c-Vyrovnáv..." sheetId="4" r:id="rId4"/>
    <sheet name="163054 - SO 100d-Nástupní..." sheetId="5" r:id="rId5"/>
    <sheet name="163055 - SO 100e-Ovál kol..." sheetId="6" r:id="rId6"/>
    <sheet name="163056 - SO 100f-Spojovac..." sheetId="7" r:id="rId7"/>
    <sheet name="163057 - Vedlejší a ostat..." sheetId="8" r:id="rId8"/>
    <sheet name="Pokyny pro vyplnění" sheetId="9" r:id="rId9"/>
  </sheets>
  <definedNames>
    <definedName name="_xlnm._FilterDatabase" localSheetId="1" hidden="1">'163051 - SO 100a-Plocha k...'!$C$81:$K$81</definedName>
    <definedName name="_xlnm._FilterDatabase" localSheetId="2" hidden="1">'163052 - SO 100b-Plocha k...'!$C$80:$K$80</definedName>
    <definedName name="_xlnm._FilterDatabase" localSheetId="3" hidden="1">'163053 - SO 100c-Vyrovnáv...'!$C$81:$K$81</definedName>
    <definedName name="_xlnm._FilterDatabase" localSheetId="4" hidden="1">'163054 - SO 100d-Nástupní...'!$C$88:$K$88</definedName>
    <definedName name="_xlnm._FilterDatabase" localSheetId="5" hidden="1">'163055 - SO 100e-Ovál kol...'!$C$81:$K$81</definedName>
    <definedName name="_xlnm._FilterDatabase" localSheetId="6" hidden="1">'163056 - SO 100f-Spojovac...'!$C$81:$K$81</definedName>
    <definedName name="_xlnm._FilterDatabase" localSheetId="7" hidden="1">'163057 - Vedlejší a ostat...'!$C$78:$K$78</definedName>
    <definedName name="_xlnm.Print_Titles" localSheetId="1">'163051 - SO 100a-Plocha k...'!$81:$81</definedName>
    <definedName name="_xlnm.Print_Titles" localSheetId="2">'163052 - SO 100b-Plocha k...'!$80:$80</definedName>
    <definedName name="_xlnm.Print_Titles" localSheetId="3">'163053 - SO 100c-Vyrovnáv...'!$81:$81</definedName>
    <definedName name="_xlnm.Print_Titles" localSheetId="4">'163054 - SO 100d-Nástupní...'!$88:$88</definedName>
    <definedName name="_xlnm.Print_Titles" localSheetId="5">'163055 - SO 100e-Ovál kol...'!$81:$81</definedName>
    <definedName name="_xlnm.Print_Titles" localSheetId="6">'163056 - SO 100f-Spojovac...'!$81:$81</definedName>
    <definedName name="_xlnm.Print_Titles" localSheetId="7">'163057 - Vedlejší a ostat...'!$78:$78</definedName>
    <definedName name="_xlnm.Print_Titles" localSheetId="0">'Rekapitulace stavby'!$49:$49</definedName>
    <definedName name="_xlnm.Print_Area" localSheetId="1">'163051 - SO 100a-Plocha k...'!$C$4:$J$36,'163051 - SO 100a-Plocha k...'!$C$42:$J$63,'163051 - SO 100a-Plocha k...'!$C$69:$K$133</definedName>
    <definedName name="_xlnm.Print_Area" localSheetId="2">'163052 - SO 100b-Plocha k...'!$C$4:$J$36,'163052 - SO 100b-Plocha k...'!$C$42:$J$62,'163052 - SO 100b-Plocha k...'!$C$68:$K$109</definedName>
    <definedName name="_xlnm.Print_Area" localSheetId="3">'163053 - SO 100c-Vyrovnáv...'!$C$4:$J$36,'163053 - SO 100c-Vyrovnáv...'!$C$42:$J$63,'163053 - SO 100c-Vyrovnáv...'!$C$69:$K$123</definedName>
    <definedName name="_xlnm.Print_Area" localSheetId="4">'163054 - SO 100d-Nástupní...'!$C$4:$J$36,'163054 - SO 100d-Nástupní...'!$C$42:$J$70,'163054 - SO 100d-Nástupní...'!$C$76:$K$184</definedName>
    <definedName name="_xlnm.Print_Area" localSheetId="5">'163055 - SO 100e-Ovál kol...'!$C$4:$J$36,'163055 - SO 100e-Ovál kol...'!$C$42:$J$63,'163055 - SO 100e-Ovál kol...'!$C$69:$K$152</definedName>
    <definedName name="_xlnm.Print_Area" localSheetId="6">'163056 - SO 100f-Spojovac...'!$C$4:$J$36,'163056 - SO 100f-Spojovac...'!$C$42:$J$63,'163056 - SO 100f-Spojovac...'!$C$69:$K$151</definedName>
    <definedName name="_xlnm.Print_Area" localSheetId="7">'163057 - Vedlejší a ostat...'!$C$4:$J$36,'163057 - Vedlejší a ostat...'!$C$42:$J$60,'163057 - Vedlejší a ostat...'!$C$66:$K$90</definedName>
    <definedName name="_xlnm.Print_Area" localSheetId="8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stavby'!$C$39:$AQ$59</definedName>
  </definedNames>
  <calcPr fullCalcOnLoad="1"/>
</workbook>
</file>

<file path=xl/sharedStrings.xml><?xml version="1.0" encoding="utf-8"?>
<sst xmlns="http://schemas.openxmlformats.org/spreadsheetml/2006/main" count="4694" uniqueCount="774">
  <si>
    <t>Export VZ</t>
  </si>
  <si>
    <t>List obsahuje:</t>
  </si>
  <si>
    <t>3.0</t>
  </si>
  <si>
    <t>ZAMOK</t>
  </si>
  <si>
    <t>False</t>
  </si>
  <si>
    <t>{6d12db57-a3fd-47cb-a7ef-99e2c7c9a14b}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</si>
  <si>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</si>
  <si>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</si>
  <si>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</si>
  <si>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</si>
  <si>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</si>
  <si>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</si>
  <si>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</si>
  <si>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</si>
  <si>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16305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</si>
  <si>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</si>
  <si>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</si>
  <si>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Trojice-Restaurování pomníku obětem hornické stávky 1894 - zpevněné plochy</t>
  </si>
  <si>
    <t>0,1</t>
  </si>
  <si>
    <t>KSO:</t>
  </si>
  <si>
    <t>822 59 33</t>
  </si>
  <si>
    <t>CC-CZ:</t>
  </si>
  <si>
    <t/>
  </si>
  <si>
    <t>1</t>
  </si>
  <si>
    <t>Místo:</t>
  </si>
  <si>
    <t>Ostrava</t>
  </si>
  <si>
    <t>Datum:</t>
  </si>
  <si>
    <t>31.03.2016</t>
  </si>
  <si>
    <t>10</t>
  </si>
  <si>
    <t>CZ-CPV:</t>
  </si>
  <si>
    <t>45233160-8stav.práce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</si>
  <si>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</si>
  <si>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</si>
  <si>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</si>
  <si>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</si>
  <si>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</si>
  <si>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</si>
  <si>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</si>
  <si>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</si>
  <si>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14567971</t>
  </si>
  <si>
    <t>ing Milan Palák</t>
  </si>
  <si>
    <t>CZ500617088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</si>
  <si>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</si>
  <si>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</si>
  <si>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</si>
  <si>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</si>
  <si>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</si>
  <si>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</si>
  <si>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</si>
  <si>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</si>
  <si>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</si>
  <si>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</si>
  <si>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</si>
  <si>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</si>
  <si>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</si>
  <si>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</si>
  <si>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</si>
  <si>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</si>
  <si>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</si>
  <si>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</si>
  <si>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</si>
  <si>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</si>
  <si>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</si>
  <si>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</si>
  <si>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</si>
  <si>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</si>
  <si>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</si>
  <si>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</si>
  <si>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</si>
  <si>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</si>
  <si>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</si>
  <si>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</si>
  <si>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</si>
  <si>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</si>
  <si>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</si>
  <si>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</si>
  <si>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</si>
  <si>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</si>
  <si>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</si>
  <si>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</si>
  <si>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</si>
  <si>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</si>
  <si>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163051</t>
  </si>
  <si>
    <t>SO 100a-Plocha kolem pylonů a kovové plastiky</t>
  </si>
  <si>
    <t>STA</t>
  </si>
  <si>
    <t>{a58fa49c-8122-46e9-8b51-6e5440049503}</t>
  </si>
  <si>
    <t>2</t>
  </si>
  <si>
    <t>163052</t>
  </si>
  <si>
    <t>SO 100b-Plocha kolem pamětních desek</t>
  </si>
  <si>
    <t>{b1f62748-f4b9-49b6-8c8b-955083c70f43}</t>
  </si>
  <si>
    <t>163053</t>
  </si>
  <si>
    <t>SO 100c-Vyrovnávací stupně pod pylony</t>
  </si>
  <si>
    <t>{6b3f8b40-e125-4e06-99cb-1f80bc2effd3}</t>
  </si>
  <si>
    <t>815 98 3</t>
  </si>
  <si>
    <t>163054</t>
  </si>
  <si>
    <t>SO 100d-Nástupní schodiště z ul.Těšínské</t>
  </si>
  <si>
    <t>{a58e2c67-4147-4bfc-8e6e-d3de923e99dd}</t>
  </si>
  <si>
    <t>163055</t>
  </si>
  <si>
    <t>SO 100e-Ovál kolem pylonů</t>
  </si>
  <si>
    <t>{2b79bb10-667e-41c0-9b67-d5c18103133c}</t>
  </si>
  <si>
    <t>8225933</t>
  </si>
  <si>
    <t>163056</t>
  </si>
  <si>
    <t>SO 100f-Spojovací chodník z ul.Těšínské</t>
  </si>
  <si>
    <t>{ce57a1a0-6831-4f7c-b1eb-93b6e7961bc3}</t>
  </si>
  <si>
    <t>163057</t>
  </si>
  <si>
    <t>Vedlejší a ostatní náklady</t>
  </si>
  <si>
    <t>{5e8018ae-ba32-42db-9489-b8c14e34b64c}</t>
  </si>
  <si>
    <t>Zpět na list:</t>
  </si>
  <si>
    <t>KRYCÍ LIST SOUPISU</t>
  </si>
  <si>
    <t>Objekt:</t>
  </si>
  <si>
    <t>163051 - SO 100a-Plocha kolem pylonů a kovové plastiky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</si>
  <si>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</si>
  <si>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</si>
  <si>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</si>
  <si>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</si>
  <si>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</si>
  <si>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</si>
  <si>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</si>
  <si>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</si>
  <si>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</si>
  <si>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</si>
  <si>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</si>
  <si>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</si>
  <si>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</si>
  <si>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</si>
  <si>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</si>
  <si>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</si>
  <si>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</si>
  <si>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</si>
  <si>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</si>
  <si>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</si>
  <si>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</si>
  <si>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</si>
  <si>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</si>
  <si>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</si>
  <si>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</si>
  <si>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</si>
  <si>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</si>
  <si>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</si>
  <si>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</si>
  <si>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</si>
  <si>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</si>
  <si>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</si>
  <si>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m2</t>
  </si>
  <si>
    <t>CS ÚRS 2016 01</t>
  </si>
  <si>
    <t>4</t>
  </si>
  <si>
    <t>-1810291676</t>
  </si>
  <si>
    <t>PP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</si>
  <si>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</si>
  <si>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113107132</t>
  </si>
  <si>
    <t>Odstranění podkladu pl do 50 m2 z betonu prostého tl 300 mm</t>
  </si>
  <si>
    <t>16820192</t>
  </si>
  <si>
    <t>Odstranění podkladů nebo krytů s přemístěním hmot na skládku na vzdálenost do 3 m nebo s naložením na dopravní prostředek v ploše jednotlivě do 50 m2 z betonu prostého, o tl. vrstvy přes 150 do 300 mm</t>
  </si>
  <si>
    <t>3</t>
  </si>
  <si>
    <t>113107141</t>
  </si>
  <si>
    <t>Odstranění podkladu pl do 50 m2 živičných tl 50 mm</t>
  </si>
  <si>
    <t>-1624431282</t>
  </si>
  <si>
    <t>Odstranění podkladů nebo krytů s přemístěním hmot na skládku na vzdálenost do 3 m nebo s naložením na dopravní prostředek v ploše jednotlivě do 50 m2 živičných, o tl. vrstvy do 50 mm</t>
  </si>
  <si>
    <t>113201111</t>
  </si>
  <si>
    <t>Vytrhání obrub chodníkových ležatých</t>
  </si>
  <si>
    <t>m</t>
  </si>
  <si>
    <t>1299549947</t>
  </si>
  <si>
    <t>Vytrhání obrub s vybouráním lože, s přemístěním hmot na skládku na vzdálenost do 3 m nebo s naložením na dopravní prostředek chodníkových ležatých</t>
  </si>
  <si>
    <t>5</t>
  </si>
  <si>
    <t>Komunikace pozemní</t>
  </si>
  <si>
    <t>564831111</t>
  </si>
  <si>
    <t>Podklad ze štěrkodrtě ŠD tl 100 mm</t>
  </si>
  <si>
    <t>-282741592</t>
  </si>
  <si>
    <t>Podklad ze štěrkodrti ŠD s rozprostřením a zhutněním, po zhutnění tl. 100 mm</t>
  </si>
  <si>
    <t>6</t>
  </si>
  <si>
    <t>564861111</t>
  </si>
  <si>
    <t>Podklad ze štěrkodrtě ŠD tl 200 mm</t>
  </si>
  <si>
    <t>-2109076985</t>
  </si>
  <si>
    <t>Podklad ze štěrkodrti ŠD s rozprostřením a zhutněním, po zhutnění tl. 200 mm</t>
  </si>
  <si>
    <t>7</t>
  </si>
  <si>
    <t>591211111</t>
  </si>
  <si>
    <t>Kladení dlažby z kostek drobných z kamene do lože z kameniva těženého tl 50 mm</t>
  </si>
  <si>
    <t>1430164934</t>
  </si>
  <si>
    <t>Kladení dlažby z kostek s provedením lože do tl. 50 mm, s vyplněním spár, s dvojím beraněním a se smetením přebytečného materiálu na krajnici drobných z kamene, do lože z kameniva těženého</t>
  </si>
  <si>
    <t>8</t>
  </si>
  <si>
    <t>M</t>
  </si>
  <si>
    <t>5838011NC</t>
  </si>
  <si>
    <t>kostka dlažební drobná, žula ezano-štípaná, I.jakost, velikost 10/10/8 cm</t>
  </si>
  <si>
    <t>-1761855372</t>
  </si>
  <si>
    <t>VV</t>
  </si>
  <si>
    <t>60,000</t>
  </si>
  <si>
    <t>9</t>
  </si>
  <si>
    <t>Ostatní konstrukce a práce, bourání</t>
  </si>
  <si>
    <t>916241213</t>
  </si>
  <si>
    <t>Osazení obrubníku kamenného stojatého s boční opěrou do lože z betonu prostého</t>
  </si>
  <si>
    <t>1393373756</t>
  </si>
  <si>
    <t>Osazení obrubníku kamenného se zřízením lože, s vyplněním a zatřením spár cementovou maltou stojatého s boční opěrou z betonu prostého tř. C 12/15, do lože z betonu prostého téže značky</t>
  </si>
  <si>
    <t>5838022NC</t>
  </si>
  <si>
    <t>Obrubník silniční kamenný, (bSM) žula, G 3 10x20x100</t>
  </si>
  <si>
    <t>-1445566008</t>
  </si>
  <si>
    <t>P</t>
  </si>
  <si>
    <t>Poznámka k položce:
1 bm = 57 kg</t>
  </si>
  <si>
    <t>11</t>
  </si>
  <si>
    <t>919726122</t>
  </si>
  <si>
    <t>Geotextilie pro ochranu, separaci a filtraci netkaná měrná hmotnost do 300 g/m2</t>
  </si>
  <si>
    <t>1780511042</t>
  </si>
  <si>
    <t>Geotextilie netkaná pro ochranu, separaci nebo filtraci měrná hmotnost přes 200 do 300 g/m2</t>
  </si>
  <si>
    <t>997</t>
  </si>
  <si>
    <t>Přesun sutě</t>
  </si>
  <si>
    <t>12</t>
  </si>
  <si>
    <t>997221111</t>
  </si>
  <si>
    <t>Vodorovná doprava suti ze sypkých materiálů nošením do 50 m</t>
  </si>
  <si>
    <t>t</t>
  </si>
  <si>
    <t>-358490677</t>
  </si>
  <si>
    <t>Vodorovná doprava suti nošením s naložením a se složením za sypkých materiálů, na vzdálenost do 50 m</t>
  </si>
  <si>
    <t>58,03-8,05</t>
  </si>
  <si>
    <t>13</t>
  </si>
  <si>
    <t>997221131</t>
  </si>
  <si>
    <t>Vodorovná doprava vybouraných hmot nošením do 50 m</t>
  </si>
  <si>
    <t>-736976543</t>
  </si>
  <si>
    <t>Vodorovná doprava vybouraných hmot nošením s naložením a se složením na vzdálenost do 50 m</t>
  </si>
  <si>
    <t>14</t>
  </si>
  <si>
    <t>997221551</t>
  </si>
  <si>
    <t>Vodorovná doprava suti ze sypkých materiálů do 1 km</t>
  </si>
  <si>
    <t>998220207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</si>
  <si>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</si>
  <si>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</si>
  <si>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</si>
  <si>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152293158</t>
  </si>
  <si>
    <t>Vodorovná doprava suti bez naložení, ale se složením a s hrubým urovnáním Příplatek k ceně za každý další i započatý 1 km přes 1 km</t>
  </si>
  <si>
    <t>49,98*11</t>
  </si>
  <si>
    <t>16</t>
  </si>
  <si>
    <t>997221561</t>
  </si>
  <si>
    <t>Vodorovná doprava suti z kusových materiálů do 1 km</t>
  </si>
  <si>
    <t>857220569</t>
  </si>
  <si>
    <t>Vodorovná doprava suti bez naložení, ale se složením a s hrubým urovnáním z kusových materiálů, na vzdálenost do 1 km</t>
  </si>
  <si>
    <t>17</t>
  </si>
  <si>
    <t>997221569</t>
  </si>
  <si>
    <t>Příplatek ZKD 1 km u vodorovné dopravy suti z kusových materiálů</t>
  </si>
  <si>
    <t>-2051836641</t>
  </si>
  <si>
    <t>8,05*11</t>
  </si>
  <si>
    <t>18</t>
  </si>
  <si>
    <t>997221815</t>
  </si>
  <si>
    <t>Poplatek za uložení betonového odpadu na skládce (skládkovné)</t>
  </si>
  <si>
    <t>-1036574428</t>
  </si>
  <si>
    <t>Poplatek za uložení stavebního odpadu na skládce (skládkovné) betonového</t>
  </si>
  <si>
    <t>19</t>
  </si>
  <si>
    <t>997221845</t>
  </si>
  <si>
    <t>Poplatek za uložení odpadu z asfaltových povrchů na skládce (skládkovné)</t>
  </si>
  <si>
    <t>372583698</t>
  </si>
  <si>
    <t>Poplatek za uložení stavebního odpadu na skládce (skládkovné) z asfaltových povrchů</t>
  </si>
  <si>
    <t>20</t>
  </si>
  <si>
    <t>997221855</t>
  </si>
  <si>
    <t>Poplatek za uložení odpadu z kameniva na skládce (skládkovné)</t>
  </si>
  <si>
    <t>1277636723</t>
  </si>
  <si>
    <t>Poplatek za uložení stavebního odpadu na skládce (skládkovné) z kameniva</t>
  </si>
  <si>
    <t>998</t>
  </si>
  <si>
    <t>Přesun hmot</t>
  </si>
  <si>
    <t>998223011</t>
  </si>
  <si>
    <t>Přesun hmot pro pozemní komunikace s krytem dlážděným</t>
  </si>
  <si>
    <t>-174664802</t>
  </si>
  <si>
    <t>Přesun hmot pro pozemní komunikace s krytem dlážděným dopravní vzdálenost do 200 m jakékoliv délky objektu</t>
  </si>
  <si>
    <t>163052 - SO 100b-Plocha kolem pamětních desek</t>
  </si>
  <si>
    <t>119001421</t>
  </si>
  <si>
    <t>Dočasné zajištění kabelů a kabelových tratí ze 3 volně ložených kabelů</t>
  </si>
  <si>
    <t>-648613802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</si>
  <si>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</si>
  <si>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120001101</t>
  </si>
  <si>
    <t>Příplatek za ztížení vykopávky v blízkosti podzemního vedení</t>
  </si>
  <si>
    <t>m3</t>
  </si>
  <si>
    <t>-1207573816</t>
  </si>
  <si>
    <t>Příplatek k cenám vykopávek za ztížení vykopávky v blízkosti podzemního vedení nebo výbušnin v horninách jakékoliv třídy</t>
  </si>
  <si>
    <t>20,000*0,5</t>
  </si>
  <si>
    <t>564231111</t>
  </si>
  <si>
    <t>Podklad nebo podsyp ze štěrkopísku ŠP tl 100 mm</t>
  </si>
  <si>
    <t>-1323278807</t>
  </si>
  <si>
    <t>Podklad nebo podsyp ze štěrkopísku ŠP s rozprostřením, vlhčením a zhutněním, po zhutnění tl. 100 mm</t>
  </si>
  <si>
    <t>564841111</t>
  </si>
  <si>
    <t>Podklad ze štěrkodrtě ŠD tl 120 mm</t>
  </si>
  <si>
    <t>-1522915334</t>
  </si>
  <si>
    <t>Podklad ze štěrkodrti ŠD s rozprostřením a zhutněním, po zhutnění tl. 120 mm</t>
  </si>
  <si>
    <t>kostka dlažební drobná, žula řezano-štípaná, I.jakost, velikost 10x10x8 cm</t>
  </si>
  <si>
    <t>Obrubník silniční kamenný, (bSM) žula, řezaný  10x20x100</t>
  </si>
  <si>
    <t>919 PRC 1</t>
  </si>
  <si>
    <t>Kvádr Slezská žula 200x60x30 cm dodávka+montáž na cementový tmel 5cm+Sokrat</t>
  </si>
  <si>
    <t>soubor</t>
  </si>
  <si>
    <t>1856414853</t>
  </si>
  <si>
    <t>163053 - SO 100c-Vyrovnávací stupně pod pylony</t>
  </si>
  <si>
    <t>45454100-5stav.práce</t>
  </si>
  <si>
    <t xml:space="preserve">    2 - Zakládání</t>
  </si>
  <si>
    <t xml:space="preserve">    4 - Vodorovné konstrukce</t>
  </si>
  <si>
    <t>Zakládání</t>
  </si>
  <si>
    <t>273362021</t>
  </si>
  <si>
    <t>Výztuž základových desek svařovanými sítěmi Kari</t>
  </si>
  <si>
    <t>-1454164211</t>
  </si>
  <si>
    <t>Výztuž základů desek ze svařovaných sítí z drátů typu KARI</t>
  </si>
  <si>
    <t>14,0*1,25*0,004</t>
  </si>
  <si>
    <t>274321511</t>
  </si>
  <si>
    <t>Základové pasy ze ŽB bez zvýšených nároků na prostředí tř. C 25/30</t>
  </si>
  <si>
    <t>1418563780</t>
  </si>
  <si>
    <t>Základy z betonu železového (bez výztuže) pasy z betonu bez zvýšených nároků na prostředí tř. C 25/30</t>
  </si>
  <si>
    <t>2*4,0*0,25*0,8+4,0*1,7*0,3+0,06</t>
  </si>
  <si>
    <t>Vodorovné konstrukce</t>
  </si>
  <si>
    <t>434191421</t>
  </si>
  <si>
    <t>Osazení schodišťových stupňů kamenných broušených nebo leštěných na desku</t>
  </si>
  <si>
    <t>1537490804</t>
  </si>
  <si>
    <t>Osazování schodišťových stupňů kamenných s vyspárováním styčných spár, s provizorním dřevěným zábradlím a dočasným zakrytím stupnic prkny na desku, stupňů broušených nebo leštěných</t>
  </si>
  <si>
    <t>montáž vč.cementového tmelu a Sokratu</t>
  </si>
  <si>
    <t>2*2,0*6</t>
  </si>
  <si>
    <t>5838801NC</t>
  </si>
  <si>
    <t>stupeň schodišťový žulový,řezaný  plný 150x350x2000 mm rovný tryskaný(podstupnice a nástupnice)</t>
  </si>
  <si>
    <t>kus</t>
  </si>
  <si>
    <t>568578191</t>
  </si>
  <si>
    <t>961044111</t>
  </si>
  <si>
    <t>Bourání základů z betonu prostého</t>
  </si>
  <si>
    <t>-541911633</t>
  </si>
  <si>
    <t>Bourání základů z betonu prostého</t>
  </si>
  <si>
    <t>1,8*4,2*0,3</t>
  </si>
  <si>
    <t>963042819</t>
  </si>
  <si>
    <t>Bourání schodišťových stupňů betonových zhotovených na místě</t>
  </si>
  <si>
    <t>1299335306</t>
  </si>
  <si>
    <t>4,2*9</t>
  </si>
  <si>
    <t>965081523</t>
  </si>
  <si>
    <t>Bourání podlah litých epoxidových, polyuretanových nebo silikátových tl přes 10 mm plochy přes 1 m2</t>
  </si>
  <si>
    <t>734731910</t>
  </si>
  <si>
    <t>Bourání podlah ostatních bez podkladního lože nebo mazaniny podlah litých epoxidových, polyuretanových nebo silikátových tl. přes 10 mm, plochy přes 1 m2</t>
  </si>
  <si>
    <t>LA</t>
  </si>
  <si>
    <t>4,2*0,25*9</t>
  </si>
  <si>
    <t>-1966192766</t>
  </si>
  <si>
    <t>394752356</t>
  </si>
  <si>
    <t>1486726995</t>
  </si>
  <si>
    <t>7,891*11</t>
  </si>
  <si>
    <t>-1459446559</t>
  </si>
  <si>
    <t>7,891-0,709</t>
  </si>
  <si>
    <t>1708608315</t>
  </si>
  <si>
    <t>998153211</t>
  </si>
  <si>
    <t>Přesun hmot ruční pro samostatné zdi a valy zděné nebo betonové monolitické v do 12 m</t>
  </si>
  <si>
    <t>-918802392</t>
  </si>
  <si>
    <t>Přesun hmot ruční pro zdi a valy samostatné se svislou nosnou konstrukcí zděnou nebo monolitickou betonovou vodorovná dopravní vzdálenost do 50 m, pro zdi výšky do 12 m</t>
  </si>
  <si>
    <t>163054 - SO 100d-Nástupní schodiště z ul.Těšínské</t>
  </si>
  <si>
    <t>45454100stav.práce</t>
  </si>
  <si>
    <t xml:space="preserve">    3 - Svislé a kompletní konstrukce</t>
  </si>
  <si>
    <t xml:space="preserve">    8 - Trubní vedení</t>
  </si>
  <si>
    <t>PSV - Práce a dodávky PSV</t>
  </si>
  <si>
    <t xml:space="preserve">    721 - Zdravotechnika - vnitřní kanalizace</t>
  </si>
  <si>
    <t xml:space="preserve">    743 - Elektromontáže - hrubá montáž</t>
  </si>
  <si>
    <t xml:space="preserve">    767 - Konstrukce zámečnické</t>
  </si>
  <si>
    <t>222564893</t>
  </si>
  <si>
    <t>-767023410</t>
  </si>
  <si>
    <t>132201101</t>
  </si>
  <si>
    <t>Hloubení rýh š do 600 mm v hornině tř. 3 objemu do 100 m3</t>
  </si>
  <si>
    <t>612660255</t>
  </si>
  <si>
    <t>Hloubení zapažených i nezapažených rýh šířky do 600 mm s urovnáním dna do předepsaného profilu a spádu v hornině tř. 3 do 100 m3</t>
  </si>
  <si>
    <t>pro chráničky</t>
  </si>
  <si>
    <t>3,0*0,3*0,5+3,0*0,3*0,5*4+0,2</t>
  </si>
  <si>
    <t>133202011</t>
  </si>
  <si>
    <t>Hloubení šachet ručním nebo pneum nářadím v soudržných horninách tř. 3, plocha výkopu do 4 m2</t>
  </si>
  <si>
    <t>434757783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</si>
  <si>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</si>
  <si>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patky</t>
  </si>
  <si>
    <t>0,35*0,35*0,7*4</t>
  </si>
  <si>
    <t>171201101</t>
  </si>
  <si>
    <t>Uložení sypaniny do násypů nezhutněných</t>
  </si>
  <si>
    <t>-930923979</t>
  </si>
  <si>
    <t>Uložení sypaniny do násypů s rozprostřením sypaniny ve vrstvách a s hrubým urovnáním nezhutněných z jakýchkoliv hornin</t>
  </si>
  <si>
    <t>174101101</t>
  </si>
  <si>
    <t>Zásyp jam, šachet rýh nebo kolem objektů sypaninou se zhutněním</t>
  </si>
  <si>
    <t>939333677</t>
  </si>
  <si>
    <t>Zásyp sypaninou z jakékoliv horniny s uložením výkopku ve vrstvách se zhutněním jam, šachet, rýh nebo kolem objektů v těchto vykopávkách</t>
  </si>
  <si>
    <t>145878821</t>
  </si>
  <si>
    <t>-41601827</t>
  </si>
  <si>
    <t>4*2,5*0,25*0,8+2*2,5*1,3*0,3+0,05</t>
  </si>
  <si>
    <t>275313611</t>
  </si>
  <si>
    <t>Základové patky z betonu tř. C 16/20</t>
  </si>
  <si>
    <t>1979605663</t>
  </si>
  <si>
    <t>Základy z betonu prostého patky a bloky z betonu kamenem neprokládaného tř. C 16/20</t>
  </si>
  <si>
    <t>Svislé a kompletní konstrukce</t>
  </si>
  <si>
    <t>338171113</t>
  </si>
  <si>
    <t>Osazování sloupků a vzpěr ocelových v 2,00 m se zabetonováním</t>
  </si>
  <si>
    <t>-1595886777</t>
  </si>
  <si>
    <t>Osazování sloupků a vzpěr  ocelových trubkových nebo profilovaných výšky do 2,00 m se zabetonováním (tř. C 25/30) do 0,08 m3 do připravených jamek</t>
  </si>
  <si>
    <t>-1830287482</t>
  </si>
  <si>
    <t>montáž vč.cmentového tmelu a Sokratu</t>
  </si>
  <si>
    <t>1,25*5*2*2</t>
  </si>
  <si>
    <t>stupeň schodišťový žulový plný 150x350x1250 mm rovný tryskaný, (podstupnice a nástupnice)</t>
  </si>
  <si>
    <t>1187065890</t>
  </si>
  <si>
    <t>452311141</t>
  </si>
  <si>
    <t>Podkladní desky z betonu prostého tř. C 16/20 otevřený výkop</t>
  </si>
  <si>
    <t>-412504815</t>
  </si>
  <si>
    <t>Podkladní a zajišťovací konstrukce z betonu prostého v otevřeném výkopu desky pod potrubí, stoky a drobné objekty z betonu tř. C 16/20</t>
  </si>
  <si>
    <t>podkladní beton pod chráničky</t>
  </si>
  <si>
    <t>3,0*0,3*0,1+0,01</t>
  </si>
  <si>
    <t>3,0*0,3*0,1*4+0,04</t>
  </si>
  <si>
    <t>Součet</t>
  </si>
  <si>
    <t>-1603209334</t>
  </si>
  <si>
    <t>564811111</t>
  </si>
  <si>
    <t>Podklad ze štěrkodrtě ŠD tl 50 mm</t>
  </si>
  <si>
    <t>421662867</t>
  </si>
  <si>
    <t>Podklad ze štěrkodrti ŠD s rozprostřením a zhutněním, po zhutnění tl. 50 mm</t>
  </si>
  <si>
    <t>1274307594</t>
  </si>
  <si>
    <t>-1636825205</t>
  </si>
  <si>
    <t>kostka dlažební drobná, žula,řezano-štípaná I.jakost, velikost 10x10x8 cm</t>
  </si>
  <si>
    <t>-1287443972</t>
  </si>
  <si>
    <t>8,5</t>
  </si>
  <si>
    <t>Trubní vedení</t>
  </si>
  <si>
    <t>899722113</t>
  </si>
  <si>
    <t>Krytí potrubí z plastů výstražnou fólií z PVC 34cm</t>
  </si>
  <si>
    <t>713254671</t>
  </si>
  <si>
    <t>Krytí potrubí z plastů výstražnou fólií z PVC šířky 34cm</t>
  </si>
  <si>
    <t>5,0+20,0</t>
  </si>
  <si>
    <t>524560500</t>
  </si>
  <si>
    <t>obrubník silniční kamenný, (bSM) žula, řezaný 10x20x100cm</t>
  </si>
  <si>
    <t>-1121140244</t>
  </si>
  <si>
    <t>Výrobky lomařské a kamenické pro komunikace (kostky dlažební, krajníky a obrubníky) krajníky silniční kamenné žula (materiálová skupina I/2) G 3      11 x 25 x 80-250 cm</t>
  </si>
  <si>
    <t>7*1,02 'Přepočtené koeficientem množství</t>
  </si>
  <si>
    <t>22</t>
  </si>
  <si>
    <t>-1482711769</t>
  </si>
  <si>
    <t>23</t>
  </si>
  <si>
    <t>1760230823</t>
  </si>
  <si>
    <t>PSV</t>
  </si>
  <si>
    <t>Práce a dodávky PSV</t>
  </si>
  <si>
    <t>721</t>
  </si>
  <si>
    <t>Zdravotechnika - vnitřní kanalizace</t>
  </si>
  <si>
    <t>24</t>
  </si>
  <si>
    <t>721173608</t>
  </si>
  <si>
    <t>Potrubí kanalizační z PE svodné DN 150</t>
  </si>
  <si>
    <t>-1092431363</t>
  </si>
  <si>
    <t>Potrubí z plastových trub polyetylenové (PE) svařované svodné (ležaté) DN 150</t>
  </si>
  <si>
    <t>prostup</t>
  </si>
  <si>
    <t>15,0</t>
  </si>
  <si>
    <t>30</t>
  </si>
  <si>
    <t>998721101</t>
  </si>
  <si>
    <t>Přesun hmot tonážní pro vnitřní kanalizace v objektech v do 6 m</t>
  </si>
  <si>
    <t>-873403458</t>
  </si>
  <si>
    <t>Přesun hmot pro vnitřní kanalizace stanovený z hmotnosti přesunovaného materiálu vodorovná dopravní vzdálenost do 50 m v objektech výšky do 6 m</t>
  </si>
  <si>
    <t>743</t>
  </si>
  <si>
    <t>Elektromontáže - hrubá montáž</t>
  </si>
  <si>
    <t>25</t>
  </si>
  <si>
    <t>743552311</t>
  </si>
  <si>
    <t>Montáž žlab šířky do 170 mm s víkem</t>
  </si>
  <si>
    <t>-1663197133</t>
  </si>
  <si>
    <t>Montáž žlabů s víkem, šířky do 170 mm</t>
  </si>
  <si>
    <t>12,0+15,0</t>
  </si>
  <si>
    <t>26</t>
  </si>
  <si>
    <t>592131010</t>
  </si>
  <si>
    <t>žlab kabelový betonový ZK2 50 x 25/14,6 x 16,5 cm</t>
  </si>
  <si>
    <t>32</t>
  </si>
  <si>
    <t>1596410849</t>
  </si>
  <si>
    <t>Prefabrikáty pro drátovody betonové a železobetonové žlab kabelový betonový ZK 2     50 x 25/14,6 x 16,5</t>
  </si>
  <si>
    <t>27</t>
  </si>
  <si>
    <t>592131040</t>
  </si>
  <si>
    <t>deska krycí DK2 50 x 23/15,4 x 4,5 cm</t>
  </si>
  <si>
    <t>-544903101</t>
  </si>
  <si>
    <t>Prefabrikáty pro drátovody betonové a železobetonové deska krycí kabelového žlabu DK 2     50 x 23/15,4 x 4,5</t>
  </si>
  <si>
    <t>767</t>
  </si>
  <si>
    <t>Konstrukce zámečnické</t>
  </si>
  <si>
    <t>28</t>
  </si>
  <si>
    <t>767161111</t>
  </si>
  <si>
    <t>Montáž zábradlí rovného z trubek do zdi hmotnosti do 20 kg</t>
  </si>
  <si>
    <t>-475921435</t>
  </si>
  <si>
    <t>Montáž zábradlí rovného z trubek nebo tenkostěnných profilů do zdiva, hmotnosti 1 m zábradlí do 20 kg</t>
  </si>
  <si>
    <t>2*1,8</t>
  </si>
  <si>
    <t>29</t>
  </si>
  <si>
    <t>553 PRC</t>
  </si>
  <si>
    <t>Výroba+dodání zábradlí trubky d54/3,6mm chromované</t>
  </si>
  <si>
    <t>-203549610</t>
  </si>
  <si>
    <t>31</t>
  </si>
  <si>
    <t>998767101</t>
  </si>
  <si>
    <t>Přesun hmot tonážní pro zámečnické konstrukce v objektech v do 6 m</t>
  </si>
  <si>
    <t>1051474121</t>
  </si>
  <si>
    <t>Přesun hmot pro zámečnické konstrukce stanovený z hmotnosti přesunovaného materiálu vodorovná dopravní vzdálenost do 50 m v objektech výšky do 6 m</t>
  </si>
  <si>
    <t>163055 - SO 100e-Ovál kolem pylonů</t>
  </si>
  <si>
    <t>113107121</t>
  </si>
  <si>
    <t>Odstranění podkladu pl do 50 m2 z kameniva drceného tl 100 mm</t>
  </si>
  <si>
    <t>796577008</t>
  </si>
  <si>
    <t>Odstranění podkladů nebo krytů s přemístěním hmot na skládku na vzdálenost do 3 m nebo s naložením na dopravní prostředek v ploše jednotlivě do 50 m2 z kameniva hrubého drceného, o tl. vrstvy do 100 mm</t>
  </si>
  <si>
    <t>1101296847</t>
  </si>
  <si>
    <t>1674385659</t>
  </si>
  <si>
    <t>-1151329601</t>
  </si>
  <si>
    <t>-192052210</t>
  </si>
  <si>
    <t>-678173600</t>
  </si>
  <si>
    <t>-1103646370</t>
  </si>
  <si>
    <t>-95685597</t>
  </si>
  <si>
    <t>1617730305</t>
  </si>
  <si>
    <t>591412111</t>
  </si>
  <si>
    <t>Kladení dlažby z mozaiky dvou a vícebarevné komunikací pro pěší lože z kameniva</t>
  </si>
  <si>
    <t>-368666612</t>
  </si>
  <si>
    <t>Kladení dlažby z mozaiky komunikací pro pěší s vyplněním spár, s dvojím beraněním a se smetením přebytečného materiálu na vzdálenost do 3 m dvoubarevné a vícebarevné, s ložem tl. do 40 mm z kameniva</t>
  </si>
  <si>
    <t>5838001NC</t>
  </si>
  <si>
    <t>mozaika dlažební, žula, řezano štípaná velikost 6x6x4 cm</t>
  </si>
  <si>
    <t>-982055017</t>
  </si>
  <si>
    <t>1665889855</t>
  </si>
  <si>
    <t>Obrubník silniční kamenný, (bSM) žula,řezaný 10x20x50 cm</t>
  </si>
  <si>
    <t>884889845</t>
  </si>
  <si>
    <t>120,0</t>
  </si>
  <si>
    <t>50830619</t>
  </si>
  <si>
    <t>130462498</t>
  </si>
  <si>
    <t>1,8*2,0*0,3</t>
  </si>
  <si>
    <t>-1632212992</t>
  </si>
  <si>
    <t>1,8*9</t>
  </si>
  <si>
    <t>-378146932</t>
  </si>
  <si>
    <t>1,8*0,25*9</t>
  </si>
  <si>
    <t>1196065956</t>
  </si>
  <si>
    <t>78,708-24,15</t>
  </si>
  <si>
    <t>961375475</t>
  </si>
  <si>
    <t>-1579644376</t>
  </si>
  <si>
    <t>-1100743314</t>
  </si>
  <si>
    <t>54,558*11</t>
  </si>
  <si>
    <t>471407761</t>
  </si>
  <si>
    <t>-617364740</t>
  </si>
  <si>
    <t>24,15*11</t>
  </si>
  <si>
    <t>-472097284</t>
  </si>
  <si>
    <t>78,708-7,164-9,1</t>
  </si>
  <si>
    <t>-1359684424</t>
  </si>
  <si>
    <t>0,304+6,86</t>
  </si>
  <si>
    <t>954154542</t>
  </si>
  <si>
    <t>-2059805331</t>
  </si>
  <si>
    <t>163056 - SO 100f-Spojovací chodník z ul.Těšínské</t>
  </si>
  <si>
    <t>-1274881011</t>
  </si>
  <si>
    <t>-1625688770</t>
  </si>
  <si>
    <t>-1249887129</t>
  </si>
  <si>
    <t>1473949344</t>
  </si>
  <si>
    <t>-1177099443</t>
  </si>
  <si>
    <t>-224002253</t>
  </si>
  <si>
    <t>180,000*0,5</t>
  </si>
  <si>
    <t>-1088272620</t>
  </si>
  <si>
    <t>700826453</t>
  </si>
  <si>
    <t>564841113</t>
  </si>
  <si>
    <t>Podklad ze štěrkodrtě ŠD tl 140 mm</t>
  </si>
  <si>
    <t>-939188067</t>
  </si>
  <si>
    <t>Podklad ze štěrkodrti ŠD s rozprostřením a zhutněním, po zhutnění tl. 140 mm</t>
  </si>
  <si>
    <t>596811122</t>
  </si>
  <si>
    <t>Kladení betonové dlažby komunikací pro pěší do lože z kameniva vel do 0,09 m2 plochy do 300 m2</t>
  </si>
  <si>
    <t>2092787233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</si>
  <si>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100 do 300 m2</t>
  </si>
  <si>
    <t>115,0+1,0</t>
  </si>
  <si>
    <t>59245262PRC</t>
  </si>
  <si>
    <t>dlažba BEST-Belisima tl.80mm</t>
  </si>
  <si>
    <t>918727159</t>
  </si>
  <si>
    <t>Dlaždice betonové dlažba zámková (ČSN EN 1338) dlažba vibrolisovaná BEST tvarově jednoduchá dlažba KARO           20 x 20 x 8</t>
  </si>
  <si>
    <t>115*1,02 'Přepočtené koeficientem množství</t>
  </si>
  <si>
    <t>592451190PRC2</t>
  </si>
  <si>
    <t>dlažba zámková PROMENÁDA slepecká 20x10x8 cm barevná</t>
  </si>
  <si>
    <t>-1749291036</t>
  </si>
  <si>
    <t>Dlaždice betonové dlažba zámková (ČSN EN 1338) dlažba zámková PROMENÁDA-SLEPECKÁ 1 m2=50 kusů 20 x 10 x 6 barevná</t>
  </si>
  <si>
    <t>Poznámka k položce:
spotřeba: 50 kus/m2</t>
  </si>
  <si>
    <t>1*1,03 'Přepočtené koeficientem množství</t>
  </si>
  <si>
    <t>913121PRC</t>
  </si>
  <si>
    <t>Montáž a demontáž dočasného dopravního značení</t>
  </si>
  <si>
    <t>sada</t>
  </si>
  <si>
    <t>-1318446173</t>
  </si>
  <si>
    <t>Montáž a demontáž dočasných dopravních značek kompletních značek vč. podstavce a sloupku základních</t>
  </si>
  <si>
    <t>-1166959434</t>
  </si>
  <si>
    <t>1424181376</t>
  </si>
  <si>
    <t>1,5*2,0*0,3</t>
  </si>
  <si>
    <t>356380227</t>
  </si>
  <si>
    <t>1,5*8</t>
  </si>
  <si>
    <t>-392755965</t>
  </si>
  <si>
    <t>187,530-35,65</t>
  </si>
  <si>
    <t>-589364804</t>
  </si>
  <si>
    <t>1554919237</t>
  </si>
  <si>
    <t>1420045727</t>
  </si>
  <si>
    <t>151,88*11</t>
  </si>
  <si>
    <t>705507658</t>
  </si>
  <si>
    <t>-1533533596</t>
  </si>
  <si>
    <t>35,65*11</t>
  </si>
  <si>
    <t>-1338591634</t>
  </si>
  <si>
    <t>187,53-20,09-26,65</t>
  </si>
  <si>
    <t>831293430</t>
  </si>
  <si>
    <t>1299586720</t>
  </si>
  <si>
    <t>-1947986183</t>
  </si>
  <si>
    <t>163057 -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</si>
  <si>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</si>
  <si>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</si>
  <si>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</si>
  <si>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>VRN</t>
  </si>
  <si>
    <t>Vedlejší rozpočtové náklady</t>
  </si>
  <si>
    <t>VRN2</t>
  </si>
  <si>
    <t>Příprava staveniště</t>
  </si>
  <si>
    <t>020001000</t>
  </si>
  <si>
    <t>soubor…</t>
  </si>
  <si>
    <t>1024</t>
  </si>
  <si>
    <t>398913392</t>
  </si>
  <si>
    <t>Základní rozdělení průvodních činností a nákladů příprava staveniště</t>
  </si>
  <si>
    <t>VRN3</t>
  </si>
  <si>
    <t>Zařízení staveniště</t>
  </si>
  <si>
    <t>030001000</t>
  </si>
  <si>
    <t>-215400644</t>
  </si>
  <si>
    <t>Základní rozdělení průvodních činností a nákladů zařízení staveniště</t>
  </si>
  <si>
    <t>034002000</t>
  </si>
  <si>
    <t>Zabezpečení staveniště</t>
  </si>
  <si>
    <t>-341823015</t>
  </si>
  <si>
    <t>Hlavní tituly průvodních činností a nákladů zařízení staveniště zabezpečení staveniště</t>
  </si>
  <si>
    <t>039002000</t>
  </si>
  <si>
    <t>Zrušení zařízení staveniště</t>
  </si>
  <si>
    <t>-1382631589</t>
  </si>
  <si>
    <t>Hlavní tituly průvodních činností a nákladů zařízení staveniště zrušení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</si>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</sst>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Alignment="0">
      <protection locked="0"/>
    </xf>
    <xf numFmtId="0" fontId="7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top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101" fillId="0" borderId="0" xfId="0" applyFont="1" applyAlignment="1">
      <alignment vertical="center" wrapText="1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105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104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92D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E6D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86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2A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639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C3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33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38A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B92D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FE6D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486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A42A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B63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DFC3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4633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338A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1" t="s">
        <v>0</v>
      </c>
      <c r="B1" s="232"/>
      <c r="C1" s="232"/>
      <c r="D1" s="233" t="s">
        <v>1</v>
      </c>
      <c r="E1" s="232"/>
      <c r="F1" s="232"/>
      <c r="G1" s="232"/>
      <c r="H1" s="232"/>
      <c r="I1" s="232"/>
      <c r="J1" s="232"/>
      <c r="K1" s="234" t="s">
        <v>592</v>
      </c>
      <c r="L1" s="234"/>
      <c r="M1" s="234"/>
      <c r="N1" s="234"/>
      <c r="O1" s="234"/>
      <c r="P1" s="234"/>
      <c r="Q1" s="234"/>
      <c r="R1" s="234"/>
      <c r="S1" s="234"/>
      <c r="T1" s="232"/>
      <c r="U1" s="232"/>
      <c r="V1" s="232"/>
      <c r="W1" s="234" t="s">
        <v>593</v>
      </c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2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2"/>
      <c r="AQ5" s="24"/>
      <c r="BE5" s="344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2"/>
      <c r="AQ6" s="24"/>
      <c r="BE6" s="318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318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318"/>
      <c r="BS8" s="17" t="s">
        <v>28</v>
      </c>
    </row>
    <row r="9" spans="2:71" ht="29.25" customHeight="1">
      <c r="B9" s="21"/>
      <c r="C9" s="22"/>
      <c r="D9" s="27" t="s">
        <v>29</v>
      </c>
      <c r="E9" s="22"/>
      <c r="F9" s="22"/>
      <c r="G9" s="22"/>
      <c r="H9" s="22"/>
      <c r="I9" s="22"/>
      <c r="J9" s="22"/>
      <c r="K9" s="32" t="s">
        <v>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18"/>
      <c r="BS9" s="17" t="s">
        <v>31</v>
      </c>
    </row>
    <row r="10" spans="2:71" ht="14.25" customHeight="1">
      <c r="B10" s="21"/>
      <c r="C10" s="22"/>
      <c r="D10" s="30" t="s">
        <v>32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33</v>
      </c>
      <c r="AL10" s="22"/>
      <c r="AM10" s="22"/>
      <c r="AN10" s="28" t="s">
        <v>22</v>
      </c>
      <c r="AO10" s="22"/>
      <c r="AP10" s="22"/>
      <c r="AQ10" s="24"/>
      <c r="BE10" s="318"/>
      <c r="BS10" s="17" t="s">
        <v>18</v>
      </c>
    </row>
    <row r="11" spans="2:71" ht="18" customHeight="1">
      <c r="B11" s="21"/>
      <c r="C11" s="22"/>
      <c r="D11" s="22"/>
      <c r="E11" s="28" t="s">
        <v>34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35</v>
      </c>
      <c r="AL11" s="22"/>
      <c r="AM11" s="22"/>
      <c r="AN11" s="28" t="s">
        <v>22</v>
      </c>
      <c r="AO11" s="22"/>
      <c r="AP11" s="22"/>
      <c r="AQ11" s="24"/>
      <c r="BE11" s="318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18"/>
      <c r="BS12" s="17" t="s">
        <v>18</v>
      </c>
    </row>
    <row r="13" spans="2:71" ht="14.25" customHeight="1">
      <c r="B13" s="21"/>
      <c r="C13" s="22"/>
      <c r="D13" s="30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33</v>
      </c>
      <c r="AL13" s="22"/>
      <c r="AM13" s="22"/>
      <c r="AN13" s="33" t="s">
        <v>37</v>
      </c>
      <c r="AO13" s="22"/>
      <c r="AP13" s="22"/>
      <c r="AQ13" s="24"/>
      <c r="BE13" s="318"/>
      <c r="BS13" s="17" t="s">
        <v>18</v>
      </c>
    </row>
    <row r="14" spans="2:71" ht="12.75">
      <c r="B14" s="21"/>
      <c r="C14" s="22"/>
      <c r="D14" s="22"/>
      <c r="E14" s="349" t="s">
        <v>37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0" t="s">
        <v>35</v>
      </c>
      <c r="AL14" s="22"/>
      <c r="AM14" s="22"/>
      <c r="AN14" s="33" t="s">
        <v>37</v>
      </c>
      <c r="AO14" s="22"/>
      <c r="AP14" s="22"/>
      <c r="AQ14" s="24"/>
      <c r="BE14" s="318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18"/>
      <c r="BS15" s="17" t="s">
        <v>4</v>
      </c>
    </row>
    <row r="16" spans="2:71" ht="14.25" customHeight="1">
      <c r="B16" s="21"/>
      <c r="C16" s="22"/>
      <c r="D16" s="30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33</v>
      </c>
      <c r="AL16" s="22"/>
      <c r="AM16" s="22"/>
      <c r="AN16" s="28" t="s">
        <v>39</v>
      </c>
      <c r="AO16" s="22"/>
      <c r="AP16" s="22"/>
      <c r="AQ16" s="24"/>
      <c r="BE16" s="318"/>
      <c r="BS16" s="17" t="s">
        <v>4</v>
      </c>
    </row>
    <row r="17" spans="2:71" ht="18" customHeight="1">
      <c r="B17" s="21"/>
      <c r="C17" s="22"/>
      <c r="D17" s="22"/>
      <c r="E17" s="28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35</v>
      </c>
      <c r="AL17" s="22"/>
      <c r="AM17" s="22"/>
      <c r="AN17" s="28" t="s">
        <v>41</v>
      </c>
      <c r="AO17" s="22"/>
      <c r="AP17" s="22"/>
      <c r="AQ17" s="24"/>
      <c r="BE17" s="318"/>
      <c r="BS17" s="17" t="s">
        <v>42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18"/>
      <c r="BS18" s="17" t="s">
        <v>6</v>
      </c>
    </row>
    <row r="19" spans="2:71" ht="14.25" customHeight="1">
      <c r="B19" s="21"/>
      <c r="C19" s="22"/>
      <c r="D19" s="30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18"/>
      <c r="BS19" s="17" t="s">
        <v>6</v>
      </c>
    </row>
    <row r="20" spans="2:71" ht="22.5" customHeight="1">
      <c r="B20" s="21"/>
      <c r="C20" s="22"/>
      <c r="D20" s="22"/>
      <c r="E20" s="350" t="s">
        <v>22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22"/>
      <c r="AP20" s="22"/>
      <c r="AQ20" s="24"/>
      <c r="BE20" s="318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18"/>
    </row>
    <row r="22" spans="2:57" ht="6.75" customHeight="1">
      <c r="B22" s="21"/>
      <c r="C22" s="2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2"/>
      <c r="AQ22" s="24"/>
      <c r="BE22" s="318"/>
    </row>
    <row r="23" spans="2:57" s="1" customFormat="1" ht="25.5" customHeight="1">
      <c r="B23" s="35"/>
      <c r="C23" s="36"/>
      <c r="D23" s="37" t="s">
        <v>44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1">
        <f>ROUND(AG51,2)</f>
        <v>0</v>
      </c>
      <c r="AL23" s="352"/>
      <c r="AM23" s="352"/>
      <c r="AN23" s="352"/>
      <c r="AO23" s="352"/>
      <c r="AP23" s="36"/>
      <c r="AQ23" s="39"/>
      <c r="BE23" s="335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5"/>
    </row>
    <row r="25" spans="2:57" s="1" customFormat="1" ht="12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53" t="s">
        <v>45</v>
      </c>
      <c r="M25" s="340"/>
      <c r="N25" s="340"/>
      <c r="O25" s="340"/>
      <c r="P25" s="36"/>
      <c r="Q25" s="36"/>
      <c r="R25" s="36"/>
      <c r="S25" s="36"/>
      <c r="T25" s="36"/>
      <c r="U25" s="36"/>
      <c r="V25" s="36"/>
      <c r="W25" s="353" t="s">
        <v>46</v>
      </c>
      <c r="X25" s="340"/>
      <c r="Y25" s="340"/>
      <c r="Z25" s="340"/>
      <c r="AA25" s="340"/>
      <c r="AB25" s="340"/>
      <c r="AC25" s="340"/>
      <c r="AD25" s="340"/>
      <c r="AE25" s="340"/>
      <c r="AF25" s="36"/>
      <c r="AG25" s="36"/>
      <c r="AH25" s="36"/>
      <c r="AI25" s="36"/>
      <c r="AJ25" s="36"/>
      <c r="AK25" s="353" t="s">
        <v>47</v>
      </c>
      <c r="AL25" s="340"/>
      <c r="AM25" s="340"/>
      <c r="AN25" s="340"/>
      <c r="AO25" s="340"/>
      <c r="AP25" s="36"/>
      <c r="AQ25" s="39"/>
      <c r="BE25" s="335"/>
    </row>
    <row r="26" spans="2:57" s="2" customFormat="1" ht="14.25" customHeight="1">
      <c r="B26" s="41"/>
      <c r="C26" s="42"/>
      <c r="D26" s="43" t="s">
        <v>48</v>
      </c>
      <c r="E26" s="42"/>
      <c r="F26" s="43" t="s">
        <v>49</v>
      </c>
      <c r="G26" s="42"/>
      <c r="H26" s="42"/>
      <c r="I26" s="42"/>
      <c r="J26" s="42"/>
      <c r="K26" s="42"/>
      <c r="L26" s="341">
        <v>0.21</v>
      </c>
      <c r="M26" s="342"/>
      <c r="N26" s="342"/>
      <c r="O26" s="342"/>
      <c r="P26" s="42"/>
      <c r="Q26" s="42"/>
      <c r="R26" s="42"/>
      <c r="S26" s="42"/>
      <c r="T26" s="42"/>
      <c r="U26" s="42"/>
      <c r="V26" s="42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2"/>
      <c r="AG26" s="42"/>
      <c r="AH26" s="42"/>
      <c r="AI26" s="42"/>
      <c r="AJ26" s="42"/>
      <c r="AK26" s="343">
        <f>ROUND(AV51,2)</f>
        <v>0</v>
      </c>
      <c r="AL26" s="342"/>
      <c r="AM26" s="342"/>
      <c r="AN26" s="342"/>
      <c r="AO26" s="342"/>
      <c r="AP26" s="42"/>
      <c r="AQ26" s="44"/>
      <c r="BE26" s="345"/>
    </row>
    <row r="27" spans="2:57" s="2" customFormat="1" ht="14.25" customHeight="1">
      <c r="B27" s="41"/>
      <c r="C27" s="42"/>
      <c r="D27" s="42"/>
      <c r="E27" s="42"/>
      <c r="F27" s="43" t="s">
        <v>50</v>
      </c>
      <c r="G27" s="42"/>
      <c r="H27" s="42"/>
      <c r="I27" s="42"/>
      <c r="J27" s="42"/>
      <c r="K27" s="42"/>
      <c r="L27" s="341">
        <v>0.15</v>
      </c>
      <c r="M27" s="342"/>
      <c r="N27" s="342"/>
      <c r="O27" s="342"/>
      <c r="P27" s="42"/>
      <c r="Q27" s="42"/>
      <c r="R27" s="42"/>
      <c r="S27" s="42"/>
      <c r="T27" s="42"/>
      <c r="U27" s="42"/>
      <c r="V27" s="42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2"/>
      <c r="AG27" s="42"/>
      <c r="AH27" s="42"/>
      <c r="AI27" s="42"/>
      <c r="AJ27" s="42"/>
      <c r="AK27" s="343">
        <f>ROUND(AW51,2)</f>
        <v>0</v>
      </c>
      <c r="AL27" s="342"/>
      <c r="AM27" s="342"/>
      <c r="AN27" s="342"/>
      <c r="AO27" s="342"/>
      <c r="AP27" s="42"/>
      <c r="AQ27" s="44"/>
      <c r="BE27" s="345"/>
    </row>
    <row r="28" spans="2:57" s="2" customFormat="1" ht="14.25" customHeight="1" hidden="1">
      <c r="B28" s="41"/>
      <c r="C28" s="42"/>
      <c r="D28" s="42"/>
      <c r="E28" s="42"/>
      <c r="F28" s="43" t="s">
        <v>51</v>
      </c>
      <c r="G28" s="42"/>
      <c r="H28" s="42"/>
      <c r="I28" s="42"/>
      <c r="J28" s="42"/>
      <c r="K28" s="42"/>
      <c r="L28" s="341">
        <v>0.21</v>
      </c>
      <c r="M28" s="342"/>
      <c r="N28" s="342"/>
      <c r="O28" s="342"/>
      <c r="P28" s="42"/>
      <c r="Q28" s="42"/>
      <c r="R28" s="42"/>
      <c r="S28" s="42"/>
      <c r="T28" s="42"/>
      <c r="U28" s="42"/>
      <c r="V28" s="42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2"/>
      <c r="AG28" s="42"/>
      <c r="AH28" s="42"/>
      <c r="AI28" s="42"/>
      <c r="AJ28" s="42"/>
      <c r="AK28" s="343">
        <v>0</v>
      </c>
      <c r="AL28" s="342"/>
      <c r="AM28" s="342"/>
      <c r="AN28" s="342"/>
      <c r="AO28" s="342"/>
      <c r="AP28" s="42"/>
      <c r="AQ28" s="44"/>
      <c r="BE28" s="345"/>
    </row>
    <row r="29" spans="2:57" s="2" customFormat="1" ht="14.25" customHeight="1" hidden="1">
      <c r="B29" s="41"/>
      <c r="C29" s="42"/>
      <c r="D29" s="42"/>
      <c r="E29" s="42"/>
      <c r="F29" s="43" t="s">
        <v>52</v>
      </c>
      <c r="G29" s="42"/>
      <c r="H29" s="42"/>
      <c r="I29" s="42"/>
      <c r="J29" s="42"/>
      <c r="K29" s="42"/>
      <c r="L29" s="341">
        <v>0.15</v>
      </c>
      <c r="M29" s="342"/>
      <c r="N29" s="342"/>
      <c r="O29" s="342"/>
      <c r="P29" s="42"/>
      <c r="Q29" s="42"/>
      <c r="R29" s="42"/>
      <c r="S29" s="42"/>
      <c r="T29" s="42"/>
      <c r="U29" s="42"/>
      <c r="V29" s="42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2"/>
      <c r="AG29" s="42"/>
      <c r="AH29" s="42"/>
      <c r="AI29" s="42"/>
      <c r="AJ29" s="42"/>
      <c r="AK29" s="343">
        <v>0</v>
      </c>
      <c r="AL29" s="342"/>
      <c r="AM29" s="342"/>
      <c r="AN29" s="342"/>
      <c r="AO29" s="342"/>
      <c r="AP29" s="42"/>
      <c r="AQ29" s="44"/>
      <c r="BE29" s="345"/>
    </row>
    <row r="30" spans="2:57" s="2" customFormat="1" ht="14.25" customHeight="1" hidden="1">
      <c r="B30" s="41"/>
      <c r="C30" s="42"/>
      <c r="D30" s="42"/>
      <c r="E30" s="42"/>
      <c r="F30" s="43" t="s">
        <v>53</v>
      </c>
      <c r="G30" s="42"/>
      <c r="H30" s="42"/>
      <c r="I30" s="42"/>
      <c r="J30" s="42"/>
      <c r="K30" s="42"/>
      <c r="L30" s="341">
        <v>0</v>
      </c>
      <c r="M30" s="342"/>
      <c r="N30" s="342"/>
      <c r="O30" s="342"/>
      <c r="P30" s="42"/>
      <c r="Q30" s="42"/>
      <c r="R30" s="42"/>
      <c r="S30" s="42"/>
      <c r="T30" s="42"/>
      <c r="U30" s="42"/>
      <c r="V30" s="42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2"/>
      <c r="AG30" s="42"/>
      <c r="AH30" s="42"/>
      <c r="AI30" s="42"/>
      <c r="AJ30" s="42"/>
      <c r="AK30" s="343">
        <v>0</v>
      </c>
      <c r="AL30" s="342"/>
      <c r="AM30" s="342"/>
      <c r="AN30" s="342"/>
      <c r="AO30" s="342"/>
      <c r="AP30" s="42"/>
      <c r="AQ30" s="44"/>
      <c r="BE30" s="345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5"/>
    </row>
    <row r="32" spans="2:57" s="1" customFormat="1" ht="25.5" customHeight="1">
      <c r="B32" s="35"/>
      <c r="C32" s="45"/>
      <c r="D32" s="46" t="s">
        <v>54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55</v>
      </c>
      <c r="U32" s="47"/>
      <c r="V32" s="47"/>
      <c r="W32" s="47"/>
      <c r="X32" s="328" t="s">
        <v>56</v>
      </c>
      <c r="Y32" s="329"/>
      <c r="Z32" s="329"/>
      <c r="AA32" s="329"/>
      <c r="AB32" s="329"/>
      <c r="AC32" s="47"/>
      <c r="AD32" s="47"/>
      <c r="AE32" s="47"/>
      <c r="AF32" s="47"/>
      <c r="AG32" s="47"/>
      <c r="AH32" s="47"/>
      <c r="AI32" s="47"/>
      <c r="AJ32" s="47"/>
      <c r="AK32" s="330">
        <f>SUM(AK23:AK30)</f>
        <v>0</v>
      </c>
      <c r="AL32" s="329"/>
      <c r="AM32" s="329"/>
      <c r="AN32" s="329"/>
      <c r="AO32" s="331"/>
      <c r="AP32" s="45"/>
      <c r="AQ32" s="49"/>
      <c r="BE32" s="335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57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16305</v>
      </c>
      <c r="AR41" s="56"/>
    </row>
    <row r="42" spans="2:44" s="4" customFormat="1" ht="36.75" customHeight="1">
      <c r="B42" s="58"/>
      <c r="C42" s="59" t="s">
        <v>16</v>
      </c>
      <c r="L42" s="332" t="str">
        <f>K6</f>
        <v>Trojice-Restaurování pomníku obětem hornické stávky 1894 - zpevněné plochy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R42" s="58"/>
    </row>
    <row r="43" spans="2:44" s="1" customFormat="1" ht="6.75" customHeight="1">
      <c r="B43" s="35"/>
      <c r="AR43" s="35"/>
    </row>
    <row r="44" spans="2:44" s="1" customFormat="1" ht="12.75">
      <c r="B44" s="35"/>
      <c r="C44" s="57" t="s">
        <v>24</v>
      </c>
      <c r="L44" s="60" t="str">
        <f>IF(K8="","",K8)</f>
        <v>Ostrava</v>
      </c>
      <c r="AI44" s="57" t="s">
        <v>26</v>
      </c>
      <c r="AM44" s="334" t="str">
        <f>IF(AN8="","",AN8)</f>
        <v>31.03.2016</v>
      </c>
      <c r="AN44" s="335"/>
      <c r="AR44" s="35"/>
    </row>
    <row r="45" spans="2:44" s="1" customFormat="1" ht="6.75" customHeight="1">
      <c r="B45" s="35"/>
      <c r="AR45" s="35"/>
    </row>
    <row r="46" spans="2:56" s="1" customFormat="1" ht="12.75">
      <c r="B46" s="35"/>
      <c r="C46" s="57" t="s">
        <v>32</v>
      </c>
      <c r="L46" s="3" t="str">
        <f>IF(E11="","",E11)</f>
        <v> </v>
      </c>
      <c r="AI46" s="57" t="s">
        <v>38</v>
      </c>
      <c r="AM46" s="336" t="str">
        <f>IF(E17="","",E17)</f>
        <v>ing Milan Palák</v>
      </c>
      <c r="AN46" s="335"/>
      <c r="AO46" s="335"/>
      <c r="AP46" s="335"/>
      <c r="AR46" s="35"/>
      <c r="AS46" s="337" t="s">
        <v>58</v>
      </c>
      <c r="AT46" s="338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2.75">
      <c r="B47" s="35"/>
      <c r="C47" s="57" t="s">
        <v>36</v>
      </c>
      <c r="L47" s="3">
        <f>IF(E14="Vyplň údaj","",E14)</f>
      </c>
      <c r="AR47" s="35"/>
      <c r="AS47" s="339"/>
      <c r="AT47" s="340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39"/>
      <c r="AT48" s="340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22" t="s">
        <v>59</v>
      </c>
      <c r="D49" s="323"/>
      <c r="E49" s="323"/>
      <c r="F49" s="323"/>
      <c r="G49" s="323"/>
      <c r="H49" s="66"/>
      <c r="I49" s="324" t="s">
        <v>60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61</v>
      </c>
      <c r="AH49" s="323"/>
      <c r="AI49" s="323"/>
      <c r="AJ49" s="323"/>
      <c r="AK49" s="323"/>
      <c r="AL49" s="323"/>
      <c r="AM49" s="323"/>
      <c r="AN49" s="324" t="s">
        <v>62</v>
      </c>
      <c r="AO49" s="323"/>
      <c r="AP49" s="323"/>
      <c r="AQ49" s="67" t="s">
        <v>63</v>
      </c>
      <c r="AR49" s="35"/>
      <c r="AS49" s="68" t="s">
        <v>64</v>
      </c>
      <c r="AT49" s="69" t="s">
        <v>65</v>
      </c>
      <c r="AU49" s="69" t="s">
        <v>66</v>
      </c>
      <c r="AV49" s="69" t="s">
        <v>67</v>
      </c>
      <c r="AW49" s="69" t="s">
        <v>68</v>
      </c>
      <c r="AX49" s="69" t="s">
        <v>69</v>
      </c>
      <c r="AY49" s="69" t="s">
        <v>70</v>
      </c>
      <c r="AZ49" s="69" t="s">
        <v>71</v>
      </c>
      <c r="BA49" s="69" t="s">
        <v>72</v>
      </c>
      <c r="BB49" s="69" t="s">
        <v>73</v>
      </c>
      <c r="BC49" s="69" t="s">
        <v>74</v>
      </c>
      <c r="BD49" s="70" t="s">
        <v>75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26">
        <f>ROUND(SUM(AG52:AG58),2)</f>
        <v>0</v>
      </c>
      <c r="AH51" s="326"/>
      <c r="AI51" s="326"/>
      <c r="AJ51" s="326"/>
      <c r="AK51" s="326"/>
      <c r="AL51" s="326"/>
      <c r="AM51" s="326"/>
      <c r="AN51" s="327">
        <f aca="true" t="shared" si="0" ref="AN51:AN58">SUM(AG51,AT51)</f>
        <v>0</v>
      </c>
      <c r="AO51" s="327"/>
      <c r="AP51" s="327"/>
      <c r="AQ51" s="74" t="s">
        <v>22</v>
      </c>
      <c r="AR51" s="58"/>
      <c r="AS51" s="75">
        <f>ROUND(SUM(AS52:AS58),2)</f>
        <v>0</v>
      </c>
      <c r="AT51" s="76">
        <f aca="true" t="shared" si="1" ref="AT51:AT58">ROUND(SUM(AV51:AW51),2)</f>
        <v>0</v>
      </c>
      <c r="AU51" s="77">
        <f>ROUND(SUM(AU52:AU58),5)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ROUND(SUM(AZ52:AZ58),2)</f>
        <v>0</v>
      </c>
      <c r="BA51" s="76">
        <f>ROUND(SUM(BA52:BA58),2)</f>
        <v>0</v>
      </c>
      <c r="BB51" s="76">
        <f>ROUND(SUM(BB52:BB58),2)</f>
        <v>0</v>
      </c>
      <c r="BC51" s="76">
        <f>ROUND(SUM(BC52:BC58),2)</f>
        <v>0</v>
      </c>
      <c r="BD51" s="78">
        <f>ROUND(SUM(BD52:BD58),2)</f>
        <v>0</v>
      </c>
      <c r="BS51" s="59" t="s">
        <v>77</v>
      </c>
      <c r="BT51" s="59" t="s">
        <v>78</v>
      </c>
      <c r="BU51" s="79" t="s">
        <v>79</v>
      </c>
      <c r="BV51" s="59" t="s">
        <v>80</v>
      </c>
      <c r="BW51" s="59" t="s">
        <v>5</v>
      </c>
      <c r="BX51" s="59" t="s">
        <v>81</v>
      </c>
      <c r="CL51" s="59" t="s">
        <v>20</v>
      </c>
    </row>
    <row r="52" spans="1:91" s="5" customFormat="1" ht="27" customHeight="1">
      <c r="A52" s="227" t="s">
        <v>594</v>
      </c>
      <c r="B52" s="80"/>
      <c r="C52" s="81"/>
      <c r="D52" s="321" t="s">
        <v>82</v>
      </c>
      <c r="E52" s="320"/>
      <c r="F52" s="320"/>
      <c r="G52" s="320"/>
      <c r="H52" s="320"/>
      <c r="I52" s="82"/>
      <c r="J52" s="321" t="s">
        <v>83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9">
        <f>'163051 - SO 100a-Plocha k...'!J27</f>
        <v>0</v>
      </c>
      <c r="AH52" s="320"/>
      <c r="AI52" s="320"/>
      <c r="AJ52" s="320"/>
      <c r="AK52" s="320"/>
      <c r="AL52" s="320"/>
      <c r="AM52" s="320"/>
      <c r="AN52" s="319">
        <f t="shared" si="0"/>
        <v>0</v>
      </c>
      <c r="AO52" s="320"/>
      <c r="AP52" s="320"/>
      <c r="AQ52" s="83" t="s">
        <v>84</v>
      </c>
      <c r="AR52" s="80"/>
      <c r="AS52" s="84">
        <v>0</v>
      </c>
      <c r="AT52" s="85">
        <f t="shared" si="1"/>
        <v>0</v>
      </c>
      <c r="AU52" s="86">
        <f>'163051 - SO 100a-Plocha k...'!P82</f>
        <v>0</v>
      </c>
      <c r="AV52" s="85">
        <f>'163051 - SO 100a-Plocha k...'!J30</f>
        <v>0</v>
      </c>
      <c r="AW52" s="85">
        <f>'163051 - SO 100a-Plocha k...'!J31</f>
        <v>0</v>
      </c>
      <c r="AX52" s="85">
        <f>'163051 - SO 100a-Plocha k...'!J32</f>
        <v>0</v>
      </c>
      <c r="AY52" s="85">
        <f>'163051 - SO 100a-Plocha k...'!J33</f>
        <v>0</v>
      </c>
      <c r="AZ52" s="85">
        <f>'163051 - SO 100a-Plocha k...'!F30</f>
        <v>0</v>
      </c>
      <c r="BA52" s="85">
        <f>'163051 - SO 100a-Plocha k...'!F31</f>
        <v>0</v>
      </c>
      <c r="BB52" s="85">
        <f>'163051 - SO 100a-Plocha k...'!F32</f>
        <v>0</v>
      </c>
      <c r="BC52" s="85">
        <f>'163051 - SO 100a-Plocha k...'!F33</f>
        <v>0</v>
      </c>
      <c r="BD52" s="87">
        <f>'163051 - SO 100a-Plocha k...'!F34</f>
        <v>0</v>
      </c>
      <c r="BT52" s="88" t="s">
        <v>23</v>
      </c>
      <c r="BV52" s="88" t="s">
        <v>80</v>
      </c>
      <c r="BW52" s="88" t="s">
        <v>85</v>
      </c>
      <c r="BX52" s="88" t="s">
        <v>5</v>
      </c>
      <c r="CL52" s="88" t="s">
        <v>20</v>
      </c>
      <c r="CM52" s="88" t="s">
        <v>86</v>
      </c>
    </row>
    <row r="53" spans="1:91" s="5" customFormat="1" ht="27" customHeight="1">
      <c r="A53" s="227" t="s">
        <v>594</v>
      </c>
      <c r="B53" s="80"/>
      <c r="C53" s="81"/>
      <c r="D53" s="321" t="s">
        <v>87</v>
      </c>
      <c r="E53" s="320"/>
      <c r="F53" s="320"/>
      <c r="G53" s="320"/>
      <c r="H53" s="320"/>
      <c r="I53" s="82"/>
      <c r="J53" s="321" t="s">
        <v>88</v>
      </c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19">
        <f>'163052 - SO 100b-Plocha k...'!J27</f>
        <v>0</v>
      </c>
      <c r="AH53" s="320"/>
      <c r="AI53" s="320"/>
      <c r="AJ53" s="320"/>
      <c r="AK53" s="320"/>
      <c r="AL53" s="320"/>
      <c r="AM53" s="320"/>
      <c r="AN53" s="319">
        <f t="shared" si="0"/>
        <v>0</v>
      </c>
      <c r="AO53" s="320"/>
      <c r="AP53" s="320"/>
      <c r="AQ53" s="83" t="s">
        <v>84</v>
      </c>
      <c r="AR53" s="80"/>
      <c r="AS53" s="84">
        <v>0</v>
      </c>
      <c r="AT53" s="85">
        <f t="shared" si="1"/>
        <v>0</v>
      </c>
      <c r="AU53" s="86">
        <f>'163052 - SO 100b-Plocha k...'!P81</f>
        <v>0</v>
      </c>
      <c r="AV53" s="85">
        <f>'163052 - SO 100b-Plocha k...'!J30</f>
        <v>0</v>
      </c>
      <c r="AW53" s="85">
        <f>'163052 - SO 100b-Plocha k...'!J31</f>
        <v>0</v>
      </c>
      <c r="AX53" s="85">
        <f>'163052 - SO 100b-Plocha k...'!J32</f>
        <v>0</v>
      </c>
      <c r="AY53" s="85">
        <f>'163052 - SO 100b-Plocha k...'!J33</f>
        <v>0</v>
      </c>
      <c r="AZ53" s="85">
        <f>'163052 - SO 100b-Plocha k...'!F30</f>
        <v>0</v>
      </c>
      <c r="BA53" s="85">
        <f>'163052 - SO 100b-Plocha k...'!F31</f>
        <v>0</v>
      </c>
      <c r="BB53" s="85">
        <f>'163052 - SO 100b-Plocha k...'!F32</f>
        <v>0</v>
      </c>
      <c r="BC53" s="85">
        <f>'163052 - SO 100b-Plocha k...'!F33</f>
        <v>0</v>
      </c>
      <c r="BD53" s="87">
        <f>'163052 - SO 100b-Plocha k...'!F34</f>
        <v>0</v>
      </c>
      <c r="BT53" s="88" t="s">
        <v>23</v>
      </c>
      <c r="BV53" s="88" t="s">
        <v>80</v>
      </c>
      <c r="BW53" s="88" t="s">
        <v>89</v>
      </c>
      <c r="BX53" s="88" t="s">
        <v>5</v>
      </c>
      <c r="CL53" s="88" t="s">
        <v>20</v>
      </c>
      <c r="CM53" s="88" t="s">
        <v>86</v>
      </c>
    </row>
    <row r="54" spans="1:91" s="5" customFormat="1" ht="27" customHeight="1">
      <c r="A54" s="227" t="s">
        <v>594</v>
      </c>
      <c r="B54" s="80"/>
      <c r="C54" s="81"/>
      <c r="D54" s="321" t="s">
        <v>90</v>
      </c>
      <c r="E54" s="320"/>
      <c r="F54" s="320"/>
      <c r="G54" s="320"/>
      <c r="H54" s="320"/>
      <c r="I54" s="82"/>
      <c r="J54" s="321" t="s">
        <v>91</v>
      </c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19">
        <f>'163053 - SO 100c-Vyrovnáv...'!J27</f>
        <v>0</v>
      </c>
      <c r="AH54" s="320"/>
      <c r="AI54" s="320"/>
      <c r="AJ54" s="320"/>
      <c r="AK54" s="320"/>
      <c r="AL54" s="320"/>
      <c r="AM54" s="320"/>
      <c r="AN54" s="319">
        <f t="shared" si="0"/>
        <v>0</v>
      </c>
      <c r="AO54" s="320"/>
      <c r="AP54" s="320"/>
      <c r="AQ54" s="83" t="s">
        <v>84</v>
      </c>
      <c r="AR54" s="80"/>
      <c r="AS54" s="84">
        <v>0</v>
      </c>
      <c r="AT54" s="85">
        <f t="shared" si="1"/>
        <v>0</v>
      </c>
      <c r="AU54" s="86">
        <f>'163053 - SO 100c-Vyrovnáv...'!P82</f>
        <v>0</v>
      </c>
      <c r="AV54" s="85">
        <f>'163053 - SO 100c-Vyrovnáv...'!J30</f>
        <v>0</v>
      </c>
      <c r="AW54" s="85">
        <f>'163053 - SO 100c-Vyrovnáv...'!J31</f>
        <v>0</v>
      </c>
      <c r="AX54" s="85">
        <f>'163053 - SO 100c-Vyrovnáv...'!J32</f>
        <v>0</v>
      </c>
      <c r="AY54" s="85">
        <f>'163053 - SO 100c-Vyrovnáv...'!J33</f>
        <v>0</v>
      </c>
      <c r="AZ54" s="85">
        <f>'163053 - SO 100c-Vyrovnáv...'!F30</f>
        <v>0</v>
      </c>
      <c r="BA54" s="85">
        <f>'163053 - SO 100c-Vyrovnáv...'!F31</f>
        <v>0</v>
      </c>
      <c r="BB54" s="85">
        <f>'163053 - SO 100c-Vyrovnáv...'!F32</f>
        <v>0</v>
      </c>
      <c r="BC54" s="85">
        <f>'163053 - SO 100c-Vyrovnáv...'!F33</f>
        <v>0</v>
      </c>
      <c r="BD54" s="87">
        <f>'163053 - SO 100c-Vyrovnáv...'!F34</f>
        <v>0</v>
      </c>
      <c r="BT54" s="88" t="s">
        <v>23</v>
      </c>
      <c r="BV54" s="88" t="s">
        <v>80</v>
      </c>
      <c r="BW54" s="88" t="s">
        <v>92</v>
      </c>
      <c r="BX54" s="88" t="s">
        <v>5</v>
      </c>
      <c r="CL54" s="88" t="s">
        <v>93</v>
      </c>
      <c r="CM54" s="88" t="s">
        <v>86</v>
      </c>
    </row>
    <row r="55" spans="1:91" s="5" customFormat="1" ht="27" customHeight="1">
      <c r="A55" s="227" t="s">
        <v>594</v>
      </c>
      <c r="B55" s="80"/>
      <c r="C55" s="81"/>
      <c r="D55" s="321" t="s">
        <v>94</v>
      </c>
      <c r="E55" s="320"/>
      <c r="F55" s="320"/>
      <c r="G55" s="320"/>
      <c r="H55" s="320"/>
      <c r="I55" s="82"/>
      <c r="J55" s="321" t="s">
        <v>95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9">
        <f>'163054 - SO 100d-Nástupní...'!J27</f>
        <v>0</v>
      </c>
      <c r="AH55" s="320"/>
      <c r="AI55" s="320"/>
      <c r="AJ55" s="320"/>
      <c r="AK55" s="320"/>
      <c r="AL55" s="320"/>
      <c r="AM55" s="320"/>
      <c r="AN55" s="319">
        <f t="shared" si="0"/>
        <v>0</v>
      </c>
      <c r="AO55" s="320"/>
      <c r="AP55" s="320"/>
      <c r="AQ55" s="83" t="s">
        <v>84</v>
      </c>
      <c r="AR55" s="80"/>
      <c r="AS55" s="84">
        <v>0</v>
      </c>
      <c r="AT55" s="85">
        <f t="shared" si="1"/>
        <v>0</v>
      </c>
      <c r="AU55" s="86">
        <f>'163054 - SO 100d-Nástupní...'!P89</f>
        <v>0</v>
      </c>
      <c r="AV55" s="85">
        <f>'163054 - SO 100d-Nástupní...'!J30</f>
        <v>0</v>
      </c>
      <c r="AW55" s="85">
        <f>'163054 - SO 100d-Nástupní...'!J31</f>
        <v>0</v>
      </c>
      <c r="AX55" s="85">
        <f>'163054 - SO 100d-Nástupní...'!J32</f>
        <v>0</v>
      </c>
      <c r="AY55" s="85">
        <f>'163054 - SO 100d-Nástupní...'!J33</f>
        <v>0</v>
      </c>
      <c r="AZ55" s="85">
        <f>'163054 - SO 100d-Nástupní...'!F30</f>
        <v>0</v>
      </c>
      <c r="BA55" s="85">
        <f>'163054 - SO 100d-Nástupní...'!F31</f>
        <v>0</v>
      </c>
      <c r="BB55" s="85">
        <f>'163054 - SO 100d-Nástupní...'!F32</f>
        <v>0</v>
      </c>
      <c r="BC55" s="85">
        <f>'163054 - SO 100d-Nástupní...'!F33</f>
        <v>0</v>
      </c>
      <c r="BD55" s="87">
        <f>'163054 - SO 100d-Nástupní...'!F34</f>
        <v>0</v>
      </c>
      <c r="BT55" s="88" t="s">
        <v>23</v>
      </c>
      <c r="BV55" s="88" t="s">
        <v>80</v>
      </c>
      <c r="BW55" s="88" t="s">
        <v>96</v>
      </c>
      <c r="BX55" s="88" t="s">
        <v>5</v>
      </c>
      <c r="CL55" s="88" t="s">
        <v>93</v>
      </c>
      <c r="CM55" s="88" t="s">
        <v>86</v>
      </c>
    </row>
    <row r="56" spans="1:91" s="5" customFormat="1" ht="27" customHeight="1">
      <c r="A56" s="227" t="s">
        <v>594</v>
      </c>
      <c r="B56" s="80"/>
      <c r="C56" s="81"/>
      <c r="D56" s="321" t="s">
        <v>97</v>
      </c>
      <c r="E56" s="320"/>
      <c r="F56" s="320"/>
      <c r="G56" s="320"/>
      <c r="H56" s="320"/>
      <c r="I56" s="82"/>
      <c r="J56" s="321" t="s">
        <v>98</v>
      </c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19">
        <f>'163055 - SO 100e-Ovál kol...'!J27</f>
        <v>0</v>
      </c>
      <c r="AH56" s="320"/>
      <c r="AI56" s="320"/>
      <c r="AJ56" s="320"/>
      <c r="AK56" s="320"/>
      <c r="AL56" s="320"/>
      <c r="AM56" s="320"/>
      <c r="AN56" s="319">
        <f t="shared" si="0"/>
        <v>0</v>
      </c>
      <c r="AO56" s="320"/>
      <c r="AP56" s="320"/>
      <c r="AQ56" s="83" t="s">
        <v>84</v>
      </c>
      <c r="AR56" s="80"/>
      <c r="AS56" s="84">
        <v>0</v>
      </c>
      <c r="AT56" s="85">
        <f t="shared" si="1"/>
        <v>0</v>
      </c>
      <c r="AU56" s="86">
        <f>'163055 - SO 100e-Ovál kol...'!P82</f>
        <v>0</v>
      </c>
      <c r="AV56" s="85">
        <f>'163055 - SO 100e-Ovál kol...'!J30</f>
        <v>0</v>
      </c>
      <c r="AW56" s="85">
        <f>'163055 - SO 100e-Ovál kol...'!J31</f>
        <v>0</v>
      </c>
      <c r="AX56" s="85">
        <f>'163055 - SO 100e-Ovál kol...'!J32</f>
        <v>0</v>
      </c>
      <c r="AY56" s="85">
        <f>'163055 - SO 100e-Ovál kol...'!J33</f>
        <v>0</v>
      </c>
      <c r="AZ56" s="85">
        <f>'163055 - SO 100e-Ovál kol...'!F30</f>
        <v>0</v>
      </c>
      <c r="BA56" s="85">
        <f>'163055 - SO 100e-Ovál kol...'!F31</f>
        <v>0</v>
      </c>
      <c r="BB56" s="85">
        <f>'163055 - SO 100e-Ovál kol...'!F32</f>
        <v>0</v>
      </c>
      <c r="BC56" s="85">
        <f>'163055 - SO 100e-Ovál kol...'!F33</f>
        <v>0</v>
      </c>
      <c r="BD56" s="87">
        <f>'163055 - SO 100e-Ovál kol...'!F34</f>
        <v>0</v>
      </c>
      <c r="BT56" s="88" t="s">
        <v>23</v>
      </c>
      <c r="BV56" s="88" t="s">
        <v>80</v>
      </c>
      <c r="BW56" s="88" t="s">
        <v>99</v>
      </c>
      <c r="BX56" s="88" t="s">
        <v>5</v>
      </c>
      <c r="CL56" s="88" t="s">
        <v>100</v>
      </c>
      <c r="CM56" s="88" t="s">
        <v>86</v>
      </c>
    </row>
    <row r="57" spans="1:91" s="5" customFormat="1" ht="27" customHeight="1">
      <c r="A57" s="227" t="s">
        <v>594</v>
      </c>
      <c r="B57" s="80"/>
      <c r="C57" s="81"/>
      <c r="D57" s="321" t="s">
        <v>101</v>
      </c>
      <c r="E57" s="320"/>
      <c r="F57" s="320"/>
      <c r="G57" s="320"/>
      <c r="H57" s="320"/>
      <c r="I57" s="82"/>
      <c r="J57" s="321" t="s">
        <v>102</v>
      </c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19">
        <f>'163056 - SO 100f-Spojovac...'!J27</f>
        <v>0</v>
      </c>
      <c r="AH57" s="320"/>
      <c r="AI57" s="320"/>
      <c r="AJ57" s="320"/>
      <c r="AK57" s="320"/>
      <c r="AL57" s="320"/>
      <c r="AM57" s="320"/>
      <c r="AN57" s="319">
        <f t="shared" si="0"/>
        <v>0</v>
      </c>
      <c r="AO57" s="320"/>
      <c r="AP57" s="320"/>
      <c r="AQ57" s="83" t="s">
        <v>84</v>
      </c>
      <c r="AR57" s="80"/>
      <c r="AS57" s="84">
        <v>0</v>
      </c>
      <c r="AT57" s="85">
        <f t="shared" si="1"/>
        <v>0</v>
      </c>
      <c r="AU57" s="86">
        <f>'163056 - SO 100f-Spojovac...'!P82</f>
        <v>0</v>
      </c>
      <c r="AV57" s="85">
        <f>'163056 - SO 100f-Spojovac...'!J30</f>
        <v>0</v>
      </c>
      <c r="AW57" s="85">
        <f>'163056 - SO 100f-Spojovac...'!J31</f>
        <v>0</v>
      </c>
      <c r="AX57" s="85">
        <f>'163056 - SO 100f-Spojovac...'!J32</f>
        <v>0</v>
      </c>
      <c r="AY57" s="85">
        <f>'163056 - SO 100f-Spojovac...'!J33</f>
        <v>0</v>
      </c>
      <c r="AZ57" s="85">
        <f>'163056 - SO 100f-Spojovac...'!F30</f>
        <v>0</v>
      </c>
      <c r="BA57" s="85">
        <f>'163056 - SO 100f-Spojovac...'!F31</f>
        <v>0</v>
      </c>
      <c r="BB57" s="85">
        <f>'163056 - SO 100f-Spojovac...'!F32</f>
        <v>0</v>
      </c>
      <c r="BC57" s="85">
        <f>'163056 - SO 100f-Spojovac...'!F33</f>
        <v>0</v>
      </c>
      <c r="BD57" s="87">
        <f>'163056 - SO 100f-Spojovac...'!F34</f>
        <v>0</v>
      </c>
      <c r="BT57" s="88" t="s">
        <v>23</v>
      </c>
      <c r="BV57" s="88" t="s">
        <v>80</v>
      </c>
      <c r="BW57" s="88" t="s">
        <v>103</v>
      </c>
      <c r="BX57" s="88" t="s">
        <v>5</v>
      </c>
      <c r="CL57" s="88" t="s">
        <v>100</v>
      </c>
      <c r="CM57" s="88" t="s">
        <v>86</v>
      </c>
    </row>
    <row r="58" spans="1:91" s="5" customFormat="1" ht="27" customHeight="1">
      <c r="A58" s="227" t="s">
        <v>594</v>
      </c>
      <c r="B58" s="80"/>
      <c r="C58" s="81"/>
      <c r="D58" s="321" t="s">
        <v>104</v>
      </c>
      <c r="E58" s="320"/>
      <c r="F58" s="320"/>
      <c r="G58" s="320"/>
      <c r="H58" s="320"/>
      <c r="I58" s="82"/>
      <c r="J58" s="321" t="s">
        <v>105</v>
      </c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19">
        <f>'163057 - Vedlejší a ostat...'!J27</f>
        <v>0</v>
      </c>
      <c r="AH58" s="320"/>
      <c r="AI58" s="320"/>
      <c r="AJ58" s="320"/>
      <c r="AK58" s="320"/>
      <c r="AL58" s="320"/>
      <c r="AM58" s="320"/>
      <c r="AN58" s="319">
        <f t="shared" si="0"/>
        <v>0</v>
      </c>
      <c r="AO58" s="320"/>
      <c r="AP58" s="320"/>
      <c r="AQ58" s="83" t="s">
        <v>84</v>
      </c>
      <c r="AR58" s="80"/>
      <c r="AS58" s="89">
        <v>0</v>
      </c>
      <c r="AT58" s="90">
        <f t="shared" si="1"/>
        <v>0</v>
      </c>
      <c r="AU58" s="91">
        <f>'163057 - Vedlejší a ostat...'!P79</f>
        <v>0</v>
      </c>
      <c r="AV58" s="90">
        <f>'163057 - Vedlejší a ostat...'!J30</f>
        <v>0</v>
      </c>
      <c r="AW58" s="90">
        <f>'163057 - Vedlejší a ostat...'!J31</f>
        <v>0</v>
      </c>
      <c r="AX58" s="90">
        <f>'163057 - Vedlejší a ostat...'!J32</f>
        <v>0</v>
      </c>
      <c r="AY58" s="90">
        <f>'163057 - Vedlejší a ostat...'!J33</f>
        <v>0</v>
      </c>
      <c r="AZ58" s="90">
        <f>'163057 - Vedlejší a ostat...'!F30</f>
        <v>0</v>
      </c>
      <c r="BA58" s="90">
        <f>'163057 - Vedlejší a ostat...'!F31</f>
        <v>0</v>
      </c>
      <c r="BB58" s="90">
        <f>'163057 - Vedlejší a ostat...'!F32</f>
        <v>0</v>
      </c>
      <c r="BC58" s="90">
        <f>'163057 - Vedlejší a ostat...'!F33</f>
        <v>0</v>
      </c>
      <c r="BD58" s="92">
        <f>'163057 - Vedlejší a ostat...'!F34</f>
        <v>0</v>
      </c>
      <c r="BT58" s="88" t="s">
        <v>23</v>
      </c>
      <c r="BV58" s="88" t="s">
        <v>80</v>
      </c>
      <c r="BW58" s="88" t="s">
        <v>106</v>
      </c>
      <c r="BX58" s="88" t="s">
        <v>5</v>
      </c>
      <c r="CL58" s="88" t="s">
        <v>20</v>
      </c>
      <c r="CM58" s="88" t="s">
        <v>86</v>
      </c>
    </row>
    <row r="59" spans="2:44" s="1" customFormat="1" ht="30" customHeight="1">
      <c r="B59" s="35"/>
      <c r="AR59" s="35"/>
    </row>
    <row r="60" spans="2:44" s="1" customFormat="1" ht="6.75" customHeight="1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35"/>
    </row>
  </sheetData>
  <sheetProtection password="CC35" sheet="1" objects="1" scenarios="1" formatColumns="0" formatRows="0" sort="0" autoFilter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5:AM55"/>
    <mergeCell ref="D55:H55"/>
    <mergeCell ref="J55:AF55"/>
    <mergeCell ref="AN56:AP56"/>
    <mergeCell ref="AG56:AM56"/>
    <mergeCell ref="D56:H56"/>
    <mergeCell ref="J56:AF56"/>
    <mergeCell ref="AR2:BE2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63051 - SO 100a-Plocha k...'!C2" tooltip="163051 - SO 100a-Plocha k..." display="/"/>
    <hyperlink ref="A53" location="'163052 - SO 100b-Plocha k...'!C2" tooltip="163052 - SO 100b-Plocha k..." display="/"/>
    <hyperlink ref="A54" location="'163053 - SO 100c-Vyrovnáv...'!C2" tooltip="163053 - SO 100c-Vyrovnáv..." display="/"/>
    <hyperlink ref="A55" location="'163054 - SO 100d-Nástupní...'!C2" tooltip="163054 - SO 100d-Nástupní..." display="/"/>
    <hyperlink ref="A56" location="'163055 - SO 100e-Ovál kol...'!C2" tooltip="163055 - SO 100e-Ovál kol..." display="/"/>
    <hyperlink ref="A57" location="'163056 - SO 100f-Spojovac...'!C2" tooltip="163056 - SO 100f-Spojovac..." display="/"/>
    <hyperlink ref="A58" location="'163057 - Vedlejší a ostat...'!C2" tooltip="163057 - Vedlejší a osta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85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110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30</v>
      </c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ROUND(SUM(BE82:BE133),2)</f>
        <v>0</v>
      </c>
      <c r="G30" s="36"/>
      <c r="H30" s="36"/>
      <c r="I30" s="109">
        <v>0.21</v>
      </c>
      <c r="J30" s="108">
        <f>ROUND(ROUND((SUM(BE82:BE133)),2)*I30,2)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ROUND(SUM(BF82:BF133),2)</f>
        <v>0</v>
      </c>
      <c r="G31" s="36"/>
      <c r="H31" s="36"/>
      <c r="I31" s="109">
        <v>0.15</v>
      </c>
      <c r="J31" s="108">
        <f>ROUND(ROUND((SUM(BF82:BF133)),2)*I31,2)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ROUND(SUM(BG82:BG133),2)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ROUND(SUM(BH82:BH133),2)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ROUND(SUM(BI82:BI133),2)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163051 - SO 100a-Plocha kolem pylonů a kovové plastiky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J82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116</v>
      </c>
      <c r="E57" s="128"/>
      <c r="F57" s="128"/>
      <c r="G57" s="128"/>
      <c r="H57" s="128"/>
      <c r="I57" s="129"/>
      <c r="J57" s="130">
        <f>J83</f>
        <v>0</v>
      </c>
      <c r="K57" s="131"/>
    </row>
    <row r="58" spans="2:11" s="8" customFormat="1" ht="19.5" customHeight="1">
      <c r="B58" s="132"/>
      <c r="C58" s="133"/>
      <c r="D58" s="134" t="s">
        <v>117</v>
      </c>
      <c r="E58" s="135"/>
      <c r="F58" s="135"/>
      <c r="G58" s="135"/>
      <c r="H58" s="135"/>
      <c r="I58" s="136"/>
      <c r="J58" s="137">
        <f>J84</f>
        <v>0</v>
      </c>
      <c r="K58" s="138"/>
    </row>
    <row r="59" spans="2:11" s="8" customFormat="1" ht="19.5" customHeight="1">
      <c r="B59" s="132"/>
      <c r="C59" s="133"/>
      <c r="D59" s="134" t="s">
        <v>118</v>
      </c>
      <c r="E59" s="135"/>
      <c r="F59" s="135"/>
      <c r="G59" s="135"/>
      <c r="H59" s="135"/>
      <c r="I59" s="136"/>
      <c r="J59" s="137">
        <f>J93</f>
        <v>0</v>
      </c>
      <c r="K59" s="138"/>
    </row>
    <row r="60" spans="2:11" s="8" customFormat="1" ht="19.5" customHeight="1">
      <c r="B60" s="132"/>
      <c r="C60" s="133"/>
      <c r="D60" s="134" t="s">
        <v>119</v>
      </c>
      <c r="E60" s="135"/>
      <c r="F60" s="135"/>
      <c r="G60" s="135"/>
      <c r="H60" s="135"/>
      <c r="I60" s="136"/>
      <c r="J60" s="137">
        <f>J102</f>
        <v>0</v>
      </c>
      <c r="K60" s="138"/>
    </row>
    <row r="61" spans="2:11" s="8" customFormat="1" ht="19.5" customHeight="1">
      <c r="B61" s="132"/>
      <c r="C61" s="133"/>
      <c r="D61" s="134" t="s">
        <v>120</v>
      </c>
      <c r="E61" s="135"/>
      <c r="F61" s="135"/>
      <c r="G61" s="135"/>
      <c r="H61" s="135"/>
      <c r="I61" s="136"/>
      <c r="J61" s="137">
        <f>J109</f>
        <v>0</v>
      </c>
      <c r="K61" s="138"/>
    </row>
    <row r="62" spans="2:11" s="8" customFormat="1" ht="19.5" customHeight="1">
      <c r="B62" s="132"/>
      <c r="C62" s="133"/>
      <c r="D62" s="134" t="s">
        <v>121</v>
      </c>
      <c r="E62" s="135"/>
      <c r="F62" s="135"/>
      <c r="G62" s="135"/>
      <c r="H62" s="135"/>
      <c r="I62" s="136"/>
      <c r="J62" s="137">
        <f>J131</f>
        <v>0</v>
      </c>
      <c r="K62" s="138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6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7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8"/>
      <c r="J68" s="54"/>
      <c r="K68" s="54"/>
      <c r="L68" s="35"/>
    </row>
    <row r="69" spans="2:12" s="1" customFormat="1" ht="36.75" customHeight="1">
      <c r="B69" s="35"/>
      <c r="C69" s="55" t="s">
        <v>122</v>
      </c>
      <c r="I69" s="139"/>
      <c r="L69" s="35"/>
    </row>
    <row r="70" spans="2:12" s="1" customFormat="1" ht="6.75" customHeight="1">
      <c r="B70" s="35"/>
      <c r="I70" s="139"/>
      <c r="L70" s="35"/>
    </row>
    <row r="71" spans="2:12" s="1" customFormat="1" ht="14.25" customHeight="1">
      <c r="B71" s="35"/>
      <c r="C71" s="57" t="s">
        <v>16</v>
      </c>
      <c r="I71" s="139"/>
      <c r="L71" s="35"/>
    </row>
    <row r="72" spans="2:12" s="1" customFormat="1" ht="22.5" customHeight="1">
      <c r="B72" s="35"/>
      <c r="E72" s="358" t="str">
        <f>E7</f>
        <v>Trojice-Restaurování pomníku obětem hornické stávky 1894 - zpevněné plochy</v>
      </c>
      <c r="F72" s="335"/>
      <c r="G72" s="335"/>
      <c r="H72" s="335"/>
      <c r="I72" s="139"/>
      <c r="L72" s="35"/>
    </row>
    <row r="73" spans="2:12" s="1" customFormat="1" ht="14.25" customHeight="1">
      <c r="B73" s="35"/>
      <c r="C73" s="57" t="s">
        <v>109</v>
      </c>
      <c r="I73" s="139"/>
      <c r="L73" s="35"/>
    </row>
    <row r="74" spans="2:12" s="1" customFormat="1" ht="23.25" customHeight="1">
      <c r="B74" s="35"/>
      <c r="E74" s="332" t="str">
        <f>E9</f>
        <v>163051 - SO 100a-Plocha kolem pylonů a kovové plastiky</v>
      </c>
      <c r="F74" s="335"/>
      <c r="G74" s="335"/>
      <c r="H74" s="335"/>
      <c r="I74" s="139"/>
      <c r="L74" s="35"/>
    </row>
    <row r="75" spans="2:12" s="1" customFormat="1" ht="6.75" customHeight="1">
      <c r="B75" s="35"/>
      <c r="I75" s="139"/>
      <c r="L75" s="35"/>
    </row>
    <row r="76" spans="2:12" s="1" customFormat="1" ht="18" customHeight="1">
      <c r="B76" s="35"/>
      <c r="C76" s="57" t="s">
        <v>24</v>
      </c>
      <c r="F76" s="140" t="str">
        <f>F12</f>
        <v>Ostrava</v>
      </c>
      <c r="I76" s="141" t="s">
        <v>26</v>
      </c>
      <c r="J76" s="61" t="str">
        <f>IF(J12="","",J12)</f>
        <v>31.03.2016</v>
      </c>
      <c r="L76" s="35"/>
    </row>
    <row r="77" spans="2:12" s="1" customFormat="1" ht="6.75" customHeight="1">
      <c r="B77" s="35"/>
      <c r="I77" s="139"/>
      <c r="L77" s="35"/>
    </row>
    <row r="78" spans="2:12" s="1" customFormat="1" ht="12.75">
      <c r="B78" s="35"/>
      <c r="C78" s="57" t="s">
        <v>32</v>
      </c>
      <c r="F78" s="140" t="str">
        <f>E15</f>
        <v> </v>
      </c>
      <c r="I78" s="141" t="s">
        <v>38</v>
      </c>
      <c r="J78" s="140" t="str">
        <f>E21</f>
        <v>ing Milan Palák</v>
      </c>
      <c r="L78" s="35"/>
    </row>
    <row r="79" spans="2:12" s="1" customFormat="1" ht="14.25" customHeight="1">
      <c r="B79" s="35"/>
      <c r="C79" s="57" t="s">
        <v>36</v>
      </c>
      <c r="F79" s="140">
        <f>IF(E18="","",E18)</f>
      </c>
      <c r="I79" s="139"/>
      <c r="L79" s="35"/>
    </row>
    <row r="80" spans="2:12" s="1" customFormat="1" ht="9.75" customHeight="1">
      <c r="B80" s="35"/>
      <c r="I80" s="139"/>
      <c r="L80" s="35"/>
    </row>
    <row r="81" spans="2:20" s="9" customFormat="1" ht="29.25" customHeight="1">
      <c r="B81" s="142"/>
      <c r="C81" s="143" t="s">
        <v>123</v>
      </c>
      <c r="D81" s="144" t="s">
        <v>63</v>
      </c>
      <c r="E81" s="144" t="s">
        <v>59</v>
      </c>
      <c r="F81" s="144" t="s">
        <v>124</v>
      </c>
      <c r="G81" s="144" t="s">
        <v>125</v>
      </c>
      <c r="H81" s="144" t="s">
        <v>126</v>
      </c>
      <c r="I81" s="145" t="s">
        <v>127</v>
      </c>
      <c r="J81" s="144" t="s">
        <v>113</v>
      </c>
      <c r="K81" s="146" t="s">
        <v>128</v>
      </c>
      <c r="L81" s="142"/>
      <c r="M81" s="68" t="s">
        <v>129</v>
      </c>
      <c r="N81" s="69" t="s">
        <v>48</v>
      </c>
      <c r="O81" s="69" t="s">
        <v>130</v>
      </c>
      <c r="P81" s="69" t="s">
        <v>131</v>
      </c>
      <c r="Q81" s="69" t="s">
        <v>132</v>
      </c>
      <c r="R81" s="69" t="s">
        <v>133</v>
      </c>
      <c r="S81" s="69" t="s">
        <v>134</v>
      </c>
      <c r="T81" s="70" t="s">
        <v>135</v>
      </c>
    </row>
    <row r="82" spans="2:63" s="1" customFormat="1" ht="29.25" customHeight="1">
      <c r="B82" s="35"/>
      <c r="C82" s="72" t="s">
        <v>114</v>
      </c>
      <c r="I82" s="139"/>
      <c r="J82" s="147">
        <f>BK82</f>
        <v>0</v>
      </c>
      <c r="L82" s="35"/>
      <c r="M82" s="71"/>
      <c r="N82" s="62"/>
      <c r="O82" s="62"/>
      <c r="P82" s="148">
        <f>P83</f>
        <v>0</v>
      </c>
      <c r="Q82" s="62"/>
      <c r="R82" s="148">
        <f>R83</f>
        <v>29.498050000000003</v>
      </c>
      <c r="S82" s="62"/>
      <c r="T82" s="149">
        <f>T83</f>
        <v>58.03</v>
      </c>
      <c r="AT82" s="17" t="s">
        <v>77</v>
      </c>
      <c r="AU82" s="17" t="s">
        <v>115</v>
      </c>
      <c r="BK82" s="150">
        <f>BK83</f>
        <v>0</v>
      </c>
    </row>
    <row r="83" spans="2:63" s="10" customFormat="1" ht="36.75" customHeight="1">
      <c r="B83" s="151"/>
      <c r="D83" s="152" t="s">
        <v>77</v>
      </c>
      <c r="E83" s="153" t="s">
        <v>136</v>
      </c>
      <c r="F83" s="153" t="s">
        <v>137</v>
      </c>
      <c r="I83" s="154"/>
      <c r="J83" s="155">
        <f>BK83</f>
        <v>0</v>
      </c>
      <c r="L83" s="151"/>
      <c r="M83" s="156"/>
      <c r="N83" s="157"/>
      <c r="O83" s="157"/>
      <c r="P83" s="158">
        <f>P84+P93+P102+P109+P131</f>
        <v>0</v>
      </c>
      <c r="Q83" s="157"/>
      <c r="R83" s="158">
        <f>R84+R93+R102+R109+R131</f>
        <v>29.498050000000003</v>
      </c>
      <c r="S83" s="157"/>
      <c r="T83" s="159">
        <f>T84+T93+T102+T109+T131</f>
        <v>58.03</v>
      </c>
      <c r="AR83" s="152" t="s">
        <v>23</v>
      </c>
      <c r="AT83" s="160" t="s">
        <v>77</v>
      </c>
      <c r="AU83" s="160" t="s">
        <v>78</v>
      </c>
      <c r="AY83" s="152" t="s">
        <v>138</v>
      </c>
      <c r="BK83" s="161">
        <f>BK84+BK93+BK102+BK109+BK131</f>
        <v>0</v>
      </c>
    </row>
    <row r="84" spans="2:63" s="10" customFormat="1" ht="19.5" customHeight="1">
      <c r="B84" s="151"/>
      <c r="D84" s="162" t="s">
        <v>77</v>
      </c>
      <c r="E84" s="163" t="s">
        <v>23</v>
      </c>
      <c r="F84" s="163" t="s">
        <v>139</v>
      </c>
      <c r="I84" s="154"/>
      <c r="J84" s="164">
        <f>BK84</f>
        <v>0</v>
      </c>
      <c r="L84" s="151"/>
      <c r="M84" s="156"/>
      <c r="N84" s="157"/>
      <c r="O84" s="157"/>
      <c r="P84" s="158">
        <f>SUM(P85:P92)</f>
        <v>0</v>
      </c>
      <c r="Q84" s="157"/>
      <c r="R84" s="158">
        <f>SUM(R85:R92)</f>
        <v>0</v>
      </c>
      <c r="S84" s="157"/>
      <c r="T84" s="159">
        <f>SUM(T85:T92)</f>
        <v>58.03</v>
      </c>
      <c r="AR84" s="152" t="s">
        <v>23</v>
      </c>
      <c r="AT84" s="160" t="s">
        <v>77</v>
      </c>
      <c r="AU84" s="160" t="s">
        <v>23</v>
      </c>
      <c r="AY84" s="152" t="s">
        <v>138</v>
      </c>
      <c r="BK84" s="161">
        <f>SUM(BK85:BK92)</f>
        <v>0</v>
      </c>
    </row>
    <row r="85" spans="2:65" s="1" customFormat="1" ht="22.5" customHeight="1">
      <c r="B85" s="165"/>
      <c r="C85" s="166" t="s">
        <v>23</v>
      </c>
      <c r="D85" s="166" t="s">
        <v>140</v>
      </c>
      <c r="E85" s="167" t="s">
        <v>141</v>
      </c>
      <c r="F85" s="168" t="s">
        <v>142</v>
      </c>
      <c r="G85" s="169" t="s">
        <v>143</v>
      </c>
      <c r="H85" s="170">
        <v>60</v>
      </c>
      <c r="I85" s="171"/>
      <c r="J85" s="172">
        <f>ROUND(I85*H85,2)</f>
        <v>0</v>
      </c>
      <c r="K85" s="168" t="s">
        <v>144</v>
      </c>
      <c r="L85" s="35"/>
      <c r="M85" s="173" t="s">
        <v>22</v>
      </c>
      <c r="N85" s="174" t="s">
        <v>49</v>
      </c>
      <c r="O85" s="36"/>
      <c r="P85" s="175">
        <f>O85*H85</f>
        <v>0</v>
      </c>
      <c r="Q85" s="175">
        <v>0</v>
      </c>
      <c r="R85" s="175">
        <f>Q85*H85</f>
        <v>0</v>
      </c>
      <c r="S85" s="175">
        <v>0.235</v>
      </c>
      <c r="T85" s="176">
        <f>S85*H85</f>
        <v>14.1</v>
      </c>
      <c r="AR85" s="17" t="s">
        <v>145</v>
      </c>
      <c r="AT85" s="17" t="s">
        <v>140</v>
      </c>
      <c r="AU85" s="17" t="s">
        <v>86</v>
      </c>
      <c r="AY85" s="17" t="s">
        <v>138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7" t="s">
        <v>23</v>
      </c>
      <c r="BK85" s="177">
        <f>ROUND(I85*H85,2)</f>
        <v>0</v>
      </c>
      <c r="BL85" s="17" t="s">
        <v>145</v>
      </c>
      <c r="BM85" s="17" t="s">
        <v>146</v>
      </c>
    </row>
    <row r="86" spans="2:47" s="1" customFormat="1" ht="36">
      <c r="B86" s="35"/>
      <c r="D86" s="178" t="s">
        <v>147</v>
      </c>
      <c r="F86" s="179" t="s">
        <v>148</v>
      </c>
      <c r="I86" s="139"/>
      <c r="L86" s="35"/>
      <c r="M86" s="64"/>
      <c r="N86" s="36"/>
      <c r="O86" s="36"/>
      <c r="P86" s="36"/>
      <c r="Q86" s="36"/>
      <c r="R86" s="36"/>
      <c r="S86" s="36"/>
      <c r="T86" s="65"/>
      <c r="AT86" s="17" t="s">
        <v>147</v>
      </c>
      <c r="AU86" s="17" t="s">
        <v>86</v>
      </c>
    </row>
    <row r="87" spans="2:65" s="1" customFormat="1" ht="22.5" customHeight="1">
      <c r="B87" s="165"/>
      <c r="C87" s="166" t="s">
        <v>86</v>
      </c>
      <c r="D87" s="166" t="s">
        <v>140</v>
      </c>
      <c r="E87" s="167" t="s">
        <v>149</v>
      </c>
      <c r="F87" s="168" t="s">
        <v>150</v>
      </c>
      <c r="G87" s="169" t="s">
        <v>143</v>
      </c>
      <c r="H87" s="170">
        <v>60</v>
      </c>
      <c r="I87" s="171"/>
      <c r="J87" s="172">
        <f>ROUND(I87*H87,2)</f>
        <v>0</v>
      </c>
      <c r="K87" s="168" t="s">
        <v>144</v>
      </c>
      <c r="L87" s="35"/>
      <c r="M87" s="173" t="s">
        <v>22</v>
      </c>
      <c r="N87" s="174" t="s">
        <v>49</v>
      </c>
      <c r="O87" s="36"/>
      <c r="P87" s="175">
        <f>O87*H87</f>
        <v>0</v>
      </c>
      <c r="Q87" s="175">
        <v>0</v>
      </c>
      <c r="R87" s="175">
        <f>Q87*H87</f>
        <v>0</v>
      </c>
      <c r="S87" s="175">
        <v>0.5</v>
      </c>
      <c r="T87" s="176">
        <f>S87*H87</f>
        <v>30</v>
      </c>
      <c r="AR87" s="17" t="s">
        <v>145</v>
      </c>
      <c r="AT87" s="17" t="s">
        <v>140</v>
      </c>
      <c r="AU87" s="17" t="s">
        <v>86</v>
      </c>
      <c r="AY87" s="17" t="s">
        <v>138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17" t="s">
        <v>23</v>
      </c>
      <c r="BK87" s="177">
        <f>ROUND(I87*H87,2)</f>
        <v>0</v>
      </c>
      <c r="BL87" s="17" t="s">
        <v>145</v>
      </c>
      <c r="BM87" s="17" t="s">
        <v>151</v>
      </c>
    </row>
    <row r="88" spans="2:47" s="1" customFormat="1" ht="36">
      <c r="B88" s="35"/>
      <c r="D88" s="178" t="s">
        <v>147</v>
      </c>
      <c r="F88" s="179" t="s">
        <v>152</v>
      </c>
      <c r="I88" s="139"/>
      <c r="L88" s="35"/>
      <c r="M88" s="64"/>
      <c r="N88" s="36"/>
      <c r="O88" s="36"/>
      <c r="P88" s="36"/>
      <c r="Q88" s="36"/>
      <c r="R88" s="36"/>
      <c r="S88" s="36"/>
      <c r="T88" s="65"/>
      <c r="AT88" s="17" t="s">
        <v>147</v>
      </c>
      <c r="AU88" s="17" t="s">
        <v>86</v>
      </c>
    </row>
    <row r="89" spans="2:65" s="1" customFormat="1" ht="22.5" customHeight="1">
      <c r="B89" s="165"/>
      <c r="C89" s="166" t="s">
        <v>153</v>
      </c>
      <c r="D89" s="166" t="s">
        <v>140</v>
      </c>
      <c r="E89" s="167" t="s">
        <v>154</v>
      </c>
      <c r="F89" s="168" t="s">
        <v>155</v>
      </c>
      <c r="G89" s="169" t="s">
        <v>143</v>
      </c>
      <c r="H89" s="170">
        <v>60</v>
      </c>
      <c r="I89" s="171"/>
      <c r="J89" s="172">
        <f>ROUND(I89*H89,2)</f>
        <v>0</v>
      </c>
      <c r="K89" s="168" t="s">
        <v>144</v>
      </c>
      <c r="L89" s="35"/>
      <c r="M89" s="173" t="s">
        <v>22</v>
      </c>
      <c r="N89" s="174" t="s">
        <v>49</v>
      </c>
      <c r="O89" s="36"/>
      <c r="P89" s="175">
        <f>O89*H89</f>
        <v>0</v>
      </c>
      <c r="Q89" s="175">
        <v>0</v>
      </c>
      <c r="R89" s="175">
        <f>Q89*H89</f>
        <v>0</v>
      </c>
      <c r="S89" s="175">
        <v>0.098</v>
      </c>
      <c r="T89" s="176">
        <f>S89*H89</f>
        <v>5.88</v>
      </c>
      <c r="AR89" s="17" t="s">
        <v>145</v>
      </c>
      <c r="AT89" s="17" t="s">
        <v>140</v>
      </c>
      <c r="AU89" s="17" t="s">
        <v>86</v>
      </c>
      <c r="AY89" s="17" t="s">
        <v>138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7" t="s">
        <v>23</v>
      </c>
      <c r="BK89" s="177">
        <f>ROUND(I89*H89,2)</f>
        <v>0</v>
      </c>
      <c r="BL89" s="17" t="s">
        <v>145</v>
      </c>
      <c r="BM89" s="17" t="s">
        <v>156</v>
      </c>
    </row>
    <row r="90" spans="2:47" s="1" customFormat="1" ht="36">
      <c r="B90" s="35"/>
      <c r="D90" s="178" t="s">
        <v>147</v>
      </c>
      <c r="F90" s="179" t="s">
        <v>157</v>
      </c>
      <c r="I90" s="139"/>
      <c r="L90" s="35"/>
      <c r="M90" s="64"/>
      <c r="N90" s="36"/>
      <c r="O90" s="36"/>
      <c r="P90" s="36"/>
      <c r="Q90" s="36"/>
      <c r="R90" s="36"/>
      <c r="S90" s="36"/>
      <c r="T90" s="65"/>
      <c r="AT90" s="17" t="s">
        <v>147</v>
      </c>
      <c r="AU90" s="17" t="s">
        <v>86</v>
      </c>
    </row>
    <row r="91" spans="2:65" s="1" customFormat="1" ht="22.5" customHeight="1">
      <c r="B91" s="165"/>
      <c r="C91" s="166" t="s">
        <v>145</v>
      </c>
      <c r="D91" s="166" t="s">
        <v>140</v>
      </c>
      <c r="E91" s="167" t="s">
        <v>158</v>
      </c>
      <c r="F91" s="168" t="s">
        <v>159</v>
      </c>
      <c r="G91" s="169" t="s">
        <v>160</v>
      </c>
      <c r="H91" s="170">
        <v>35</v>
      </c>
      <c r="I91" s="171"/>
      <c r="J91" s="172">
        <f>ROUND(I91*H91,2)</f>
        <v>0</v>
      </c>
      <c r="K91" s="168" t="s">
        <v>144</v>
      </c>
      <c r="L91" s="35"/>
      <c r="M91" s="173" t="s">
        <v>22</v>
      </c>
      <c r="N91" s="174" t="s">
        <v>49</v>
      </c>
      <c r="O91" s="36"/>
      <c r="P91" s="175">
        <f>O91*H91</f>
        <v>0</v>
      </c>
      <c r="Q91" s="175">
        <v>0</v>
      </c>
      <c r="R91" s="175">
        <f>Q91*H91</f>
        <v>0</v>
      </c>
      <c r="S91" s="175">
        <v>0.23</v>
      </c>
      <c r="T91" s="176">
        <f>S91*H91</f>
        <v>8.05</v>
      </c>
      <c r="AR91" s="17" t="s">
        <v>145</v>
      </c>
      <c r="AT91" s="17" t="s">
        <v>140</v>
      </c>
      <c r="AU91" s="17" t="s">
        <v>86</v>
      </c>
      <c r="AY91" s="17" t="s">
        <v>138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7" t="s">
        <v>23</v>
      </c>
      <c r="BK91" s="177">
        <f>ROUND(I91*H91,2)</f>
        <v>0</v>
      </c>
      <c r="BL91" s="17" t="s">
        <v>145</v>
      </c>
      <c r="BM91" s="17" t="s">
        <v>161</v>
      </c>
    </row>
    <row r="92" spans="2:47" s="1" customFormat="1" ht="24">
      <c r="B92" s="35"/>
      <c r="D92" s="180" t="s">
        <v>147</v>
      </c>
      <c r="F92" s="181" t="s">
        <v>162</v>
      </c>
      <c r="I92" s="139"/>
      <c r="L92" s="35"/>
      <c r="M92" s="64"/>
      <c r="N92" s="36"/>
      <c r="O92" s="36"/>
      <c r="P92" s="36"/>
      <c r="Q92" s="36"/>
      <c r="R92" s="36"/>
      <c r="S92" s="36"/>
      <c r="T92" s="65"/>
      <c r="AT92" s="17" t="s">
        <v>147</v>
      </c>
      <c r="AU92" s="17" t="s">
        <v>86</v>
      </c>
    </row>
    <row r="93" spans="2:63" s="10" customFormat="1" ht="29.25" customHeight="1">
      <c r="B93" s="151"/>
      <c r="D93" s="162" t="s">
        <v>77</v>
      </c>
      <c r="E93" s="163" t="s">
        <v>163</v>
      </c>
      <c r="F93" s="163" t="s">
        <v>164</v>
      </c>
      <c r="I93" s="154"/>
      <c r="J93" s="164">
        <f>BK93</f>
        <v>0</v>
      </c>
      <c r="L93" s="151"/>
      <c r="M93" s="156"/>
      <c r="N93" s="157"/>
      <c r="O93" s="157"/>
      <c r="P93" s="158">
        <f>SUM(P94:P101)</f>
        <v>0</v>
      </c>
      <c r="Q93" s="157"/>
      <c r="R93" s="158">
        <f>SUM(R94:R101)</f>
        <v>22.542</v>
      </c>
      <c r="S93" s="157"/>
      <c r="T93" s="159">
        <f>SUM(T94:T101)</f>
        <v>0</v>
      </c>
      <c r="AR93" s="152" t="s">
        <v>23</v>
      </c>
      <c r="AT93" s="160" t="s">
        <v>77</v>
      </c>
      <c r="AU93" s="160" t="s">
        <v>23</v>
      </c>
      <c r="AY93" s="152" t="s">
        <v>138</v>
      </c>
      <c r="BK93" s="161">
        <f>SUM(BK94:BK101)</f>
        <v>0</v>
      </c>
    </row>
    <row r="94" spans="2:65" s="1" customFormat="1" ht="22.5" customHeight="1">
      <c r="B94" s="165"/>
      <c r="C94" s="166" t="s">
        <v>163</v>
      </c>
      <c r="D94" s="166" t="s">
        <v>140</v>
      </c>
      <c r="E94" s="167" t="s">
        <v>165</v>
      </c>
      <c r="F94" s="168" t="s">
        <v>166</v>
      </c>
      <c r="G94" s="169" t="s">
        <v>143</v>
      </c>
      <c r="H94" s="170">
        <v>60</v>
      </c>
      <c r="I94" s="171"/>
      <c r="J94" s="172">
        <f>ROUND(I94*H94,2)</f>
        <v>0</v>
      </c>
      <c r="K94" s="168" t="s">
        <v>144</v>
      </c>
      <c r="L94" s="35"/>
      <c r="M94" s="173" t="s">
        <v>22</v>
      </c>
      <c r="N94" s="174" t="s">
        <v>49</v>
      </c>
      <c r="O94" s="36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AR94" s="17" t="s">
        <v>145</v>
      </c>
      <c r="AT94" s="17" t="s">
        <v>140</v>
      </c>
      <c r="AU94" s="17" t="s">
        <v>86</v>
      </c>
      <c r="AY94" s="17" t="s">
        <v>138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7" t="s">
        <v>23</v>
      </c>
      <c r="BK94" s="177">
        <f>ROUND(I94*H94,2)</f>
        <v>0</v>
      </c>
      <c r="BL94" s="17" t="s">
        <v>145</v>
      </c>
      <c r="BM94" s="17" t="s">
        <v>167</v>
      </c>
    </row>
    <row r="95" spans="2:47" s="1" customFormat="1" ht="12">
      <c r="B95" s="35"/>
      <c r="D95" s="178" t="s">
        <v>147</v>
      </c>
      <c r="F95" s="179" t="s">
        <v>168</v>
      </c>
      <c r="I95" s="139"/>
      <c r="L95" s="35"/>
      <c r="M95" s="64"/>
      <c r="N95" s="36"/>
      <c r="O95" s="36"/>
      <c r="P95" s="36"/>
      <c r="Q95" s="36"/>
      <c r="R95" s="36"/>
      <c r="S95" s="36"/>
      <c r="T95" s="65"/>
      <c r="AT95" s="17" t="s">
        <v>147</v>
      </c>
      <c r="AU95" s="17" t="s">
        <v>86</v>
      </c>
    </row>
    <row r="96" spans="2:65" s="1" customFormat="1" ht="22.5" customHeight="1">
      <c r="B96" s="165"/>
      <c r="C96" s="166" t="s">
        <v>169</v>
      </c>
      <c r="D96" s="166" t="s">
        <v>140</v>
      </c>
      <c r="E96" s="167" t="s">
        <v>170</v>
      </c>
      <c r="F96" s="168" t="s">
        <v>171</v>
      </c>
      <c r="G96" s="169" t="s">
        <v>143</v>
      </c>
      <c r="H96" s="170">
        <v>65</v>
      </c>
      <c r="I96" s="171"/>
      <c r="J96" s="172">
        <f>ROUND(I96*H96,2)</f>
        <v>0</v>
      </c>
      <c r="K96" s="168" t="s">
        <v>144</v>
      </c>
      <c r="L96" s="35"/>
      <c r="M96" s="173" t="s">
        <v>22</v>
      </c>
      <c r="N96" s="174" t="s">
        <v>49</v>
      </c>
      <c r="O96" s="36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AR96" s="17" t="s">
        <v>145</v>
      </c>
      <c r="AT96" s="17" t="s">
        <v>140</v>
      </c>
      <c r="AU96" s="17" t="s">
        <v>86</v>
      </c>
      <c r="AY96" s="17" t="s">
        <v>138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7" t="s">
        <v>23</v>
      </c>
      <c r="BK96" s="177">
        <f>ROUND(I96*H96,2)</f>
        <v>0</v>
      </c>
      <c r="BL96" s="17" t="s">
        <v>145</v>
      </c>
      <c r="BM96" s="17" t="s">
        <v>172</v>
      </c>
    </row>
    <row r="97" spans="2:47" s="1" customFormat="1" ht="12">
      <c r="B97" s="35"/>
      <c r="D97" s="178" t="s">
        <v>147</v>
      </c>
      <c r="F97" s="179" t="s">
        <v>173</v>
      </c>
      <c r="I97" s="139"/>
      <c r="L97" s="35"/>
      <c r="M97" s="64"/>
      <c r="N97" s="36"/>
      <c r="O97" s="36"/>
      <c r="P97" s="36"/>
      <c r="Q97" s="36"/>
      <c r="R97" s="36"/>
      <c r="S97" s="36"/>
      <c r="T97" s="65"/>
      <c r="AT97" s="17" t="s">
        <v>147</v>
      </c>
      <c r="AU97" s="17" t="s">
        <v>86</v>
      </c>
    </row>
    <row r="98" spans="2:65" s="1" customFormat="1" ht="22.5" customHeight="1">
      <c r="B98" s="165"/>
      <c r="C98" s="166" t="s">
        <v>174</v>
      </c>
      <c r="D98" s="166" t="s">
        <v>140</v>
      </c>
      <c r="E98" s="167" t="s">
        <v>175</v>
      </c>
      <c r="F98" s="168" t="s">
        <v>176</v>
      </c>
      <c r="G98" s="169" t="s">
        <v>143</v>
      </c>
      <c r="H98" s="170">
        <v>60</v>
      </c>
      <c r="I98" s="171"/>
      <c r="J98" s="172">
        <f>ROUND(I98*H98,2)</f>
        <v>0</v>
      </c>
      <c r="K98" s="168" t="s">
        <v>144</v>
      </c>
      <c r="L98" s="35"/>
      <c r="M98" s="173" t="s">
        <v>22</v>
      </c>
      <c r="N98" s="174" t="s">
        <v>49</v>
      </c>
      <c r="O98" s="36"/>
      <c r="P98" s="175">
        <f>O98*H98</f>
        <v>0</v>
      </c>
      <c r="Q98" s="175">
        <v>0.1837</v>
      </c>
      <c r="R98" s="175">
        <f>Q98*H98</f>
        <v>11.022</v>
      </c>
      <c r="S98" s="175">
        <v>0</v>
      </c>
      <c r="T98" s="176">
        <f>S98*H98</f>
        <v>0</v>
      </c>
      <c r="AR98" s="17" t="s">
        <v>145</v>
      </c>
      <c r="AT98" s="17" t="s">
        <v>140</v>
      </c>
      <c r="AU98" s="17" t="s">
        <v>86</v>
      </c>
      <c r="AY98" s="17" t="s">
        <v>138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7" t="s">
        <v>23</v>
      </c>
      <c r="BK98" s="177">
        <f>ROUND(I98*H98,2)</f>
        <v>0</v>
      </c>
      <c r="BL98" s="17" t="s">
        <v>145</v>
      </c>
      <c r="BM98" s="17" t="s">
        <v>177</v>
      </c>
    </row>
    <row r="99" spans="2:47" s="1" customFormat="1" ht="36">
      <c r="B99" s="35"/>
      <c r="D99" s="178" t="s">
        <v>147</v>
      </c>
      <c r="F99" s="179" t="s">
        <v>178</v>
      </c>
      <c r="I99" s="139"/>
      <c r="L99" s="35"/>
      <c r="M99" s="64"/>
      <c r="N99" s="36"/>
      <c r="O99" s="36"/>
      <c r="P99" s="36"/>
      <c r="Q99" s="36"/>
      <c r="R99" s="36"/>
      <c r="S99" s="36"/>
      <c r="T99" s="65"/>
      <c r="AT99" s="17" t="s">
        <v>147</v>
      </c>
      <c r="AU99" s="17" t="s">
        <v>86</v>
      </c>
    </row>
    <row r="100" spans="2:65" s="1" customFormat="1" ht="22.5" customHeight="1">
      <c r="B100" s="165"/>
      <c r="C100" s="182" t="s">
        <v>179</v>
      </c>
      <c r="D100" s="182" t="s">
        <v>180</v>
      </c>
      <c r="E100" s="183" t="s">
        <v>181</v>
      </c>
      <c r="F100" s="184" t="s">
        <v>182</v>
      </c>
      <c r="G100" s="185" t="s">
        <v>143</v>
      </c>
      <c r="H100" s="186">
        <v>60</v>
      </c>
      <c r="I100" s="187"/>
      <c r="J100" s="188">
        <f>ROUND(I100*H100,2)</f>
        <v>0</v>
      </c>
      <c r="K100" s="184" t="s">
        <v>22</v>
      </c>
      <c r="L100" s="189"/>
      <c r="M100" s="190" t="s">
        <v>22</v>
      </c>
      <c r="N100" s="191" t="s">
        <v>49</v>
      </c>
      <c r="O100" s="36"/>
      <c r="P100" s="175">
        <f>O100*H100</f>
        <v>0</v>
      </c>
      <c r="Q100" s="175">
        <v>0.192</v>
      </c>
      <c r="R100" s="175">
        <f>Q100*H100</f>
        <v>11.52</v>
      </c>
      <c r="S100" s="175">
        <v>0</v>
      </c>
      <c r="T100" s="176">
        <f>S100*H100</f>
        <v>0</v>
      </c>
      <c r="AR100" s="17" t="s">
        <v>179</v>
      </c>
      <c r="AT100" s="17" t="s">
        <v>180</v>
      </c>
      <c r="AU100" s="17" t="s">
        <v>86</v>
      </c>
      <c r="AY100" s="17" t="s">
        <v>138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7" t="s">
        <v>23</v>
      </c>
      <c r="BK100" s="177">
        <f>ROUND(I100*H100,2)</f>
        <v>0</v>
      </c>
      <c r="BL100" s="17" t="s">
        <v>145</v>
      </c>
      <c r="BM100" s="17" t="s">
        <v>183</v>
      </c>
    </row>
    <row r="101" spans="2:51" s="11" customFormat="1" ht="12">
      <c r="B101" s="192"/>
      <c r="D101" s="180" t="s">
        <v>184</v>
      </c>
      <c r="E101" s="193" t="s">
        <v>22</v>
      </c>
      <c r="F101" s="194" t="s">
        <v>185</v>
      </c>
      <c r="H101" s="195">
        <v>60</v>
      </c>
      <c r="I101" s="196"/>
      <c r="L101" s="192"/>
      <c r="M101" s="197"/>
      <c r="N101" s="198"/>
      <c r="O101" s="198"/>
      <c r="P101" s="198"/>
      <c r="Q101" s="198"/>
      <c r="R101" s="198"/>
      <c r="S101" s="198"/>
      <c r="T101" s="199"/>
      <c r="AT101" s="193" t="s">
        <v>184</v>
      </c>
      <c r="AU101" s="193" t="s">
        <v>86</v>
      </c>
      <c r="AV101" s="11" t="s">
        <v>86</v>
      </c>
      <c r="AW101" s="11" t="s">
        <v>42</v>
      </c>
      <c r="AX101" s="11" t="s">
        <v>23</v>
      </c>
      <c r="AY101" s="193" t="s">
        <v>138</v>
      </c>
    </row>
    <row r="102" spans="2:63" s="10" customFormat="1" ht="29.25" customHeight="1">
      <c r="B102" s="151"/>
      <c r="D102" s="162" t="s">
        <v>77</v>
      </c>
      <c r="E102" s="163" t="s">
        <v>186</v>
      </c>
      <c r="F102" s="163" t="s">
        <v>187</v>
      </c>
      <c r="I102" s="154"/>
      <c r="J102" s="164">
        <f>BK102</f>
        <v>0</v>
      </c>
      <c r="L102" s="151"/>
      <c r="M102" s="156"/>
      <c r="N102" s="157"/>
      <c r="O102" s="157"/>
      <c r="P102" s="158">
        <f>SUM(P103:P108)</f>
        <v>0</v>
      </c>
      <c r="Q102" s="157"/>
      <c r="R102" s="158">
        <f>SUM(R103:R108)</f>
        <v>6.95605</v>
      </c>
      <c r="S102" s="157"/>
      <c r="T102" s="159">
        <f>SUM(T103:T108)</f>
        <v>0</v>
      </c>
      <c r="AR102" s="152" t="s">
        <v>23</v>
      </c>
      <c r="AT102" s="160" t="s">
        <v>77</v>
      </c>
      <c r="AU102" s="160" t="s">
        <v>23</v>
      </c>
      <c r="AY102" s="152" t="s">
        <v>138</v>
      </c>
      <c r="BK102" s="161">
        <f>SUM(BK103:BK108)</f>
        <v>0</v>
      </c>
    </row>
    <row r="103" spans="2:65" s="1" customFormat="1" ht="22.5" customHeight="1">
      <c r="B103" s="165"/>
      <c r="C103" s="166" t="s">
        <v>186</v>
      </c>
      <c r="D103" s="166" t="s">
        <v>140</v>
      </c>
      <c r="E103" s="167" t="s">
        <v>188</v>
      </c>
      <c r="F103" s="168" t="s">
        <v>189</v>
      </c>
      <c r="G103" s="169" t="s">
        <v>160</v>
      </c>
      <c r="H103" s="170">
        <v>35</v>
      </c>
      <c r="I103" s="171"/>
      <c r="J103" s="172">
        <f>ROUND(I103*H103,2)</f>
        <v>0</v>
      </c>
      <c r="K103" s="168" t="s">
        <v>144</v>
      </c>
      <c r="L103" s="35"/>
      <c r="M103" s="173" t="s">
        <v>22</v>
      </c>
      <c r="N103" s="174" t="s">
        <v>49</v>
      </c>
      <c r="O103" s="36"/>
      <c r="P103" s="175">
        <f>O103*H103</f>
        <v>0</v>
      </c>
      <c r="Q103" s="175">
        <v>0.14067</v>
      </c>
      <c r="R103" s="175">
        <f>Q103*H103</f>
        <v>4.92345</v>
      </c>
      <c r="S103" s="175">
        <v>0</v>
      </c>
      <c r="T103" s="176">
        <f>S103*H103</f>
        <v>0</v>
      </c>
      <c r="AR103" s="17" t="s">
        <v>145</v>
      </c>
      <c r="AT103" s="17" t="s">
        <v>140</v>
      </c>
      <c r="AU103" s="17" t="s">
        <v>86</v>
      </c>
      <c r="AY103" s="17" t="s">
        <v>138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7" t="s">
        <v>23</v>
      </c>
      <c r="BK103" s="177">
        <f>ROUND(I103*H103,2)</f>
        <v>0</v>
      </c>
      <c r="BL103" s="17" t="s">
        <v>145</v>
      </c>
      <c r="BM103" s="17" t="s">
        <v>190</v>
      </c>
    </row>
    <row r="104" spans="2:47" s="1" customFormat="1" ht="36">
      <c r="B104" s="35"/>
      <c r="D104" s="178" t="s">
        <v>147</v>
      </c>
      <c r="F104" s="179" t="s">
        <v>191</v>
      </c>
      <c r="I104" s="139"/>
      <c r="L104" s="35"/>
      <c r="M104" s="64"/>
      <c r="N104" s="36"/>
      <c r="O104" s="36"/>
      <c r="P104" s="36"/>
      <c r="Q104" s="36"/>
      <c r="R104" s="36"/>
      <c r="S104" s="36"/>
      <c r="T104" s="65"/>
      <c r="AT104" s="17" t="s">
        <v>147</v>
      </c>
      <c r="AU104" s="17" t="s">
        <v>86</v>
      </c>
    </row>
    <row r="105" spans="2:65" s="1" customFormat="1" ht="22.5" customHeight="1">
      <c r="B105" s="165"/>
      <c r="C105" s="182" t="s">
        <v>28</v>
      </c>
      <c r="D105" s="182" t="s">
        <v>180</v>
      </c>
      <c r="E105" s="183" t="s">
        <v>192</v>
      </c>
      <c r="F105" s="184" t="s">
        <v>193</v>
      </c>
      <c r="G105" s="185" t="s">
        <v>160</v>
      </c>
      <c r="H105" s="186">
        <v>35</v>
      </c>
      <c r="I105" s="187"/>
      <c r="J105" s="188">
        <f>ROUND(I105*H105,2)</f>
        <v>0</v>
      </c>
      <c r="K105" s="184" t="s">
        <v>22</v>
      </c>
      <c r="L105" s="189"/>
      <c r="M105" s="190" t="s">
        <v>22</v>
      </c>
      <c r="N105" s="191" t="s">
        <v>49</v>
      </c>
      <c r="O105" s="36"/>
      <c r="P105" s="175">
        <f>O105*H105</f>
        <v>0</v>
      </c>
      <c r="Q105" s="175">
        <v>0.057</v>
      </c>
      <c r="R105" s="175">
        <f>Q105*H105</f>
        <v>1.995</v>
      </c>
      <c r="S105" s="175">
        <v>0</v>
      </c>
      <c r="T105" s="176">
        <f>S105*H105</f>
        <v>0</v>
      </c>
      <c r="AR105" s="17" t="s">
        <v>179</v>
      </c>
      <c r="AT105" s="17" t="s">
        <v>180</v>
      </c>
      <c r="AU105" s="17" t="s">
        <v>86</v>
      </c>
      <c r="AY105" s="17" t="s">
        <v>138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7" t="s">
        <v>23</v>
      </c>
      <c r="BK105" s="177">
        <f>ROUND(I105*H105,2)</f>
        <v>0</v>
      </c>
      <c r="BL105" s="17" t="s">
        <v>145</v>
      </c>
      <c r="BM105" s="17" t="s">
        <v>194</v>
      </c>
    </row>
    <row r="106" spans="2:47" s="1" customFormat="1" ht="24">
      <c r="B106" s="35"/>
      <c r="D106" s="178" t="s">
        <v>195</v>
      </c>
      <c r="F106" s="200" t="s">
        <v>196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7" t="s">
        <v>195</v>
      </c>
      <c r="AU106" s="17" t="s">
        <v>86</v>
      </c>
    </row>
    <row r="107" spans="2:65" s="1" customFormat="1" ht="22.5" customHeight="1">
      <c r="B107" s="165"/>
      <c r="C107" s="166" t="s">
        <v>197</v>
      </c>
      <c r="D107" s="166" t="s">
        <v>140</v>
      </c>
      <c r="E107" s="167" t="s">
        <v>198</v>
      </c>
      <c r="F107" s="168" t="s">
        <v>199</v>
      </c>
      <c r="G107" s="169" t="s">
        <v>143</v>
      </c>
      <c r="H107" s="170">
        <v>80</v>
      </c>
      <c r="I107" s="171"/>
      <c r="J107" s="172">
        <f>ROUND(I107*H107,2)</f>
        <v>0</v>
      </c>
      <c r="K107" s="168" t="s">
        <v>144</v>
      </c>
      <c r="L107" s="35"/>
      <c r="M107" s="173" t="s">
        <v>22</v>
      </c>
      <c r="N107" s="174" t="s">
        <v>49</v>
      </c>
      <c r="O107" s="36"/>
      <c r="P107" s="175">
        <f>O107*H107</f>
        <v>0</v>
      </c>
      <c r="Q107" s="175">
        <v>0.00047</v>
      </c>
      <c r="R107" s="175">
        <f>Q107*H107</f>
        <v>0.0376</v>
      </c>
      <c r="S107" s="175">
        <v>0</v>
      </c>
      <c r="T107" s="176">
        <f>S107*H107</f>
        <v>0</v>
      </c>
      <c r="AR107" s="17" t="s">
        <v>145</v>
      </c>
      <c r="AT107" s="17" t="s">
        <v>140</v>
      </c>
      <c r="AU107" s="17" t="s">
        <v>86</v>
      </c>
      <c r="AY107" s="17" t="s">
        <v>138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7" t="s">
        <v>23</v>
      </c>
      <c r="BK107" s="177">
        <f>ROUND(I107*H107,2)</f>
        <v>0</v>
      </c>
      <c r="BL107" s="17" t="s">
        <v>145</v>
      </c>
      <c r="BM107" s="17" t="s">
        <v>200</v>
      </c>
    </row>
    <row r="108" spans="2:47" s="1" customFormat="1" ht="24">
      <c r="B108" s="35"/>
      <c r="D108" s="180" t="s">
        <v>147</v>
      </c>
      <c r="F108" s="181" t="s">
        <v>201</v>
      </c>
      <c r="I108" s="139"/>
      <c r="L108" s="35"/>
      <c r="M108" s="64"/>
      <c r="N108" s="36"/>
      <c r="O108" s="36"/>
      <c r="P108" s="36"/>
      <c r="Q108" s="36"/>
      <c r="R108" s="36"/>
      <c r="S108" s="36"/>
      <c r="T108" s="65"/>
      <c r="AT108" s="17" t="s">
        <v>147</v>
      </c>
      <c r="AU108" s="17" t="s">
        <v>86</v>
      </c>
    </row>
    <row r="109" spans="2:63" s="10" customFormat="1" ht="29.25" customHeight="1">
      <c r="B109" s="151"/>
      <c r="D109" s="162" t="s">
        <v>77</v>
      </c>
      <c r="E109" s="163" t="s">
        <v>202</v>
      </c>
      <c r="F109" s="163" t="s">
        <v>203</v>
      </c>
      <c r="I109" s="154"/>
      <c r="J109" s="164">
        <f>BK109</f>
        <v>0</v>
      </c>
      <c r="L109" s="151"/>
      <c r="M109" s="156"/>
      <c r="N109" s="157"/>
      <c r="O109" s="157"/>
      <c r="P109" s="158">
        <f>SUM(P110:P130)</f>
        <v>0</v>
      </c>
      <c r="Q109" s="157"/>
      <c r="R109" s="158">
        <f>SUM(R110:R130)</f>
        <v>0</v>
      </c>
      <c r="S109" s="157"/>
      <c r="T109" s="159">
        <f>SUM(T110:T130)</f>
        <v>0</v>
      </c>
      <c r="AR109" s="152" t="s">
        <v>23</v>
      </c>
      <c r="AT109" s="160" t="s">
        <v>77</v>
      </c>
      <c r="AU109" s="160" t="s">
        <v>23</v>
      </c>
      <c r="AY109" s="152" t="s">
        <v>138</v>
      </c>
      <c r="BK109" s="161">
        <f>SUM(BK110:BK130)</f>
        <v>0</v>
      </c>
    </row>
    <row r="110" spans="2:65" s="1" customFormat="1" ht="22.5" customHeight="1">
      <c r="B110" s="165"/>
      <c r="C110" s="166" t="s">
        <v>204</v>
      </c>
      <c r="D110" s="166" t="s">
        <v>140</v>
      </c>
      <c r="E110" s="167" t="s">
        <v>205</v>
      </c>
      <c r="F110" s="168" t="s">
        <v>206</v>
      </c>
      <c r="G110" s="169" t="s">
        <v>207</v>
      </c>
      <c r="H110" s="170">
        <v>49.98</v>
      </c>
      <c r="I110" s="171"/>
      <c r="J110" s="172">
        <f>ROUND(I110*H110,2)</f>
        <v>0</v>
      </c>
      <c r="K110" s="168" t="s">
        <v>144</v>
      </c>
      <c r="L110" s="35"/>
      <c r="M110" s="173" t="s">
        <v>22</v>
      </c>
      <c r="N110" s="174" t="s">
        <v>49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7" t="s">
        <v>145</v>
      </c>
      <c r="AT110" s="17" t="s">
        <v>140</v>
      </c>
      <c r="AU110" s="17" t="s">
        <v>86</v>
      </c>
      <c r="AY110" s="17" t="s">
        <v>138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7" t="s">
        <v>23</v>
      </c>
      <c r="BK110" s="177">
        <f>ROUND(I110*H110,2)</f>
        <v>0</v>
      </c>
      <c r="BL110" s="17" t="s">
        <v>145</v>
      </c>
      <c r="BM110" s="17" t="s">
        <v>208</v>
      </c>
    </row>
    <row r="111" spans="2:47" s="1" customFormat="1" ht="24">
      <c r="B111" s="35"/>
      <c r="D111" s="180" t="s">
        <v>147</v>
      </c>
      <c r="F111" s="181" t="s">
        <v>209</v>
      </c>
      <c r="I111" s="139"/>
      <c r="L111" s="35"/>
      <c r="M111" s="64"/>
      <c r="N111" s="36"/>
      <c r="O111" s="36"/>
      <c r="P111" s="36"/>
      <c r="Q111" s="36"/>
      <c r="R111" s="36"/>
      <c r="S111" s="36"/>
      <c r="T111" s="65"/>
      <c r="AT111" s="17" t="s">
        <v>147</v>
      </c>
      <c r="AU111" s="17" t="s">
        <v>86</v>
      </c>
    </row>
    <row r="112" spans="2:51" s="11" customFormat="1" ht="12">
      <c r="B112" s="192"/>
      <c r="D112" s="178" t="s">
        <v>184</v>
      </c>
      <c r="E112" s="201" t="s">
        <v>22</v>
      </c>
      <c r="F112" s="202" t="s">
        <v>210</v>
      </c>
      <c r="H112" s="203">
        <v>49.98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193" t="s">
        <v>184</v>
      </c>
      <c r="AU112" s="193" t="s">
        <v>86</v>
      </c>
      <c r="AV112" s="11" t="s">
        <v>86</v>
      </c>
      <c r="AW112" s="11" t="s">
        <v>42</v>
      </c>
      <c r="AX112" s="11" t="s">
        <v>23</v>
      </c>
      <c r="AY112" s="193" t="s">
        <v>138</v>
      </c>
    </row>
    <row r="113" spans="2:65" s="1" customFormat="1" ht="22.5" customHeight="1">
      <c r="B113" s="165"/>
      <c r="C113" s="166" t="s">
        <v>211</v>
      </c>
      <c r="D113" s="166" t="s">
        <v>140</v>
      </c>
      <c r="E113" s="167" t="s">
        <v>212</v>
      </c>
      <c r="F113" s="168" t="s">
        <v>213</v>
      </c>
      <c r="G113" s="169" t="s">
        <v>207</v>
      </c>
      <c r="H113" s="170">
        <v>8.05</v>
      </c>
      <c r="I113" s="171"/>
      <c r="J113" s="172">
        <f>ROUND(I113*H113,2)</f>
        <v>0</v>
      </c>
      <c r="K113" s="168" t="s">
        <v>144</v>
      </c>
      <c r="L113" s="35"/>
      <c r="M113" s="173" t="s">
        <v>22</v>
      </c>
      <c r="N113" s="174" t="s">
        <v>49</v>
      </c>
      <c r="O113" s="36"/>
      <c r="P113" s="175">
        <f>O113*H113</f>
        <v>0</v>
      </c>
      <c r="Q113" s="175">
        <v>0</v>
      </c>
      <c r="R113" s="175">
        <f>Q113*H113</f>
        <v>0</v>
      </c>
      <c r="S113" s="175">
        <v>0</v>
      </c>
      <c r="T113" s="176">
        <f>S113*H113</f>
        <v>0</v>
      </c>
      <c r="AR113" s="17" t="s">
        <v>145</v>
      </c>
      <c r="AT113" s="17" t="s">
        <v>140</v>
      </c>
      <c r="AU113" s="17" t="s">
        <v>86</v>
      </c>
      <c r="AY113" s="17" t="s">
        <v>138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7" t="s">
        <v>23</v>
      </c>
      <c r="BK113" s="177">
        <f>ROUND(I113*H113,2)</f>
        <v>0</v>
      </c>
      <c r="BL113" s="17" t="s">
        <v>145</v>
      </c>
      <c r="BM113" s="17" t="s">
        <v>214</v>
      </c>
    </row>
    <row r="114" spans="2:47" s="1" customFormat="1" ht="24">
      <c r="B114" s="35"/>
      <c r="D114" s="178" t="s">
        <v>147</v>
      </c>
      <c r="F114" s="179" t="s">
        <v>215</v>
      </c>
      <c r="I114" s="139"/>
      <c r="L114" s="35"/>
      <c r="M114" s="64"/>
      <c r="N114" s="36"/>
      <c r="O114" s="36"/>
      <c r="P114" s="36"/>
      <c r="Q114" s="36"/>
      <c r="R114" s="36"/>
      <c r="S114" s="36"/>
      <c r="T114" s="65"/>
      <c r="AT114" s="17" t="s">
        <v>147</v>
      </c>
      <c r="AU114" s="17" t="s">
        <v>86</v>
      </c>
    </row>
    <row r="115" spans="2:65" s="1" customFormat="1" ht="22.5" customHeight="1">
      <c r="B115" s="165"/>
      <c r="C115" s="166" t="s">
        <v>216</v>
      </c>
      <c r="D115" s="166" t="s">
        <v>140</v>
      </c>
      <c r="E115" s="167" t="s">
        <v>217</v>
      </c>
      <c r="F115" s="168" t="s">
        <v>218</v>
      </c>
      <c r="G115" s="169" t="s">
        <v>207</v>
      </c>
      <c r="H115" s="170">
        <v>49.98</v>
      </c>
      <c r="I115" s="171"/>
      <c r="J115" s="172">
        <f>ROUND(I115*H115,2)</f>
        <v>0</v>
      </c>
      <c r="K115" s="168" t="s">
        <v>144</v>
      </c>
      <c r="L115" s="35"/>
      <c r="M115" s="173" t="s">
        <v>22</v>
      </c>
      <c r="N115" s="174" t="s">
        <v>49</v>
      </c>
      <c r="O115" s="36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AR115" s="17" t="s">
        <v>145</v>
      </c>
      <c r="AT115" s="17" t="s">
        <v>140</v>
      </c>
      <c r="AU115" s="17" t="s">
        <v>86</v>
      </c>
      <c r="AY115" s="17" t="s">
        <v>138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7" t="s">
        <v>23</v>
      </c>
      <c r="BK115" s="177">
        <f>ROUND(I115*H115,2)</f>
        <v>0</v>
      </c>
      <c r="BL115" s="17" t="s">
        <v>145</v>
      </c>
      <c r="BM115" s="17" t="s">
        <v>219</v>
      </c>
    </row>
    <row r="116" spans="2:47" s="1" customFormat="1" ht="24">
      <c r="B116" s="35"/>
      <c r="D116" s="178" t="s">
        <v>147</v>
      </c>
      <c r="F116" s="179" t="s">
        <v>220</v>
      </c>
      <c r="I116" s="139"/>
      <c r="L116" s="35"/>
      <c r="M116" s="64"/>
      <c r="N116" s="36"/>
      <c r="O116" s="36"/>
      <c r="P116" s="36"/>
      <c r="Q116" s="36"/>
      <c r="R116" s="36"/>
      <c r="S116" s="36"/>
      <c r="T116" s="65"/>
      <c r="AT116" s="17" t="s">
        <v>147</v>
      </c>
      <c r="AU116" s="17" t="s">
        <v>86</v>
      </c>
    </row>
    <row r="117" spans="2:65" s="1" customFormat="1" ht="22.5" customHeight="1">
      <c r="B117" s="165"/>
      <c r="C117" s="166" t="s">
        <v>8</v>
      </c>
      <c r="D117" s="166" t="s">
        <v>140</v>
      </c>
      <c r="E117" s="167" t="s">
        <v>221</v>
      </c>
      <c r="F117" s="168" t="s">
        <v>222</v>
      </c>
      <c r="G117" s="169" t="s">
        <v>207</v>
      </c>
      <c r="H117" s="170">
        <v>549.78</v>
      </c>
      <c r="I117" s="171"/>
      <c r="J117" s="172">
        <f>ROUND(I117*H117,2)</f>
        <v>0</v>
      </c>
      <c r="K117" s="168" t="s">
        <v>144</v>
      </c>
      <c r="L117" s="35"/>
      <c r="M117" s="173" t="s">
        <v>22</v>
      </c>
      <c r="N117" s="174" t="s">
        <v>49</v>
      </c>
      <c r="O117" s="36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7" t="s">
        <v>145</v>
      </c>
      <c r="AT117" s="17" t="s">
        <v>140</v>
      </c>
      <c r="AU117" s="17" t="s">
        <v>86</v>
      </c>
      <c r="AY117" s="17" t="s">
        <v>138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7" t="s">
        <v>23</v>
      </c>
      <c r="BK117" s="177">
        <f>ROUND(I117*H117,2)</f>
        <v>0</v>
      </c>
      <c r="BL117" s="17" t="s">
        <v>145</v>
      </c>
      <c r="BM117" s="17" t="s">
        <v>223</v>
      </c>
    </row>
    <row r="118" spans="2:47" s="1" customFormat="1" ht="24">
      <c r="B118" s="35"/>
      <c r="D118" s="180" t="s">
        <v>147</v>
      </c>
      <c r="F118" s="181" t="s">
        <v>224</v>
      </c>
      <c r="I118" s="139"/>
      <c r="L118" s="35"/>
      <c r="M118" s="64"/>
      <c r="N118" s="36"/>
      <c r="O118" s="36"/>
      <c r="P118" s="36"/>
      <c r="Q118" s="36"/>
      <c r="R118" s="36"/>
      <c r="S118" s="36"/>
      <c r="T118" s="65"/>
      <c r="AT118" s="17" t="s">
        <v>147</v>
      </c>
      <c r="AU118" s="17" t="s">
        <v>86</v>
      </c>
    </row>
    <row r="119" spans="2:51" s="11" customFormat="1" ht="12">
      <c r="B119" s="192"/>
      <c r="D119" s="178" t="s">
        <v>184</v>
      </c>
      <c r="E119" s="201" t="s">
        <v>22</v>
      </c>
      <c r="F119" s="202" t="s">
        <v>225</v>
      </c>
      <c r="H119" s="203">
        <v>549.78</v>
      </c>
      <c r="I119" s="196"/>
      <c r="L119" s="192"/>
      <c r="M119" s="197"/>
      <c r="N119" s="198"/>
      <c r="O119" s="198"/>
      <c r="P119" s="198"/>
      <c r="Q119" s="198"/>
      <c r="R119" s="198"/>
      <c r="S119" s="198"/>
      <c r="T119" s="199"/>
      <c r="AT119" s="193" t="s">
        <v>184</v>
      </c>
      <c r="AU119" s="193" t="s">
        <v>86</v>
      </c>
      <c r="AV119" s="11" t="s">
        <v>86</v>
      </c>
      <c r="AW119" s="11" t="s">
        <v>42</v>
      </c>
      <c r="AX119" s="11" t="s">
        <v>23</v>
      </c>
      <c r="AY119" s="193" t="s">
        <v>138</v>
      </c>
    </row>
    <row r="120" spans="2:65" s="1" customFormat="1" ht="22.5" customHeight="1">
      <c r="B120" s="165"/>
      <c r="C120" s="166" t="s">
        <v>226</v>
      </c>
      <c r="D120" s="166" t="s">
        <v>140</v>
      </c>
      <c r="E120" s="167" t="s">
        <v>227</v>
      </c>
      <c r="F120" s="168" t="s">
        <v>228</v>
      </c>
      <c r="G120" s="169" t="s">
        <v>207</v>
      </c>
      <c r="H120" s="170">
        <v>8.05</v>
      </c>
      <c r="I120" s="171"/>
      <c r="J120" s="172">
        <f>ROUND(I120*H120,2)</f>
        <v>0</v>
      </c>
      <c r="K120" s="168" t="s">
        <v>144</v>
      </c>
      <c r="L120" s="35"/>
      <c r="M120" s="173" t="s">
        <v>22</v>
      </c>
      <c r="N120" s="174" t="s">
        <v>49</v>
      </c>
      <c r="O120" s="36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AR120" s="17" t="s">
        <v>145</v>
      </c>
      <c r="AT120" s="17" t="s">
        <v>140</v>
      </c>
      <c r="AU120" s="17" t="s">
        <v>86</v>
      </c>
      <c r="AY120" s="17" t="s">
        <v>138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7" t="s">
        <v>23</v>
      </c>
      <c r="BK120" s="177">
        <f>ROUND(I120*H120,2)</f>
        <v>0</v>
      </c>
      <c r="BL120" s="17" t="s">
        <v>145</v>
      </c>
      <c r="BM120" s="17" t="s">
        <v>229</v>
      </c>
    </row>
    <row r="121" spans="2:47" s="1" customFormat="1" ht="24">
      <c r="B121" s="35"/>
      <c r="D121" s="178" t="s">
        <v>147</v>
      </c>
      <c r="F121" s="179" t="s">
        <v>230</v>
      </c>
      <c r="I121" s="139"/>
      <c r="L121" s="35"/>
      <c r="M121" s="64"/>
      <c r="N121" s="36"/>
      <c r="O121" s="36"/>
      <c r="P121" s="36"/>
      <c r="Q121" s="36"/>
      <c r="R121" s="36"/>
      <c r="S121" s="36"/>
      <c r="T121" s="65"/>
      <c r="AT121" s="17" t="s">
        <v>147</v>
      </c>
      <c r="AU121" s="17" t="s">
        <v>86</v>
      </c>
    </row>
    <row r="122" spans="2:65" s="1" customFormat="1" ht="22.5" customHeight="1">
      <c r="B122" s="165"/>
      <c r="C122" s="166" t="s">
        <v>231</v>
      </c>
      <c r="D122" s="166" t="s">
        <v>140</v>
      </c>
      <c r="E122" s="167" t="s">
        <v>232</v>
      </c>
      <c r="F122" s="168" t="s">
        <v>233</v>
      </c>
      <c r="G122" s="169" t="s">
        <v>207</v>
      </c>
      <c r="H122" s="170">
        <v>88.55</v>
      </c>
      <c r="I122" s="171"/>
      <c r="J122" s="172">
        <f>ROUND(I122*H122,2)</f>
        <v>0</v>
      </c>
      <c r="K122" s="168" t="s">
        <v>144</v>
      </c>
      <c r="L122" s="35"/>
      <c r="M122" s="173" t="s">
        <v>22</v>
      </c>
      <c r="N122" s="174" t="s">
        <v>49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7" t="s">
        <v>145</v>
      </c>
      <c r="AT122" s="17" t="s">
        <v>140</v>
      </c>
      <c r="AU122" s="17" t="s">
        <v>86</v>
      </c>
      <c r="AY122" s="17" t="s">
        <v>138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7" t="s">
        <v>23</v>
      </c>
      <c r="BK122" s="177">
        <f>ROUND(I122*H122,2)</f>
        <v>0</v>
      </c>
      <c r="BL122" s="17" t="s">
        <v>145</v>
      </c>
      <c r="BM122" s="17" t="s">
        <v>234</v>
      </c>
    </row>
    <row r="123" spans="2:47" s="1" customFormat="1" ht="24">
      <c r="B123" s="35"/>
      <c r="D123" s="180" t="s">
        <v>147</v>
      </c>
      <c r="F123" s="181" t="s">
        <v>224</v>
      </c>
      <c r="I123" s="139"/>
      <c r="L123" s="35"/>
      <c r="M123" s="64"/>
      <c r="N123" s="36"/>
      <c r="O123" s="36"/>
      <c r="P123" s="36"/>
      <c r="Q123" s="36"/>
      <c r="R123" s="36"/>
      <c r="S123" s="36"/>
      <c r="T123" s="65"/>
      <c r="AT123" s="17" t="s">
        <v>147</v>
      </c>
      <c r="AU123" s="17" t="s">
        <v>86</v>
      </c>
    </row>
    <row r="124" spans="2:51" s="11" customFormat="1" ht="12">
      <c r="B124" s="192"/>
      <c r="D124" s="178" t="s">
        <v>184</v>
      </c>
      <c r="E124" s="201" t="s">
        <v>22</v>
      </c>
      <c r="F124" s="202" t="s">
        <v>235</v>
      </c>
      <c r="H124" s="203">
        <v>88.55</v>
      </c>
      <c r="I124" s="196"/>
      <c r="L124" s="192"/>
      <c r="M124" s="197"/>
      <c r="N124" s="198"/>
      <c r="O124" s="198"/>
      <c r="P124" s="198"/>
      <c r="Q124" s="198"/>
      <c r="R124" s="198"/>
      <c r="S124" s="198"/>
      <c r="T124" s="199"/>
      <c r="AT124" s="193" t="s">
        <v>184</v>
      </c>
      <c r="AU124" s="193" t="s">
        <v>86</v>
      </c>
      <c r="AV124" s="11" t="s">
        <v>86</v>
      </c>
      <c r="AW124" s="11" t="s">
        <v>42</v>
      </c>
      <c r="AX124" s="11" t="s">
        <v>23</v>
      </c>
      <c r="AY124" s="193" t="s">
        <v>138</v>
      </c>
    </row>
    <row r="125" spans="2:65" s="1" customFormat="1" ht="22.5" customHeight="1">
      <c r="B125" s="165"/>
      <c r="C125" s="166" t="s">
        <v>236</v>
      </c>
      <c r="D125" s="166" t="s">
        <v>140</v>
      </c>
      <c r="E125" s="167" t="s">
        <v>237</v>
      </c>
      <c r="F125" s="168" t="s">
        <v>238</v>
      </c>
      <c r="G125" s="169" t="s">
        <v>207</v>
      </c>
      <c r="H125" s="170">
        <v>38.05</v>
      </c>
      <c r="I125" s="171"/>
      <c r="J125" s="172">
        <f>ROUND(I125*H125,2)</f>
        <v>0</v>
      </c>
      <c r="K125" s="168" t="s">
        <v>144</v>
      </c>
      <c r="L125" s="35"/>
      <c r="M125" s="173" t="s">
        <v>22</v>
      </c>
      <c r="N125" s="174" t="s">
        <v>49</v>
      </c>
      <c r="O125" s="36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AR125" s="17" t="s">
        <v>145</v>
      </c>
      <c r="AT125" s="17" t="s">
        <v>140</v>
      </c>
      <c r="AU125" s="17" t="s">
        <v>86</v>
      </c>
      <c r="AY125" s="17" t="s">
        <v>138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7" t="s">
        <v>23</v>
      </c>
      <c r="BK125" s="177">
        <f>ROUND(I125*H125,2)</f>
        <v>0</v>
      </c>
      <c r="BL125" s="17" t="s">
        <v>145</v>
      </c>
      <c r="BM125" s="17" t="s">
        <v>239</v>
      </c>
    </row>
    <row r="126" spans="2:47" s="1" customFormat="1" ht="12">
      <c r="B126" s="35"/>
      <c r="D126" s="178" t="s">
        <v>147</v>
      </c>
      <c r="F126" s="179" t="s">
        <v>240</v>
      </c>
      <c r="I126" s="139"/>
      <c r="L126" s="35"/>
      <c r="M126" s="64"/>
      <c r="N126" s="36"/>
      <c r="O126" s="36"/>
      <c r="P126" s="36"/>
      <c r="Q126" s="36"/>
      <c r="R126" s="36"/>
      <c r="S126" s="36"/>
      <c r="T126" s="65"/>
      <c r="AT126" s="17" t="s">
        <v>147</v>
      </c>
      <c r="AU126" s="17" t="s">
        <v>86</v>
      </c>
    </row>
    <row r="127" spans="2:65" s="1" customFormat="1" ht="22.5" customHeight="1">
      <c r="B127" s="165"/>
      <c r="C127" s="166" t="s">
        <v>241</v>
      </c>
      <c r="D127" s="166" t="s">
        <v>140</v>
      </c>
      <c r="E127" s="167" t="s">
        <v>242</v>
      </c>
      <c r="F127" s="168" t="s">
        <v>243</v>
      </c>
      <c r="G127" s="169" t="s">
        <v>207</v>
      </c>
      <c r="H127" s="170">
        <v>5.88</v>
      </c>
      <c r="I127" s="171"/>
      <c r="J127" s="172">
        <f>ROUND(I127*H127,2)</f>
        <v>0</v>
      </c>
      <c r="K127" s="168" t="s">
        <v>144</v>
      </c>
      <c r="L127" s="35"/>
      <c r="M127" s="173" t="s">
        <v>22</v>
      </c>
      <c r="N127" s="174" t="s">
        <v>49</v>
      </c>
      <c r="O127" s="36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7" t="s">
        <v>145</v>
      </c>
      <c r="AT127" s="17" t="s">
        <v>140</v>
      </c>
      <c r="AU127" s="17" t="s">
        <v>86</v>
      </c>
      <c r="AY127" s="17" t="s">
        <v>138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7" t="s">
        <v>23</v>
      </c>
      <c r="BK127" s="177">
        <f>ROUND(I127*H127,2)</f>
        <v>0</v>
      </c>
      <c r="BL127" s="17" t="s">
        <v>145</v>
      </c>
      <c r="BM127" s="17" t="s">
        <v>244</v>
      </c>
    </row>
    <row r="128" spans="2:47" s="1" customFormat="1" ht="12">
      <c r="B128" s="35"/>
      <c r="D128" s="178" t="s">
        <v>147</v>
      </c>
      <c r="F128" s="179" t="s">
        <v>245</v>
      </c>
      <c r="I128" s="139"/>
      <c r="L128" s="35"/>
      <c r="M128" s="64"/>
      <c r="N128" s="36"/>
      <c r="O128" s="36"/>
      <c r="P128" s="36"/>
      <c r="Q128" s="36"/>
      <c r="R128" s="36"/>
      <c r="S128" s="36"/>
      <c r="T128" s="65"/>
      <c r="AT128" s="17" t="s">
        <v>147</v>
      </c>
      <c r="AU128" s="17" t="s">
        <v>86</v>
      </c>
    </row>
    <row r="129" spans="2:65" s="1" customFormat="1" ht="22.5" customHeight="1">
      <c r="B129" s="165"/>
      <c r="C129" s="166" t="s">
        <v>246</v>
      </c>
      <c r="D129" s="166" t="s">
        <v>140</v>
      </c>
      <c r="E129" s="167" t="s">
        <v>247</v>
      </c>
      <c r="F129" s="168" t="s">
        <v>248</v>
      </c>
      <c r="G129" s="169" t="s">
        <v>207</v>
      </c>
      <c r="H129" s="170">
        <v>14.1</v>
      </c>
      <c r="I129" s="171"/>
      <c r="J129" s="172">
        <f>ROUND(I129*H129,2)</f>
        <v>0</v>
      </c>
      <c r="K129" s="168" t="s">
        <v>144</v>
      </c>
      <c r="L129" s="35"/>
      <c r="M129" s="173" t="s">
        <v>22</v>
      </c>
      <c r="N129" s="174" t="s">
        <v>49</v>
      </c>
      <c r="O129" s="36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AR129" s="17" t="s">
        <v>145</v>
      </c>
      <c r="AT129" s="17" t="s">
        <v>140</v>
      </c>
      <c r="AU129" s="17" t="s">
        <v>86</v>
      </c>
      <c r="AY129" s="17" t="s">
        <v>138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7" t="s">
        <v>23</v>
      </c>
      <c r="BK129" s="177">
        <f>ROUND(I129*H129,2)</f>
        <v>0</v>
      </c>
      <c r="BL129" s="17" t="s">
        <v>145</v>
      </c>
      <c r="BM129" s="17" t="s">
        <v>249</v>
      </c>
    </row>
    <row r="130" spans="2:47" s="1" customFormat="1" ht="12">
      <c r="B130" s="35"/>
      <c r="D130" s="180" t="s">
        <v>147</v>
      </c>
      <c r="F130" s="181" t="s">
        <v>250</v>
      </c>
      <c r="I130" s="139"/>
      <c r="L130" s="35"/>
      <c r="M130" s="64"/>
      <c r="N130" s="36"/>
      <c r="O130" s="36"/>
      <c r="P130" s="36"/>
      <c r="Q130" s="36"/>
      <c r="R130" s="36"/>
      <c r="S130" s="36"/>
      <c r="T130" s="65"/>
      <c r="AT130" s="17" t="s">
        <v>147</v>
      </c>
      <c r="AU130" s="17" t="s">
        <v>86</v>
      </c>
    </row>
    <row r="131" spans="2:63" s="10" customFormat="1" ht="29.25" customHeight="1">
      <c r="B131" s="151"/>
      <c r="D131" s="162" t="s">
        <v>77</v>
      </c>
      <c r="E131" s="163" t="s">
        <v>251</v>
      </c>
      <c r="F131" s="163" t="s">
        <v>252</v>
      </c>
      <c r="I131" s="154"/>
      <c r="J131" s="164">
        <f>BK131</f>
        <v>0</v>
      </c>
      <c r="L131" s="151"/>
      <c r="M131" s="156"/>
      <c r="N131" s="157"/>
      <c r="O131" s="157"/>
      <c r="P131" s="158">
        <f>SUM(P132:P133)</f>
        <v>0</v>
      </c>
      <c r="Q131" s="157"/>
      <c r="R131" s="158">
        <f>SUM(R132:R133)</f>
        <v>0</v>
      </c>
      <c r="S131" s="157"/>
      <c r="T131" s="159">
        <f>SUM(T132:T133)</f>
        <v>0</v>
      </c>
      <c r="AR131" s="152" t="s">
        <v>23</v>
      </c>
      <c r="AT131" s="160" t="s">
        <v>77</v>
      </c>
      <c r="AU131" s="160" t="s">
        <v>23</v>
      </c>
      <c r="AY131" s="152" t="s">
        <v>138</v>
      </c>
      <c r="BK131" s="161">
        <f>SUM(BK132:BK133)</f>
        <v>0</v>
      </c>
    </row>
    <row r="132" spans="2:65" s="1" customFormat="1" ht="22.5" customHeight="1">
      <c r="B132" s="165"/>
      <c r="C132" s="166" t="s">
        <v>7</v>
      </c>
      <c r="D132" s="166" t="s">
        <v>140</v>
      </c>
      <c r="E132" s="167" t="s">
        <v>253</v>
      </c>
      <c r="F132" s="168" t="s">
        <v>254</v>
      </c>
      <c r="G132" s="169" t="s">
        <v>207</v>
      </c>
      <c r="H132" s="170">
        <v>29.498</v>
      </c>
      <c r="I132" s="171"/>
      <c r="J132" s="172">
        <f>ROUND(I132*H132,2)</f>
        <v>0</v>
      </c>
      <c r="K132" s="168" t="s">
        <v>144</v>
      </c>
      <c r="L132" s="35"/>
      <c r="M132" s="173" t="s">
        <v>22</v>
      </c>
      <c r="N132" s="174" t="s">
        <v>49</v>
      </c>
      <c r="O132" s="36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AR132" s="17" t="s">
        <v>145</v>
      </c>
      <c r="AT132" s="17" t="s">
        <v>140</v>
      </c>
      <c r="AU132" s="17" t="s">
        <v>86</v>
      </c>
      <c r="AY132" s="17" t="s">
        <v>138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7" t="s">
        <v>23</v>
      </c>
      <c r="BK132" s="177">
        <f>ROUND(I132*H132,2)</f>
        <v>0</v>
      </c>
      <c r="BL132" s="17" t="s">
        <v>145</v>
      </c>
      <c r="BM132" s="17" t="s">
        <v>255</v>
      </c>
    </row>
    <row r="133" spans="2:47" s="1" customFormat="1" ht="24">
      <c r="B133" s="35"/>
      <c r="D133" s="180" t="s">
        <v>147</v>
      </c>
      <c r="F133" s="181" t="s">
        <v>256</v>
      </c>
      <c r="I133" s="139"/>
      <c r="L133" s="35"/>
      <c r="M133" s="204"/>
      <c r="N133" s="205"/>
      <c r="O133" s="205"/>
      <c r="P133" s="205"/>
      <c r="Q133" s="205"/>
      <c r="R133" s="205"/>
      <c r="S133" s="205"/>
      <c r="T133" s="206"/>
      <c r="AT133" s="17" t="s">
        <v>147</v>
      </c>
      <c r="AU133" s="17" t="s">
        <v>86</v>
      </c>
    </row>
    <row r="134" spans="2:12" s="1" customFormat="1" ht="6.75" customHeight="1">
      <c r="B134" s="50"/>
      <c r="C134" s="51"/>
      <c r="D134" s="51"/>
      <c r="E134" s="51"/>
      <c r="F134" s="51"/>
      <c r="G134" s="51"/>
      <c r="H134" s="51"/>
      <c r="I134" s="117"/>
      <c r="J134" s="51"/>
      <c r="K134" s="51"/>
      <c r="L134" s="35"/>
    </row>
    <row r="135" ht="12">
      <c r="AT135" s="207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89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257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30</v>
      </c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ROUND(SUM(BE81:BE109),2)</f>
        <v>0</v>
      </c>
      <c r="G30" s="36"/>
      <c r="H30" s="36"/>
      <c r="I30" s="109">
        <v>0.21</v>
      </c>
      <c r="J30" s="108">
        <f>ROUND(ROUND((SUM(BE81:BE109)),2)*I30,2)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ROUND(SUM(BF81:BF109),2)</f>
        <v>0</v>
      </c>
      <c r="G31" s="36"/>
      <c r="H31" s="36"/>
      <c r="I31" s="109">
        <v>0.15</v>
      </c>
      <c r="J31" s="108">
        <f>ROUND(ROUND((SUM(BF81:BF109)),2)*I31,2)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ROUND(SUM(BG81:BG109),2)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ROUND(SUM(BH81:BH109),2)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ROUND(SUM(BI81:BI109),2)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163052 - SO 100b-Plocha kolem pamětních desek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116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5" customHeight="1">
      <c r="B58" s="132"/>
      <c r="C58" s="133"/>
      <c r="D58" s="134" t="s">
        <v>117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8" customFormat="1" ht="19.5" customHeight="1">
      <c r="B59" s="132"/>
      <c r="C59" s="133"/>
      <c r="D59" s="134" t="s">
        <v>118</v>
      </c>
      <c r="E59" s="135"/>
      <c r="F59" s="135"/>
      <c r="G59" s="135"/>
      <c r="H59" s="135"/>
      <c r="I59" s="136"/>
      <c r="J59" s="137">
        <f>J89</f>
        <v>0</v>
      </c>
      <c r="K59" s="138"/>
    </row>
    <row r="60" spans="2:11" s="8" customFormat="1" ht="19.5" customHeight="1">
      <c r="B60" s="132"/>
      <c r="C60" s="133"/>
      <c r="D60" s="134" t="s">
        <v>119</v>
      </c>
      <c r="E60" s="135"/>
      <c r="F60" s="135"/>
      <c r="G60" s="135"/>
      <c r="H60" s="135"/>
      <c r="I60" s="136"/>
      <c r="J60" s="137">
        <f>J99</f>
        <v>0</v>
      </c>
      <c r="K60" s="138"/>
    </row>
    <row r="61" spans="2:11" s="8" customFormat="1" ht="19.5" customHeight="1">
      <c r="B61" s="132"/>
      <c r="C61" s="133"/>
      <c r="D61" s="134" t="s">
        <v>121</v>
      </c>
      <c r="E61" s="135"/>
      <c r="F61" s="135"/>
      <c r="G61" s="135"/>
      <c r="H61" s="135"/>
      <c r="I61" s="136"/>
      <c r="J61" s="137">
        <f>J107</f>
        <v>0</v>
      </c>
      <c r="K61" s="138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7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8"/>
      <c r="J67" s="54"/>
      <c r="K67" s="54"/>
      <c r="L67" s="35"/>
    </row>
    <row r="68" spans="2:12" s="1" customFormat="1" ht="36.75" customHeight="1">
      <c r="B68" s="35"/>
      <c r="C68" s="55" t="s">
        <v>122</v>
      </c>
      <c r="I68" s="139"/>
      <c r="L68" s="35"/>
    </row>
    <row r="69" spans="2:12" s="1" customFormat="1" ht="6.75" customHeight="1">
      <c r="B69" s="35"/>
      <c r="I69" s="139"/>
      <c r="L69" s="35"/>
    </row>
    <row r="70" spans="2:12" s="1" customFormat="1" ht="14.25" customHeight="1">
      <c r="B70" s="35"/>
      <c r="C70" s="57" t="s">
        <v>16</v>
      </c>
      <c r="I70" s="139"/>
      <c r="L70" s="35"/>
    </row>
    <row r="71" spans="2:12" s="1" customFormat="1" ht="22.5" customHeight="1">
      <c r="B71" s="35"/>
      <c r="E71" s="358" t="str">
        <f>E7</f>
        <v>Trojice-Restaurování pomníku obětem hornické stávky 1894 - zpevněné plochy</v>
      </c>
      <c r="F71" s="335"/>
      <c r="G71" s="335"/>
      <c r="H71" s="335"/>
      <c r="I71" s="139"/>
      <c r="L71" s="35"/>
    </row>
    <row r="72" spans="2:12" s="1" customFormat="1" ht="14.25" customHeight="1">
      <c r="B72" s="35"/>
      <c r="C72" s="57" t="s">
        <v>109</v>
      </c>
      <c r="I72" s="139"/>
      <c r="L72" s="35"/>
    </row>
    <row r="73" spans="2:12" s="1" customFormat="1" ht="23.25" customHeight="1">
      <c r="B73" s="35"/>
      <c r="E73" s="332" t="str">
        <f>E9</f>
        <v>163052 - SO 100b-Plocha kolem pamětních desek</v>
      </c>
      <c r="F73" s="335"/>
      <c r="G73" s="335"/>
      <c r="H73" s="335"/>
      <c r="I73" s="139"/>
      <c r="L73" s="35"/>
    </row>
    <row r="74" spans="2:12" s="1" customFormat="1" ht="6.75" customHeight="1">
      <c r="B74" s="35"/>
      <c r="I74" s="139"/>
      <c r="L74" s="35"/>
    </row>
    <row r="75" spans="2:12" s="1" customFormat="1" ht="18" customHeight="1">
      <c r="B75" s="35"/>
      <c r="C75" s="57" t="s">
        <v>24</v>
      </c>
      <c r="F75" s="140" t="str">
        <f>F12</f>
        <v>Ostrava</v>
      </c>
      <c r="I75" s="141" t="s">
        <v>26</v>
      </c>
      <c r="J75" s="61" t="str">
        <f>IF(J12="","",J12)</f>
        <v>31.03.2016</v>
      </c>
      <c r="L75" s="35"/>
    </row>
    <row r="76" spans="2:12" s="1" customFormat="1" ht="6.75" customHeight="1">
      <c r="B76" s="35"/>
      <c r="I76" s="139"/>
      <c r="L76" s="35"/>
    </row>
    <row r="77" spans="2:12" s="1" customFormat="1" ht="12.75">
      <c r="B77" s="35"/>
      <c r="C77" s="57" t="s">
        <v>32</v>
      </c>
      <c r="F77" s="140" t="str">
        <f>E15</f>
        <v> </v>
      </c>
      <c r="I77" s="141" t="s">
        <v>38</v>
      </c>
      <c r="J77" s="140" t="str">
        <f>E21</f>
        <v>ing Milan Palák</v>
      </c>
      <c r="L77" s="35"/>
    </row>
    <row r="78" spans="2:12" s="1" customFormat="1" ht="14.25" customHeight="1">
      <c r="B78" s="35"/>
      <c r="C78" s="57" t="s">
        <v>36</v>
      </c>
      <c r="F78" s="140">
        <f>IF(E18="","",E18)</f>
      </c>
      <c r="I78" s="139"/>
      <c r="L78" s="35"/>
    </row>
    <row r="79" spans="2:12" s="1" customFormat="1" ht="9.75" customHeight="1">
      <c r="B79" s="35"/>
      <c r="I79" s="139"/>
      <c r="L79" s="35"/>
    </row>
    <row r="80" spans="2:20" s="9" customFormat="1" ht="29.25" customHeight="1">
      <c r="B80" s="142"/>
      <c r="C80" s="143" t="s">
        <v>123</v>
      </c>
      <c r="D80" s="144" t="s">
        <v>63</v>
      </c>
      <c r="E80" s="144" t="s">
        <v>59</v>
      </c>
      <c r="F80" s="144" t="s">
        <v>124</v>
      </c>
      <c r="G80" s="144" t="s">
        <v>125</v>
      </c>
      <c r="H80" s="144" t="s">
        <v>126</v>
      </c>
      <c r="I80" s="145" t="s">
        <v>127</v>
      </c>
      <c r="J80" s="144" t="s">
        <v>113</v>
      </c>
      <c r="K80" s="146" t="s">
        <v>128</v>
      </c>
      <c r="L80" s="142"/>
      <c r="M80" s="68" t="s">
        <v>129</v>
      </c>
      <c r="N80" s="69" t="s">
        <v>48</v>
      </c>
      <c r="O80" s="69" t="s">
        <v>130</v>
      </c>
      <c r="P80" s="69" t="s">
        <v>131</v>
      </c>
      <c r="Q80" s="69" t="s">
        <v>132</v>
      </c>
      <c r="R80" s="69" t="s">
        <v>133</v>
      </c>
      <c r="S80" s="69" t="s">
        <v>134</v>
      </c>
      <c r="T80" s="70" t="s">
        <v>135</v>
      </c>
    </row>
    <row r="81" spans="2:63" s="1" customFormat="1" ht="29.25" customHeight="1">
      <c r="B81" s="35"/>
      <c r="C81" s="72" t="s">
        <v>114</v>
      </c>
      <c r="I81" s="139"/>
      <c r="J81" s="147">
        <f>BK81</f>
        <v>0</v>
      </c>
      <c r="L81" s="35"/>
      <c r="M81" s="71"/>
      <c r="N81" s="62"/>
      <c r="O81" s="62"/>
      <c r="P81" s="148">
        <f>P82</f>
        <v>0</v>
      </c>
      <c r="Q81" s="62"/>
      <c r="R81" s="148">
        <f>R82</f>
        <v>10.736035</v>
      </c>
      <c r="S81" s="62"/>
      <c r="T81" s="149">
        <f>T82</f>
        <v>0</v>
      </c>
      <c r="AT81" s="17" t="s">
        <v>77</v>
      </c>
      <c r="AU81" s="17" t="s">
        <v>115</v>
      </c>
      <c r="BK81" s="150">
        <f>BK82</f>
        <v>0</v>
      </c>
    </row>
    <row r="82" spans="2:63" s="10" customFormat="1" ht="36.75" customHeight="1">
      <c r="B82" s="151"/>
      <c r="D82" s="152" t="s">
        <v>77</v>
      </c>
      <c r="E82" s="153" t="s">
        <v>136</v>
      </c>
      <c r="F82" s="153" t="s">
        <v>137</v>
      </c>
      <c r="I82" s="154"/>
      <c r="J82" s="155">
        <f>BK82</f>
        <v>0</v>
      </c>
      <c r="L82" s="151"/>
      <c r="M82" s="156"/>
      <c r="N82" s="157"/>
      <c r="O82" s="157"/>
      <c r="P82" s="158">
        <f>P83+P89+P99+P107</f>
        <v>0</v>
      </c>
      <c r="Q82" s="157"/>
      <c r="R82" s="158">
        <f>R83+R89+R99+R107</f>
        <v>10.736035</v>
      </c>
      <c r="S82" s="157"/>
      <c r="T82" s="159">
        <f>T83+T89+T99+T107</f>
        <v>0</v>
      </c>
      <c r="AR82" s="152" t="s">
        <v>23</v>
      </c>
      <c r="AT82" s="160" t="s">
        <v>77</v>
      </c>
      <c r="AU82" s="160" t="s">
        <v>78</v>
      </c>
      <c r="AY82" s="152" t="s">
        <v>138</v>
      </c>
      <c r="BK82" s="161">
        <f>BK83+BK89+BK99+BK107</f>
        <v>0</v>
      </c>
    </row>
    <row r="83" spans="2:63" s="10" customFormat="1" ht="19.5" customHeight="1">
      <c r="B83" s="151"/>
      <c r="D83" s="162" t="s">
        <v>77</v>
      </c>
      <c r="E83" s="163" t="s">
        <v>23</v>
      </c>
      <c r="F83" s="163" t="s">
        <v>139</v>
      </c>
      <c r="I83" s="154"/>
      <c r="J83" s="164">
        <f>BK83</f>
        <v>0</v>
      </c>
      <c r="L83" s="151"/>
      <c r="M83" s="156"/>
      <c r="N83" s="157"/>
      <c r="O83" s="157"/>
      <c r="P83" s="158">
        <f>SUM(P84:P88)</f>
        <v>0</v>
      </c>
      <c r="Q83" s="157"/>
      <c r="R83" s="158">
        <f>SUM(R84:R88)</f>
        <v>0.738</v>
      </c>
      <c r="S83" s="157"/>
      <c r="T83" s="159">
        <f>SUM(T84:T88)</f>
        <v>0</v>
      </c>
      <c r="AR83" s="152" t="s">
        <v>23</v>
      </c>
      <c r="AT83" s="160" t="s">
        <v>77</v>
      </c>
      <c r="AU83" s="160" t="s">
        <v>23</v>
      </c>
      <c r="AY83" s="152" t="s">
        <v>138</v>
      </c>
      <c r="BK83" s="161">
        <f>SUM(BK84:BK88)</f>
        <v>0</v>
      </c>
    </row>
    <row r="84" spans="2:65" s="1" customFormat="1" ht="22.5" customHeight="1">
      <c r="B84" s="165"/>
      <c r="C84" s="166" t="s">
        <v>23</v>
      </c>
      <c r="D84" s="166" t="s">
        <v>140</v>
      </c>
      <c r="E84" s="167" t="s">
        <v>258</v>
      </c>
      <c r="F84" s="168" t="s">
        <v>259</v>
      </c>
      <c r="G84" s="169" t="s">
        <v>160</v>
      </c>
      <c r="H84" s="170">
        <v>20</v>
      </c>
      <c r="I84" s="171"/>
      <c r="J84" s="172">
        <f>ROUND(I84*H84,2)</f>
        <v>0</v>
      </c>
      <c r="K84" s="168" t="s">
        <v>144</v>
      </c>
      <c r="L84" s="35"/>
      <c r="M84" s="173" t="s">
        <v>22</v>
      </c>
      <c r="N84" s="174" t="s">
        <v>49</v>
      </c>
      <c r="O84" s="36"/>
      <c r="P84" s="175">
        <f>O84*H84</f>
        <v>0</v>
      </c>
      <c r="Q84" s="175">
        <v>0.0369</v>
      </c>
      <c r="R84" s="175">
        <f>Q84*H84</f>
        <v>0.738</v>
      </c>
      <c r="S84" s="175">
        <v>0</v>
      </c>
      <c r="T84" s="176">
        <f>S84*H84</f>
        <v>0</v>
      </c>
      <c r="AR84" s="17" t="s">
        <v>145</v>
      </c>
      <c r="AT84" s="17" t="s">
        <v>140</v>
      </c>
      <c r="AU84" s="17" t="s">
        <v>86</v>
      </c>
      <c r="AY84" s="17" t="s">
        <v>138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7" t="s">
        <v>23</v>
      </c>
      <c r="BK84" s="177">
        <f>ROUND(I84*H84,2)</f>
        <v>0</v>
      </c>
      <c r="BL84" s="17" t="s">
        <v>145</v>
      </c>
      <c r="BM84" s="17" t="s">
        <v>260</v>
      </c>
    </row>
    <row r="85" spans="2:47" s="1" customFormat="1" ht="48">
      <c r="B85" s="35"/>
      <c r="D85" s="178" t="s">
        <v>147</v>
      </c>
      <c r="F85" s="179" t="s">
        <v>261</v>
      </c>
      <c r="I85" s="139"/>
      <c r="L85" s="35"/>
      <c r="M85" s="64"/>
      <c r="N85" s="36"/>
      <c r="O85" s="36"/>
      <c r="P85" s="36"/>
      <c r="Q85" s="36"/>
      <c r="R85" s="36"/>
      <c r="S85" s="36"/>
      <c r="T85" s="65"/>
      <c r="AT85" s="17" t="s">
        <v>147</v>
      </c>
      <c r="AU85" s="17" t="s">
        <v>86</v>
      </c>
    </row>
    <row r="86" spans="2:65" s="1" customFormat="1" ht="22.5" customHeight="1">
      <c r="B86" s="165"/>
      <c r="C86" s="166" t="s">
        <v>86</v>
      </c>
      <c r="D86" s="166" t="s">
        <v>140</v>
      </c>
      <c r="E86" s="167" t="s">
        <v>262</v>
      </c>
      <c r="F86" s="168" t="s">
        <v>263</v>
      </c>
      <c r="G86" s="169" t="s">
        <v>264</v>
      </c>
      <c r="H86" s="170">
        <v>10</v>
      </c>
      <c r="I86" s="171"/>
      <c r="J86" s="172">
        <f>ROUND(I86*H86,2)</f>
        <v>0</v>
      </c>
      <c r="K86" s="168" t="s">
        <v>144</v>
      </c>
      <c r="L86" s="35"/>
      <c r="M86" s="173" t="s">
        <v>22</v>
      </c>
      <c r="N86" s="174" t="s">
        <v>49</v>
      </c>
      <c r="O86" s="36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17" t="s">
        <v>145</v>
      </c>
      <c r="AT86" s="17" t="s">
        <v>140</v>
      </c>
      <c r="AU86" s="17" t="s">
        <v>86</v>
      </c>
      <c r="AY86" s="17" t="s">
        <v>138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7" t="s">
        <v>23</v>
      </c>
      <c r="BK86" s="177">
        <f>ROUND(I86*H86,2)</f>
        <v>0</v>
      </c>
      <c r="BL86" s="17" t="s">
        <v>145</v>
      </c>
      <c r="BM86" s="17" t="s">
        <v>265</v>
      </c>
    </row>
    <row r="87" spans="2:47" s="1" customFormat="1" ht="24">
      <c r="B87" s="35"/>
      <c r="D87" s="180" t="s">
        <v>147</v>
      </c>
      <c r="F87" s="181" t="s">
        <v>266</v>
      </c>
      <c r="I87" s="139"/>
      <c r="L87" s="35"/>
      <c r="M87" s="64"/>
      <c r="N87" s="36"/>
      <c r="O87" s="36"/>
      <c r="P87" s="36"/>
      <c r="Q87" s="36"/>
      <c r="R87" s="36"/>
      <c r="S87" s="36"/>
      <c r="T87" s="65"/>
      <c r="AT87" s="17" t="s">
        <v>147</v>
      </c>
      <c r="AU87" s="17" t="s">
        <v>86</v>
      </c>
    </row>
    <row r="88" spans="2:51" s="11" customFormat="1" ht="12">
      <c r="B88" s="192"/>
      <c r="D88" s="180" t="s">
        <v>184</v>
      </c>
      <c r="E88" s="193" t="s">
        <v>22</v>
      </c>
      <c r="F88" s="194" t="s">
        <v>267</v>
      </c>
      <c r="H88" s="195">
        <v>10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193" t="s">
        <v>184</v>
      </c>
      <c r="AU88" s="193" t="s">
        <v>86</v>
      </c>
      <c r="AV88" s="11" t="s">
        <v>86</v>
      </c>
      <c r="AW88" s="11" t="s">
        <v>42</v>
      </c>
      <c r="AX88" s="11" t="s">
        <v>23</v>
      </c>
      <c r="AY88" s="193" t="s">
        <v>138</v>
      </c>
    </row>
    <row r="89" spans="2:63" s="10" customFormat="1" ht="29.25" customHeight="1">
      <c r="B89" s="151"/>
      <c r="D89" s="162" t="s">
        <v>77</v>
      </c>
      <c r="E89" s="163" t="s">
        <v>163</v>
      </c>
      <c r="F89" s="163" t="s">
        <v>164</v>
      </c>
      <c r="I89" s="154"/>
      <c r="J89" s="164">
        <f>BK89</f>
        <v>0</v>
      </c>
      <c r="L89" s="151"/>
      <c r="M89" s="156"/>
      <c r="N89" s="157"/>
      <c r="O89" s="157"/>
      <c r="P89" s="158">
        <f>SUM(P90:P98)</f>
        <v>0</v>
      </c>
      <c r="Q89" s="157"/>
      <c r="R89" s="158">
        <f>SUM(R90:R98)</f>
        <v>7.513999999999999</v>
      </c>
      <c r="S89" s="157"/>
      <c r="T89" s="159">
        <f>SUM(T90:T98)</f>
        <v>0</v>
      </c>
      <c r="AR89" s="152" t="s">
        <v>23</v>
      </c>
      <c r="AT89" s="160" t="s">
        <v>77</v>
      </c>
      <c r="AU89" s="160" t="s">
        <v>23</v>
      </c>
      <c r="AY89" s="152" t="s">
        <v>138</v>
      </c>
      <c r="BK89" s="161">
        <f>SUM(BK90:BK98)</f>
        <v>0</v>
      </c>
    </row>
    <row r="90" spans="2:65" s="1" customFormat="1" ht="22.5" customHeight="1">
      <c r="B90" s="165"/>
      <c r="C90" s="166" t="s">
        <v>153</v>
      </c>
      <c r="D90" s="166" t="s">
        <v>140</v>
      </c>
      <c r="E90" s="167" t="s">
        <v>268</v>
      </c>
      <c r="F90" s="168" t="s">
        <v>269</v>
      </c>
      <c r="G90" s="169" t="s">
        <v>143</v>
      </c>
      <c r="H90" s="170">
        <v>23</v>
      </c>
      <c r="I90" s="171"/>
      <c r="J90" s="172">
        <f>ROUND(I90*H90,2)</f>
        <v>0</v>
      </c>
      <c r="K90" s="168" t="s">
        <v>144</v>
      </c>
      <c r="L90" s="35"/>
      <c r="M90" s="173" t="s">
        <v>22</v>
      </c>
      <c r="N90" s="174" t="s">
        <v>49</v>
      </c>
      <c r="O90" s="36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AR90" s="17" t="s">
        <v>145</v>
      </c>
      <c r="AT90" s="17" t="s">
        <v>140</v>
      </c>
      <c r="AU90" s="17" t="s">
        <v>86</v>
      </c>
      <c r="AY90" s="17" t="s">
        <v>138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7" t="s">
        <v>23</v>
      </c>
      <c r="BK90" s="177">
        <f>ROUND(I90*H90,2)</f>
        <v>0</v>
      </c>
      <c r="BL90" s="17" t="s">
        <v>145</v>
      </c>
      <c r="BM90" s="17" t="s">
        <v>270</v>
      </c>
    </row>
    <row r="91" spans="2:47" s="1" customFormat="1" ht="24">
      <c r="B91" s="35"/>
      <c r="D91" s="178" t="s">
        <v>147</v>
      </c>
      <c r="F91" s="179" t="s">
        <v>271</v>
      </c>
      <c r="I91" s="139"/>
      <c r="L91" s="35"/>
      <c r="M91" s="64"/>
      <c r="N91" s="36"/>
      <c r="O91" s="36"/>
      <c r="P91" s="36"/>
      <c r="Q91" s="36"/>
      <c r="R91" s="36"/>
      <c r="S91" s="36"/>
      <c r="T91" s="65"/>
      <c r="AT91" s="17" t="s">
        <v>147</v>
      </c>
      <c r="AU91" s="17" t="s">
        <v>86</v>
      </c>
    </row>
    <row r="92" spans="2:65" s="1" customFormat="1" ht="22.5" customHeight="1">
      <c r="B92" s="165"/>
      <c r="C92" s="166" t="s">
        <v>145</v>
      </c>
      <c r="D92" s="166" t="s">
        <v>140</v>
      </c>
      <c r="E92" s="167" t="s">
        <v>165</v>
      </c>
      <c r="F92" s="168" t="s">
        <v>166</v>
      </c>
      <c r="G92" s="169" t="s">
        <v>143</v>
      </c>
      <c r="H92" s="170">
        <v>23</v>
      </c>
      <c r="I92" s="171"/>
      <c r="J92" s="172">
        <f>ROUND(I92*H92,2)</f>
        <v>0</v>
      </c>
      <c r="K92" s="168" t="s">
        <v>144</v>
      </c>
      <c r="L92" s="35"/>
      <c r="M92" s="173" t="s">
        <v>22</v>
      </c>
      <c r="N92" s="174" t="s">
        <v>49</v>
      </c>
      <c r="O92" s="36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AR92" s="17" t="s">
        <v>145</v>
      </c>
      <c r="AT92" s="17" t="s">
        <v>140</v>
      </c>
      <c r="AU92" s="17" t="s">
        <v>86</v>
      </c>
      <c r="AY92" s="17" t="s">
        <v>138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7" t="s">
        <v>23</v>
      </c>
      <c r="BK92" s="177">
        <f>ROUND(I92*H92,2)</f>
        <v>0</v>
      </c>
      <c r="BL92" s="17" t="s">
        <v>145</v>
      </c>
      <c r="BM92" s="17" t="s">
        <v>167</v>
      </c>
    </row>
    <row r="93" spans="2:47" s="1" customFormat="1" ht="12">
      <c r="B93" s="35"/>
      <c r="D93" s="178" t="s">
        <v>147</v>
      </c>
      <c r="F93" s="179" t="s">
        <v>168</v>
      </c>
      <c r="I93" s="139"/>
      <c r="L93" s="35"/>
      <c r="M93" s="64"/>
      <c r="N93" s="36"/>
      <c r="O93" s="36"/>
      <c r="P93" s="36"/>
      <c r="Q93" s="36"/>
      <c r="R93" s="36"/>
      <c r="S93" s="36"/>
      <c r="T93" s="65"/>
      <c r="AT93" s="17" t="s">
        <v>147</v>
      </c>
      <c r="AU93" s="17" t="s">
        <v>86</v>
      </c>
    </row>
    <row r="94" spans="2:65" s="1" customFormat="1" ht="22.5" customHeight="1">
      <c r="B94" s="165"/>
      <c r="C94" s="166" t="s">
        <v>163</v>
      </c>
      <c r="D94" s="166" t="s">
        <v>140</v>
      </c>
      <c r="E94" s="167" t="s">
        <v>272</v>
      </c>
      <c r="F94" s="168" t="s">
        <v>273</v>
      </c>
      <c r="G94" s="169" t="s">
        <v>143</v>
      </c>
      <c r="H94" s="170">
        <v>23</v>
      </c>
      <c r="I94" s="171"/>
      <c r="J94" s="172">
        <f>ROUND(I94*H94,2)</f>
        <v>0</v>
      </c>
      <c r="K94" s="168" t="s">
        <v>144</v>
      </c>
      <c r="L94" s="35"/>
      <c r="M94" s="173" t="s">
        <v>22</v>
      </c>
      <c r="N94" s="174" t="s">
        <v>49</v>
      </c>
      <c r="O94" s="36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AR94" s="17" t="s">
        <v>145</v>
      </c>
      <c r="AT94" s="17" t="s">
        <v>140</v>
      </c>
      <c r="AU94" s="17" t="s">
        <v>86</v>
      </c>
      <c r="AY94" s="17" t="s">
        <v>138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7" t="s">
        <v>23</v>
      </c>
      <c r="BK94" s="177">
        <f>ROUND(I94*H94,2)</f>
        <v>0</v>
      </c>
      <c r="BL94" s="17" t="s">
        <v>145</v>
      </c>
      <c r="BM94" s="17" t="s">
        <v>274</v>
      </c>
    </row>
    <row r="95" spans="2:47" s="1" customFormat="1" ht="12">
      <c r="B95" s="35"/>
      <c r="D95" s="178" t="s">
        <v>147</v>
      </c>
      <c r="F95" s="179" t="s">
        <v>275</v>
      </c>
      <c r="I95" s="139"/>
      <c r="L95" s="35"/>
      <c r="M95" s="64"/>
      <c r="N95" s="36"/>
      <c r="O95" s="36"/>
      <c r="P95" s="36"/>
      <c r="Q95" s="36"/>
      <c r="R95" s="36"/>
      <c r="S95" s="36"/>
      <c r="T95" s="65"/>
      <c r="AT95" s="17" t="s">
        <v>147</v>
      </c>
      <c r="AU95" s="17" t="s">
        <v>86</v>
      </c>
    </row>
    <row r="96" spans="2:65" s="1" customFormat="1" ht="22.5" customHeight="1">
      <c r="B96" s="165"/>
      <c r="C96" s="166" t="s">
        <v>169</v>
      </c>
      <c r="D96" s="166" t="s">
        <v>140</v>
      </c>
      <c r="E96" s="167" t="s">
        <v>175</v>
      </c>
      <c r="F96" s="168" t="s">
        <v>176</v>
      </c>
      <c r="G96" s="169" t="s">
        <v>143</v>
      </c>
      <c r="H96" s="170">
        <v>20</v>
      </c>
      <c r="I96" s="171"/>
      <c r="J96" s="172">
        <f>ROUND(I96*H96,2)</f>
        <v>0</v>
      </c>
      <c r="K96" s="168" t="s">
        <v>144</v>
      </c>
      <c r="L96" s="35"/>
      <c r="M96" s="173" t="s">
        <v>22</v>
      </c>
      <c r="N96" s="174" t="s">
        <v>49</v>
      </c>
      <c r="O96" s="36"/>
      <c r="P96" s="175">
        <f>O96*H96</f>
        <v>0</v>
      </c>
      <c r="Q96" s="175">
        <v>0.1837</v>
      </c>
      <c r="R96" s="175">
        <f>Q96*H96</f>
        <v>3.674</v>
      </c>
      <c r="S96" s="175">
        <v>0</v>
      </c>
      <c r="T96" s="176">
        <f>S96*H96</f>
        <v>0</v>
      </c>
      <c r="AR96" s="17" t="s">
        <v>145</v>
      </c>
      <c r="AT96" s="17" t="s">
        <v>140</v>
      </c>
      <c r="AU96" s="17" t="s">
        <v>86</v>
      </c>
      <c r="AY96" s="17" t="s">
        <v>138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7" t="s">
        <v>23</v>
      </c>
      <c r="BK96" s="177">
        <f>ROUND(I96*H96,2)</f>
        <v>0</v>
      </c>
      <c r="BL96" s="17" t="s">
        <v>145</v>
      </c>
      <c r="BM96" s="17" t="s">
        <v>177</v>
      </c>
    </row>
    <row r="97" spans="2:47" s="1" customFormat="1" ht="36">
      <c r="B97" s="35"/>
      <c r="D97" s="178" t="s">
        <v>147</v>
      </c>
      <c r="F97" s="179" t="s">
        <v>178</v>
      </c>
      <c r="I97" s="139"/>
      <c r="L97" s="35"/>
      <c r="M97" s="64"/>
      <c r="N97" s="36"/>
      <c r="O97" s="36"/>
      <c r="P97" s="36"/>
      <c r="Q97" s="36"/>
      <c r="R97" s="36"/>
      <c r="S97" s="36"/>
      <c r="T97" s="65"/>
      <c r="AT97" s="17" t="s">
        <v>147</v>
      </c>
      <c r="AU97" s="17" t="s">
        <v>86</v>
      </c>
    </row>
    <row r="98" spans="2:65" s="1" customFormat="1" ht="22.5" customHeight="1">
      <c r="B98" s="165"/>
      <c r="C98" s="182" t="s">
        <v>174</v>
      </c>
      <c r="D98" s="182" t="s">
        <v>180</v>
      </c>
      <c r="E98" s="183" t="s">
        <v>181</v>
      </c>
      <c r="F98" s="184" t="s">
        <v>276</v>
      </c>
      <c r="G98" s="185" t="s">
        <v>143</v>
      </c>
      <c r="H98" s="186">
        <v>20</v>
      </c>
      <c r="I98" s="187"/>
      <c r="J98" s="188">
        <f>ROUND(I98*H98,2)</f>
        <v>0</v>
      </c>
      <c r="K98" s="184" t="s">
        <v>22</v>
      </c>
      <c r="L98" s="189"/>
      <c r="M98" s="190" t="s">
        <v>22</v>
      </c>
      <c r="N98" s="191" t="s">
        <v>49</v>
      </c>
      <c r="O98" s="36"/>
      <c r="P98" s="175">
        <f>O98*H98</f>
        <v>0</v>
      </c>
      <c r="Q98" s="175">
        <v>0.192</v>
      </c>
      <c r="R98" s="175">
        <f>Q98*H98</f>
        <v>3.84</v>
      </c>
      <c r="S98" s="175">
        <v>0</v>
      </c>
      <c r="T98" s="176">
        <f>S98*H98</f>
        <v>0</v>
      </c>
      <c r="AR98" s="17" t="s">
        <v>179</v>
      </c>
      <c r="AT98" s="17" t="s">
        <v>180</v>
      </c>
      <c r="AU98" s="17" t="s">
        <v>86</v>
      </c>
      <c r="AY98" s="17" t="s">
        <v>138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7" t="s">
        <v>23</v>
      </c>
      <c r="BK98" s="177">
        <f>ROUND(I98*H98,2)</f>
        <v>0</v>
      </c>
      <c r="BL98" s="17" t="s">
        <v>145</v>
      </c>
      <c r="BM98" s="17" t="s">
        <v>183</v>
      </c>
    </row>
    <row r="99" spans="2:63" s="10" customFormat="1" ht="29.25" customHeight="1">
      <c r="B99" s="151"/>
      <c r="D99" s="162" t="s">
        <v>77</v>
      </c>
      <c r="E99" s="163" t="s">
        <v>186</v>
      </c>
      <c r="F99" s="163" t="s">
        <v>187</v>
      </c>
      <c r="I99" s="154"/>
      <c r="J99" s="164">
        <f>BK99</f>
        <v>0</v>
      </c>
      <c r="L99" s="151"/>
      <c r="M99" s="156"/>
      <c r="N99" s="157"/>
      <c r="O99" s="157"/>
      <c r="P99" s="158">
        <f>SUM(P100:P106)</f>
        <v>0</v>
      </c>
      <c r="Q99" s="157"/>
      <c r="R99" s="158">
        <f>SUM(R100:R106)</f>
        <v>2.484035</v>
      </c>
      <c r="S99" s="157"/>
      <c r="T99" s="159">
        <f>SUM(T100:T106)</f>
        <v>0</v>
      </c>
      <c r="AR99" s="152" t="s">
        <v>23</v>
      </c>
      <c r="AT99" s="160" t="s">
        <v>77</v>
      </c>
      <c r="AU99" s="160" t="s">
        <v>23</v>
      </c>
      <c r="AY99" s="152" t="s">
        <v>138</v>
      </c>
      <c r="BK99" s="161">
        <f>SUM(BK100:BK106)</f>
        <v>0</v>
      </c>
    </row>
    <row r="100" spans="2:65" s="1" customFormat="1" ht="22.5" customHeight="1">
      <c r="B100" s="165"/>
      <c r="C100" s="166" t="s">
        <v>179</v>
      </c>
      <c r="D100" s="166" t="s">
        <v>140</v>
      </c>
      <c r="E100" s="167" t="s">
        <v>188</v>
      </c>
      <c r="F100" s="168" t="s">
        <v>189</v>
      </c>
      <c r="G100" s="169" t="s">
        <v>160</v>
      </c>
      <c r="H100" s="170">
        <v>12.5</v>
      </c>
      <c r="I100" s="171"/>
      <c r="J100" s="172">
        <f>ROUND(I100*H100,2)</f>
        <v>0</v>
      </c>
      <c r="K100" s="168" t="s">
        <v>144</v>
      </c>
      <c r="L100" s="35"/>
      <c r="M100" s="173" t="s">
        <v>22</v>
      </c>
      <c r="N100" s="174" t="s">
        <v>49</v>
      </c>
      <c r="O100" s="36"/>
      <c r="P100" s="175">
        <f>O100*H100</f>
        <v>0</v>
      </c>
      <c r="Q100" s="175">
        <v>0.14067</v>
      </c>
      <c r="R100" s="175">
        <f>Q100*H100</f>
        <v>1.7583749999999998</v>
      </c>
      <c r="S100" s="175">
        <v>0</v>
      </c>
      <c r="T100" s="176">
        <f>S100*H100</f>
        <v>0</v>
      </c>
      <c r="AR100" s="17" t="s">
        <v>145</v>
      </c>
      <c r="AT100" s="17" t="s">
        <v>140</v>
      </c>
      <c r="AU100" s="17" t="s">
        <v>86</v>
      </c>
      <c r="AY100" s="17" t="s">
        <v>138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7" t="s">
        <v>23</v>
      </c>
      <c r="BK100" s="177">
        <f>ROUND(I100*H100,2)</f>
        <v>0</v>
      </c>
      <c r="BL100" s="17" t="s">
        <v>145</v>
      </c>
      <c r="BM100" s="17" t="s">
        <v>190</v>
      </c>
    </row>
    <row r="101" spans="2:47" s="1" customFormat="1" ht="36">
      <c r="B101" s="35"/>
      <c r="D101" s="178" t="s">
        <v>147</v>
      </c>
      <c r="F101" s="179" t="s">
        <v>191</v>
      </c>
      <c r="I101" s="139"/>
      <c r="L101" s="35"/>
      <c r="M101" s="64"/>
      <c r="N101" s="36"/>
      <c r="O101" s="36"/>
      <c r="P101" s="36"/>
      <c r="Q101" s="36"/>
      <c r="R101" s="36"/>
      <c r="S101" s="36"/>
      <c r="T101" s="65"/>
      <c r="AT101" s="17" t="s">
        <v>147</v>
      </c>
      <c r="AU101" s="17" t="s">
        <v>86</v>
      </c>
    </row>
    <row r="102" spans="2:65" s="1" customFormat="1" ht="22.5" customHeight="1">
      <c r="B102" s="165"/>
      <c r="C102" s="182" t="s">
        <v>186</v>
      </c>
      <c r="D102" s="182" t="s">
        <v>180</v>
      </c>
      <c r="E102" s="183" t="s">
        <v>192</v>
      </c>
      <c r="F102" s="184" t="s">
        <v>277</v>
      </c>
      <c r="G102" s="185" t="s">
        <v>160</v>
      </c>
      <c r="H102" s="186">
        <v>12.5</v>
      </c>
      <c r="I102" s="187"/>
      <c r="J102" s="188">
        <f>ROUND(I102*H102,2)</f>
        <v>0</v>
      </c>
      <c r="K102" s="184" t="s">
        <v>22</v>
      </c>
      <c r="L102" s="189"/>
      <c r="M102" s="190" t="s">
        <v>22</v>
      </c>
      <c r="N102" s="191" t="s">
        <v>49</v>
      </c>
      <c r="O102" s="36"/>
      <c r="P102" s="175">
        <f>O102*H102</f>
        <v>0</v>
      </c>
      <c r="Q102" s="175">
        <v>0.057</v>
      </c>
      <c r="R102" s="175">
        <f>Q102*H102</f>
        <v>0.7125</v>
      </c>
      <c r="S102" s="175">
        <v>0</v>
      </c>
      <c r="T102" s="176">
        <f>S102*H102</f>
        <v>0</v>
      </c>
      <c r="AR102" s="17" t="s">
        <v>179</v>
      </c>
      <c r="AT102" s="17" t="s">
        <v>180</v>
      </c>
      <c r="AU102" s="17" t="s">
        <v>86</v>
      </c>
      <c r="AY102" s="17" t="s">
        <v>138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7" t="s">
        <v>23</v>
      </c>
      <c r="BK102" s="177">
        <f>ROUND(I102*H102,2)</f>
        <v>0</v>
      </c>
      <c r="BL102" s="17" t="s">
        <v>145</v>
      </c>
      <c r="BM102" s="17" t="s">
        <v>194</v>
      </c>
    </row>
    <row r="103" spans="2:47" s="1" customFormat="1" ht="24">
      <c r="B103" s="35"/>
      <c r="D103" s="178" t="s">
        <v>195</v>
      </c>
      <c r="F103" s="200" t="s">
        <v>196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7" t="s">
        <v>195</v>
      </c>
      <c r="AU103" s="17" t="s">
        <v>86</v>
      </c>
    </row>
    <row r="104" spans="2:65" s="1" customFormat="1" ht="22.5" customHeight="1">
      <c r="B104" s="165"/>
      <c r="C104" s="166" t="s">
        <v>28</v>
      </c>
      <c r="D104" s="166" t="s">
        <v>140</v>
      </c>
      <c r="E104" s="167" t="s">
        <v>278</v>
      </c>
      <c r="F104" s="168" t="s">
        <v>279</v>
      </c>
      <c r="G104" s="169" t="s">
        <v>280</v>
      </c>
      <c r="H104" s="170">
        <v>1</v>
      </c>
      <c r="I104" s="171"/>
      <c r="J104" s="172">
        <f>ROUND(I104*H104,2)</f>
        <v>0</v>
      </c>
      <c r="K104" s="168" t="s">
        <v>22</v>
      </c>
      <c r="L104" s="35"/>
      <c r="M104" s="173" t="s">
        <v>22</v>
      </c>
      <c r="N104" s="174" t="s">
        <v>49</v>
      </c>
      <c r="O104" s="36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AR104" s="17" t="s">
        <v>145</v>
      </c>
      <c r="AT104" s="17" t="s">
        <v>140</v>
      </c>
      <c r="AU104" s="17" t="s">
        <v>86</v>
      </c>
      <c r="AY104" s="17" t="s">
        <v>138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7" t="s">
        <v>23</v>
      </c>
      <c r="BK104" s="177">
        <f>ROUND(I104*H104,2)</f>
        <v>0</v>
      </c>
      <c r="BL104" s="17" t="s">
        <v>145</v>
      </c>
      <c r="BM104" s="17" t="s">
        <v>281</v>
      </c>
    </row>
    <row r="105" spans="2:65" s="1" customFormat="1" ht="22.5" customHeight="1">
      <c r="B105" s="165"/>
      <c r="C105" s="166" t="s">
        <v>197</v>
      </c>
      <c r="D105" s="166" t="s">
        <v>140</v>
      </c>
      <c r="E105" s="167" t="s">
        <v>198</v>
      </c>
      <c r="F105" s="168" t="s">
        <v>199</v>
      </c>
      <c r="G105" s="169" t="s">
        <v>143</v>
      </c>
      <c r="H105" s="170">
        <v>28</v>
      </c>
      <c r="I105" s="171"/>
      <c r="J105" s="172">
        <f>ROUND(I105*H105,2)</f>
        <v>0</v>
      </c>
      <c r="K105" s="168" t="s">
        <v>144</v>
      </c>
      <c r="L105" s="35"/>
      <c r="M105" s="173" t="s">
        <v>22</v>
      </c>
      <c r="N105" s="174" t="s">
        <v>49</v>
      </c>
      <c r="O105" s="36"/>
      <c r="P105" s="175">
        <f>O105*H105</f>
        <v>0</v>
      </c>
      <c r="Q105" s="175">
        <v>0.00047</v>
      </c>
      <c r="R105" s="175">
        <f>Q105*H105</f>
        <v>0.01316</v>
      </c>
      <c r="S105" s="175">
        <v>0</v>
      </c>
      <c r="T105" s="176">
        <f>S105*H105</f>
        <v>0</v>
      </c>
      <c r="AR105" s="17" t="s">
        <v>145</v>
      </c>
      <c r="AT105" s="17" t="s">
        <v>140</v>
      </c>
      <c r="AU105" s="17" t="s">
        <v>86</v>
      </c>
      <c r="AY105" s="17" t="s">
        <v>138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7" t="s">
        <v>23</v>
      </c>
      <c r="BK105" s="177">
        <f>ROUND(I105*H105,2)</f>
        <v>0</v>
      </c>
      <c r="BL105" s="17" t="s">
        <v>145</v>
      </c>
      <c r="BM105" s="17" t="s">
        <v>200</v>
      </c>
    </row>
    <row r="106" spans="2:47" s="1" customFormat="1" ht="24">
      <c r="B106" s="35"/>
      <c r="D106" s="180" t="s">
        <v>147</v>
      </c>
      <c r="F106" s="181" t="s">
        <v>201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7" t="s">
        <v>147</v>
      </c>
      <c r="AU106" s="17" t="s">
        <v>86</v>
      </c>
    </row>
    <row r="107" spans="2:63" s="10" customFormat="1" ht="29.25" customHeight="1">
      <c r="B107" s="151"/>
      <c r="D107" s="162" t="s">
        <v>77</v>
      </c>
      <c r="E107" s="163" t="s">
        <v>251</v>
      </c>
      <c r="F107" s="163" t="s">
        <v>252</v>
      </c>
      <c r="I107" s="154"/>
      <c r="J107" s="164">
        <f>BK107</f>
        <v>0</v>
      </c>
      <c r="L107" s="151"/>
      <c r="M107" s="156"/>
      <c r="N107" s="157"/>
      <c r="O107" s="157"/>
      <c r="P107" s="158">
        <f>SUM(P108:P109)</f>
        <v>0</v>
      </c>
      <c r="Q107" s="157"/>
      <c r="R107" s="158">
        <f>SUM(R108:R109)</f>
        <v>0</v>
      </c>
      <c r="S107" s="157"/>
      <c r="T107" s="159">
        <f>SUM(T108:T109)</f>
        <v>0</v>
      </c>
      <c r="AR107" s="152" t="s">
        <v>23</v>
      </c>
      <c r="AT107" s="160" t="s">
        <v>77</v>
      </c>
      <c r="AU107" s="160" t="s">
        <v>23</v>
      </c>
      <c r="AY107" s="152" t="s">
        <v>138</v>
      </c>
      <c r="BK107" s="161">
        <f>SUM(BK108:BK109)</f>
        <v>0</v>
      </c>
    </row>
    <row r="108" spans="2:65" s="1" customFormat="1" ht="22.5" customHeight="1">
      <c r="B108" s="165"/>
      <c r="C108" s="166" t="s">
        <v>204</v>
      </c>
      <c r="D108" s="166" t="s">
        <v>140</v>
      </c>
      <c r="E108" s="167" t="s">
        <v>253</v>
      </c>
      <c r="F108" s="168" t="s">
        <v>254</v>
      </c>
      <c r="G108" s="169" t="s">
        <v>207</v>
      </c>
      <c r="H108" s="170">
        <v>10.736</v>
      </c>
      <c r="I108" s="171"/>
      <c r="J108" s="172">
        <f>ROUND(I108*H108,2)</f>
        <v>0</v>
      </c>
      <c r="K108" s="168" t="s">
        <v>144</v>
      </c>
      <c r="L108" s="35"/>
      <c r="M108" s="173" t="s">
        <v>22</v>
      </c>
      <c r="N108" s="174" t="s">
        <v>49</v>
      </c>
      <c r="O108" s="3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7" t="s">
        <v>145</v>
      </c>
      <c r="AT108" s="17" t="s">
        <v>140</v>
      </c>
      <c r="AU108" s="17" t="s">
        <v>86</v>
      </c>
      <c r="AY108" s="17" t="s">
        <v>138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7" t="s">
        <v>23</v>
      </c>
      <c r="BK108" s="177">
        <f>ROUND(I108*H108,2)</f>
        <v>0</v>
      </c>
      <c r="BL108" s="17" t="s">
        <v>145</v>
      </c>
      <c r="BM108" s="17" t="s">
        <v>255</v>
      </c>
    </row>
    <row r="109" spans="2:47" s="1" customFormat="1" ht="24">
      <c r="B109" s="35"/>
      <c r="D109" s="180" t="s">
        <v>147</v>
      </c>
      <c r="F109" s="181" t="s">
        <v>256</v>
      </c>
      <c r="I109" s="139"/>
      <c r="L109" s="35"/>
      <c r="M109" s="204"/>
      <c r="N109" s="205"/>
      <c r="O109" s="205"/>
      <c r="P109" s="205"/>
      <c r="Q109" s="205"/>
      <c r="R109" s="205"/>
      <c r="S109" s="205"/>
      <c r="T109" s="206"/>
      <c r="AT109" s="17" t="s">
        <v>147</v>
      </c>
      <c r="AU109" s="17" t="s">
        <v>86</v>
      </c>
    </row>
    <row r="110" spans="2:12" s="1" customFormat="1" ht="6.75" customHeight="1">
      <c r="B110" s="50"/>
      <c r="C110" s="51"/>
      <c r="D110" s="51"/>
      <c r="E110" s="51"/>
      <c r="F110" s="51"/>
      <c r="G110" s="51"/>
      <c r="H110" s="51"/>
      <c r="I110" s="117"/>
      <c r="J110" s="51"/>
      <c r="K110" s="51"/>
      <c r="L110" s="35"/>
    </row>
    <row r="135" ht="12">
      <c r="AT135" s="207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92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282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93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283</v>
      </c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ROUND(SUM(BE82:BE123),2)</f>
        <v>0</v>
      </c>
      <c r="G30" s="36"/>
      <c r="H30" s="36"/>
      <c r="I30" s="109">
        <v>0.21</v>
      </c>
      <c r="J30" s="108">
        <f>ROUND(ROUND((SUM(BE82:BE123)),2)*I30,2)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ROUND(SUM(BF82:BF123),2)</f>
        <v>0</v>
      </c>
      <c r="G31" s="36"/>
      <c r="H31" s="36"/>
      <c r="I31" s="109">
        <v>0.15</v>
      </c>
      <c r="J31" s="108">
        <f>ROUND(ROUND((SUM(BF82:BF123)),2)*I31,2)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ROUND(SUM(BG82:BG123),2)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ROUND(SUM(BH82:BH123),2)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ROUND(SUM(BI82:BI123),2)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163053 - SO 100c-Vyrovnávací stupně pod pylony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J82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116</v>
      </c>
      <c r="E57" s="128"/>
      <c r="F57" s="128"/>
      <c r="G57" s="128"/>
      <c r="H57" s="128"/>
      <c r="I57" s="129"/>
      <c r="J57" s="130">
        <f>J83</f>
        <v>0</v>
      </c>
      <c r="K57" s="131"/>
    </row>
    <row r="58" spans="2:11" s="8" customFormat="1" ht="19.5" customHeight="1">
      <c r="B58" s="132"/>
      <c r="C58" s="133"/>
      <c r="D58" s="134" t="s">
        <v>284</v>
      </c>
      <c r="E58" s="135"/>
      <c r="F58" s="135"/>
      <c r="G58" s="135"/>
      <c r="H58" s="135"/>
      <c r="I58" s="136"/>
      <c r="J58" s="137">
        <f>J84</f>
        <v>0</v>
      </c>
      <c r="K58" s="138"/>
    </row>
    <row r="59" spans="2:11" s="8" customFormat="1" ht="19.5" customHeight="1">
      <c r="B59" s="132"/>
      <c r="C59" s="133"/>
      <c r="D59" s="134" t="s">
        <v>285</v>
      </c>
      <c r="E59" s="135"/>
      <c r="F59" s="135"/>
      <c r="G59" s="135"/>
      <c r="H59" s="135"/>
      <c r="I59" s="136"/>
      <c r="J59" s="137">
        <f>J91</f>
        <v>0</v>
      </c>
      <c r="K59" s="138"/>
    </row>
    <row r="60" spans="2:11" s="8" customFormat="1" ht="19.5" customHeight="1">
      <c r="B60" s="132"/>
      <c r="C60" s="133"/>
      <c r="D60" s="134" t="s">
        <v>119</v>
      </c>
      <c r="E60" s="135"/>
      <c r="F60" s="135"/>
      <c r="G60" s="135"/>
      <c r="H60" s="135"/>
      <c r="I60" s="136"/>
      <c r="J60" s="137">
        <f>J97</f>
        <v>0</v>
      </c>
      <c r="K60" s="138"/>
    </row>
    <row r="61" spans="2:11" s="8" customFormat="1" ht="19.5" customHeight="1">
      <c r="B61" s="132"/>
      <c r="C61" s="133"/>
      <c r="D61" s="134" t="s">
        <v>120</v>
      </c>
      <c r="E61" s="135"/>
      <c r="F61" s="135"/>
      <c r="G61" s="135"/>
      <c r="H61" s="135"/>
      <c r="I61" s="136"/>
      <c r="J61" s="137">
        <f>J108</f>
        <v>0</v>
      </c>
      <c r="K61" s="138"/>
    </row>
    <row r="62" spans="2:11" s="8" customFormat="1" ht="19.5" customHeight="1">
      <c r="B62" s="132"/>
      <c r="C62" s="133"/>
      <c r="D62" s="134" t="s">
        <v>121</v>
      </c>
      <c r="E62" s="135"/>
      <c r="F62" s="135"/>
      <c r="G62" s="135"/>
      <c r="H62" s="135"/>
      <c r="I62" s="136"/>
      <c r="J62" s="137">
        <f>J121</f>
        <v>0</v>
      </c>
      <c r="K62" s="138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6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7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8"/>
      <c r="J68" s="54"/>
      <c r="K68" s="54"/>
      <c r="L68" s="35"/>
    </row>
    <row r="69" spans="2:12" s="1" customFormat="1" ht="36.75" customHeight="1">
      <c r="B69" s="35"/>
      <c r="C69" s="55" t="s">
        <v>122</v>
      </c>
      <c r="I69" s="139"/>
      <c r="L69" s="35"/>
    </row>
    <row r="70" spans="2:12" s="1" customFormat="1" ht="6.75" customHeight="1">
      <c r="B70" s="35"/>
      <c r="I70" s="139"/>
      <c r="L70" s="35"/>
    </row>
    <row r="71" spans="2:12" s="1" customFormat="1" ht="14.25" customHeight="1">
      <c r="B71" s="35"/>
      <c r="C71" s="57" t="s">
        <v>16</v>
      </c>
      <c r="I71" s="139"/>
      <c r="L71" s="35"/>
    </row>
    <row r="72" spans="2:12" s="1" customFormat="1" ht="22.5" customHeight="1">
      <c r="B72" s="35"/>
      <c r="E72" s="358" t="str">
        <f>E7</f>
        <v>Trojice-Restaurování pomníku obětem hornické stávky 1894 - zpevněné plochy</v>
      </c>
      <c r="F72" s="335"/>
      <c r="G72" s="335"/>
      <c r="H72" s="335"/>
      <c r="I72" s="139"/>
      <c r="L72" s="35"/>
    </row>
    <row r="73" spans="2:12" s="1" customFormat="1" ht="14.25" customHeight="1">
      <c r="B73" s="35"/>
      <c r="C73" s="57" t="s">
        <v>109</v>
      </c>
      <c r="I73" s="139"/>
      <c r="L73" s="35"/>
    </row>
    <row r="74" spans="2:12" s="1" customFormat="1" ht="23.25" customHeight="1">
      <c r="B74" s="35"/>
      <c r="E74" s="332" t="str">
        <f>E9</f>
        <v>163053 - SO 100c-Vyrovnávací stupně pod pylony</v>
      </c>
      <c r="F74" s="335"/>
      <c r="G74" s="335"/>
      <c r="H74" s="335"/>
      <c r="I74" s="139"/>
      <c r="L74" s="35"/>
    </row>
    <row r="75" spans="2:12" s="1" customFormat="1" ht="6.75" customHeight="1">
      <c r="B75" s="35"/>
      <c r="I75" s="139"/>
      <c r="L75" s="35"/>
    </row>
    <row r="76" spans="2:12" s="1" customFormat="1" ht="18" customHeight="1">
      <c r="B76" s="35"/>
      <c r="C76" s="57" t="s">
        <v>24</v>
      </c>
      <c r="F76" s="140" t="str">
        <f>F12</f>
        <v>Ostrava</v>
      </c>
      <c r="I76" s="141" t="s">
        <v>26</v>
      </c>
      <c r="J76" s="61" t="str">
        <f>IF(J12="","",J12)</f>
        <v>31.03.2016</v>
      </c>
      <c r="L76" s="35"/>
    </row>
    <row r="77" spans="2:12" s="1" customFormat="1" ht="6.75" customHeight="1">
      <c r="B77" s="35"/>
      <c r="I77" s="139"/>
      <c r="L77" s="35"/>
    </row>
    <row r="78" spans="2:12" s="1" customFormat="1" ht="12.75">
      <c r="B78" s="35"/>
      <c r="C78" s="57" t="s">
        <v>32</v>
      </c>
      <c r="F78" s="140" t="str">
        <f>E15</f>
        <v> </v>
      </c>
      <c r="I78" s="141" t="s">
        <v>38</v>
      </c>
      <c r="J78" s="140" t="str">
        <f>E21</f>
        <v>ing Milan Palák</v>
      </c>
      <c r="L78" s="35"/>
    </row>
    <row r="79" spans="2:12" s="1" customFormat="1" ht="14.25" customHeight="1">
      <c r="B79" s="35"/>
      <c r="C79" s="57" t="s">
        <v>36</v>
      </c>
      <c r="F79" s="140">
        <f>IF(E18="","",E18)</f>
      </c>
      <c r="I79" s="139"/>
      <c r="L79" s="35"/>
    </row>
    <row r="80" spans="2:12" s="1" customFormat="1" ht="9.75" customHeight="1">
      <c r="B80" s="35"/>
      <c r="I80" s="139"/>
      <c r="L80" s="35"/>
    </row>
    <row r="81" spans="2:20" s="9" customFormat="1" ht="29.25" customHeight="1">
      <c r="B81" s="142"/>
      <c r="C81" s="143" t="s">
        <v>123</v>
      </c>
      <c r="D81" s="144" t="s">
        <v>63</v>
      </c>
      <c r="E81" s="144" t="s">
        <v>59</v>
      </c>
      <c r="F81" s="144" t="s">
        <v>124</v>
      </c>
      <c r="G81" s="144" t="s">
        <v>125</v>
      </c>
      <c r="H81" s="144" t="s">
        <v>126</v>
      </c>
      <c r="I81" s="145" t="s">
        <v>127</v>
      </c>
      <c r="J81" s="144" t="s">
        <v>113</v>
      </c>
      <c r="K81" s="146" t="s">
        <v>128</v>
      </c>
      <c r="L81" s="142"/>
      <c r="M81" s="68" t="s">
        <v>129</v>
      </c>
      <c r="N81" s="69" t="s">
        <v>48</v>
      </c>
      <c r="O81" s="69" t="s">
        <v>130</v>
      </c>
      <c r="P81" s="69" t="s">
        <v>131</v>
      </c>
      <c r="Q81" s="69" t="s">
        <v>132</v>
      </c>
      <c r="R81" s="69" t="s">
        <v>133</v>
      </c>
      <c r="S81" s="69" t="s">
        <v>134</v>
      </c>
      <c r="T81" s="70" t="s">
        <v>135</v>
      </c>
    </row>
    <row r="82" spans="2:63" s="1" customFormat="1" ht="29.25" customHeight="1">
      <c r="B82" s="35"/>
      <c r="C82" s="72" t="s">
        <v>114</v>
      </c>
      <c r="I82" s="139"/>
      <c r="J82" s="147">
        <f>BK82</f>
        <v>0</v>
      </c>
      <c r="L82" s="35"/>
      <c r="M82" s="71"/>
      <c r="N82" s="62"/>
      <c r="O82" s="62"/>
      <c r="P82" s="148">
        <f>P83</f>
        <v>0</v>
      </c>
      <c r="Q82" s="62"/>
      <c r="R82" s="148">
        <f>R83</f>
        <v>13.558487199999998</v>
      </c>
      <c r="S82" s="62"/>
      <c r="T82" s="149">
        <f>T83</f>
        <v>7.89075</v>
      </c>
      <c r="AT82" s="17" t="s">
        <v>77</v>
      </c>
      <c r="AU82" s="17" t="s">
        <v>115</v>
      </c>
      <c r="BK82" s="150">
        <f>BK83</f>
        <v>0</v>
      </c>
    </row>
    <row r="83" spans="2:63" s="10" customFormat="1" ht="36.75" customHeight="1">
      <c r="B83" s="151"/>
      <c r="D83" s="152" t="s">
        <v>77</v>
      </c>
      <c r="E83" s="153" t="s">
        <v>136</v>
      </c>
      <c r="F83" s="153" t="s">
        <v>137</v>
      </c>
      <c r="I83" s="154"/>
      <c r="J83" s="155">
        <f>BK83</f>
        <v>0</v>
      </c>
      <c r="L83" s="151"/>
      <c r="M83" s="156"/>
      <c r="N83" s="157"/>
      <c r="O83" s="157"/>
      <c r="P83" s="158">
        <f>P84+P91+P97+P108+P121</f>
        <v>0</v>
      </c>
      <c r="Q83" s="157"/>
      <c r="R83" s="158">
        <f>R84+R91+R97+R108+R121</f>
        <v>13.558487199999998</v>
      </c>
      <c r="S83" s="157"/>
      <c r="T83" s="159">
        <f>T84+T91+T97+T108+T121</f>
        <v>7.89075</v>
      </c>
      <c r="AR83" s="152" t="s">
        <v>23</v>
      </c>
      <c r="AT83" s="160" t="s">
        <v>77</v>
      </c>
      <c r="AU83" s="160" t="s">
        <v>78</v>
      </c>
      <c r="AY83" s="152" t="s">
        <v>138</v>
      </c>
      <c r="BK83" s="161">
        <f>BK84+BK91+BK97+BK108+BK121</f>
        <v>0</v>
      </c>
    </row>
    <row r="84" spans="2:63" s="10" customFormat="1" ht="19.5" customHeight="1">
      <c r="B84" s="151"/>
      <c r="D84" s="162" t="s">
        <v>77</v>
      </c>
      <c r="E84" s="163" t="s">
        <v>86</v>
      </c>
      <c r="F84" s="163" t="s">
        <v>286</v>
      </c>
      <c r="I84" s="154"/>
      <c r="J84" s="164">
        <f>BK84</f>
        <v>0</v>
      </c>
      <c r="L84" s="151"/>
      <c r="M84" s="156"/>
      <c r="N84" s="157"/>
      <c r="O84" s="157"/>
      <c r="P84" s="158">
        <f>SUM(P85:P90)</f>
        <v>0</v>
      </c>
      <c r="Q84" s="157"/>
      <c r="R84" s="158">
        <f>SUM(R85:R90)</f>
        <v>9.1508872</v>
      </c>
      <c r="S84" s="157"/>
      <c r="T84" s="159">
        <f>SUM(T85:T90)</f>
        <v>0</v>
      </c>
      <c r="AR84" s="152" t="s">
        <v>23</v>
      </c>
      <c r="AT84" s="160" t="s">
        <v>77</v>
      </c>
      <c r="AU84" s="160" t="s">
        <v>23</v>
      </c>
      <c r="AY84" s="152" t="s">
        <v>138</v>
      </c>
      <c r="BK84" s="161">
        <f>SUM(BK85:BK90)</f>
        <v>0</v>
      </c>
    </row>
    <row r="85" spans="2:65" s="1" customFormat="1" ht="22.5" customHeight="1">
      <c r="B85" s="165"/>
      <c r="C85" s="166" t="s">
        <v>23</v>
      </c>
      <c r="D85" s="166" t="s">
        <v>140</v>
      </c>
      <c r="E85" s="167" t="s">
        <v>287</v>
      </c>
      <c r="F85" s="168" t="s">
        <v>288</v>
      </c>
      <c r="G85" s="169" t="s">
        <v>207</v>
      </c>
      <c r="H85" s="170">
        <v>0.07</v>
      </c>
      <c r="I85" s="171"/>
      <c r="J85" s="172">
        <f>ROUND(I85*H85,2)</f>
        <v>0</v>
      </c>
      <c r="K85" s="168" t="s">
        <v>144</v>
      </c>
      <c r="L85" s="35"/>
      <c r="M85" s="173" t="s">
        <v>22</v>
      </c>
      <c r="N85" s="174" t="s">
        <v>49</v>
      </c>
      <c r="O85" s="36"/>
      <c r="P85" s="175">
        <f>O85*H85</f>
        <v>0</v>
      </c>
      <c r="Q85" s="175">
        <v>1.05306</v>
      </c>
      <c r="R85" s="175">
        <f>Q85*H85</f>
        <v>0.07371420000000002</v>
      </c>
      <c r="S85" s="175">
        <v>0</v>
      </c>
      <c r="T85" s="176">
        <f>S85*H85</f>
        <v>0</v>
      </c>
      <c r="AR85" s="17" t="s">
        <v>145</v>
      </c>
      <c r="AT85" s="17" t="s">
        <v>140</v>
      </c>
      <c r="AU85" s="17" t="s">
        <v>86</v>
      </c>
      <c r="AY85" s="17" t="s">
        <v>138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7" t="s">
        <v>23</v>
      </c>
      <c r="BK85" s="177">
        <f>ROUND(I85*H85,2)</f>
        <v>0</v>
      </c>
      <c r="BL85" s="17" t="s">
        <v>145</v>
      </c>
      <c r="BM85" s="17" t="s">
        <v>289</v>
      </c>
    </row>
    <row r="86" spans="2:47" s="1" customFormat="1" ht="12">
      <c r="B86" s="35"/>
      <c r="D86" s="180" t="s">
        <v>147</v>
      </c>
      <c r="F86" s="181" t="s">
        <v>290</v>
      </c>
      <c r="I86" s="139"/>
      <c r="L86" s="35"/>
      <c r="M86" s="64"/>
      <c r="N86" s="36"/>
      <c r="O86" s="36"/>
      <c r="P86" s="36"/>
      <c r="Q86" s="36"/>
      <c r="R86" s="36"/>
      <c r="S86" s="36"/>
      <c r="T86" s="65"/>
      <c r="AT86" s="17" t="s">
        <v>147</v>
      </c>
      <c r="AU86" s="17" t="s">
        <v>86</v>
      </c>
    </row>
    <row r="87" spans="2:51" s="11" customFormat="1" ht="12">
      <c r="B87" s="192"/>
      <c r="D87" s="178" t="s">
        <v>184</v>
      </c>
      <c r="E87" s="201" t="s">
        <v>22</v>
      </c>
      <c r="F87" s="202" t="s">
        <v>291</v>
      </c>
      <c r="H87" s="203">
        <v>0.07</v>
      </c>
      <c r="I87" s="196"/>
      <c r="L87" s="192"/>
      <c r="M87" s="197"/>
      <c r="N87" s="198"/>
      <c r="O87" s="198"/>
      <c r="P87" s="198"/>
      <c r="Q87" s="198"/>
      <c r="R87" s="198"/>
      <c r="S87" s="198"/>
      <c r="T87" s="199"/>
      <c r="AT87" s="193" t="s">
        <v>184</v>
      </c>
      <c r="AU87" s="193" t="s">
        <v>86</v>
      </c>
      <c r="AV87" s="11" t="s">
        <v>86</v>
      </c>
      <c r="AW87" s="11" t="s">
        <v>42</v>
      </c>
      <c r="AX87" s="11" t="s">
        <v>23</v>
      </c>
      <c r="AY87" s="193" t="s">
        <v>138</v>
      </c>
    </row>
    <row r="88" spans="2:65" s="1" customFormat="1" ht="22.5" customHeight="1">
      <c r="B88" s="165"/>
      <c r="C88" s="166" t="s">
        <v>86</v>
      </c>
      <c r="D88" s="166" t="s">
        <v>140</v>
      </c>
      <c r="E88" s="167" t="s">
        <v>292</v>
      </c>
      <c r="F88" s="168" t="s">
        <v>293</v>
      </c>
      <c r="G88" s="169" t="s">
        <v>264</v>
      </c>
      <c r="H88" s="170">
        <v>3.7</v>
      </c>
      <c r="I88" s="171"/>
      <c r="J88" s="172">
        <f>ROUND(I88*H88,2)</f>
        <v>0</v>
      </c>
      <c r="K88" s="168" t="s">
        <v>144</v>
      </c>
      <c r="L88" s="35"/>
      <c r="M88" s="173" t="s">
        <v>22</v>
      </c>
      <c r="N88" s="174" t="s">
        <v>49</v>
      </c>
      <c r="O88" s="36"/>
      <c r="P88" s="175">
        <f>O88*H88</f>
        <v>0</v>
      </c>
      <c r="Q88" s="175">
        <v>2.45329</v>
      </c>
      <c r="R88" s="175">
        <f>Q88*H88</f>
        <v>9.077173</v>
      </c>
      <c r="S88" s="175">
        <v>0</v>
      </c>
      <c r="T88" s="176">
        <f>S88*H88</f>
        <v>0</v>
      </c>
      <c r="AR88" s="17" t="s">
        <v>145</v>
      </c>
      <c r="AT88" s="17" t="s">
        <v>140</v>
      </c>
      <c r="AU88" s="17" t="s">
        <v>86</v>
      </c>
      <c r="AY88" s="17" t="s">
        <v>138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7" t="s">
        <v>23</v>
      </c>
      <c r="BK88" s="177">
        <f>ROUND(I88*H88,2)</f>
        <v>0</v>
      </c>
      <c r="BL88" s="17" t="s">
        <v>145</v>
      </c>
      <c r="BM88" s="17" t="s">
        <v>294</v>
      </c>
    </row>
    <row r="89" spans="2:47" s="1" customFormat="1" ht="24">
      <c r="B89" s="35"/>
      <c r="D89" s="180" t="s">
        <v>147</v>
      </c>
      <c r="F89" s="181" t="s">
        <v>295</v>
      </c>
      <c r="I89" s="139"/>
      <c r="L89" s="35"/>
      <c r="M89" s="64"/>
      <c r="N89" s="36"/>
      <c r="O89" s="36"/>
      <c r="P89" s="36"/>
      <c r="Q89" s="36"/>
      <c r="R89" s="36"/>
      <c r="S89" s="36"/>
      <c r="T89" s="65"/>
      <c r="AT89" s="17" t="s">
        <v>147</v>
      </c>
      <c r="AU89" s="17" t="s">
        <v>86</v>
      </c>
    </row>
    <row r="90" spans="2:51" s="11" customFormat="1" ht="12">
      <c r="B90" s="192"/>
      <c r="D90" s="180" t="s">
        <v>184</v>
      </c>
      <c r="E90" s="193" t="s">
        <v>22</v>
      </c>
      <c r="F90" s="194" t="s">
        <v>296</v>
      </c>
      <c r="H90" s="195">
        <v>3.7</v>
      </c>
      <c r="I90" s="196"/>
      <c r="L90" s="192"/>
      <c r="M90" s="197"/>
      <c r="N90" s="198"/>
      <c r="O90" s="198"/>
      <c r="P90" s="198"/>
      <c r="Q90" s="198"/>
      <c r="R90" s="198"/>
      <c r="S90" s="198"/>
      <c r="T90" s="199"/>
      <c r="AT90" s="193" t="s">
        <v>184</v>
      </c>
      <c r="AU90" s="193" t="s">
        <v>86</v>
      </c>
      <c r="AV90" s="11" t="s">
        <v>86</v>
      </c>
      <c r="AW90" s="11" t="s">
        <v>42</v>
      </c>
      <c r="AX90" s="11" t="s">
        <v>23</v>
      </c>
      <c r="AY90" s="193" t="s">
        <v>138</v>
      </c>
    </row>
    <row r="91" spans="2:63" s="10" customFormat="1" ht="29.25" customHeight="1">
      <c r="B91" s="151"/>
      <c r="D91" s="162" t="s">
        <v>77</v>
      </c>
      <c r="E91" s="163" t="s">
        <v>145</v>
      </c>
      <c r="F91" s="163" t="s">
        <v>297</v>
      </c>
      <c r="I91" s="154"/>
      <c r="J91" s="164">
        <f>BK91</f>
        <v>0</v>
      </c>
      <c r="L91" s="151"/>
      <c r="M91" s="156"/>
      <c r="N91" s="157"/>
      <c r="O91" s="157"/>
      <c r="P91" s="158">
        <f>SUM(P92:P96)</f>
        <v>0</v>
      </c>
      <c r="Q91" s="157"/>
      <c r="R91" s="158">
        <f>SUM(R92:R96)</f>
        <v>4.4075999999999995</v>
      </c>
      <c r="S91" s="157"/>
      <c r="T91" s="159">
        <f>SUM(T92:T96)</f>
        <v>0</v>
      </c>
      <c r="AR91" s="152" t="s">
        <v>23</v>
      </c>
      <c r="AT91" s="160" t="s">
        <v>77</v>
      </c>
      <c r="AU91" s="160" t="s">
        <v>23</v>
      </c>
      <c r="AY91" s="152" t="s">
        <v>138</v>
      </c>
      <c r="BK91" s="161">
        <f>SUM(BK92:BK96)</f>
        <v>0</v>
      </c>
    </row>
    <row r="92" spans="2:65" s="1" customFormat="1" ht="22.5" customHeight="1">
      <c r="B92" s="165"/>
      <c r="C92" s="166" t="s">
        <v>153</v>
      </c>
      <c r="D92" s="166" t="s">
        <v>140</v>
      </c>
      <c r="E92" s="167" t="s">
        <v>298</v>
      </c>
      <c r="F92" s="168" t="s">
        <v>299</v>
      </c>
      <c r="G92" s="169" t="s">
        <v>160</v>
      </c>
      <c r="H92" s="170">
        <v>24</v>
      </c>
      <c r="I92" s="171"/>
      <c r="J92" s="172">
        <f>ROUND(I92*H92,2)</f>
        <v>0</v>
      </c>
      <c r="K92" s="168" t="s">
        <v>144</v>
      </c>
      <c r="L92" s="35"/>
      <c r="M92" s="173" t="s">
        <v>22</v>
      </c>
      <c r="N92" s="174" t="s">
        <v>49</v>
      </c>
      <c r="O92" s="36"/>
      <c r="P92" s="175">
        <f>O92*H92</f>
        <v>0</v>
      </c>
      <c r="Q92" s="175">
        <v>0.03465</v>
      </c>
      <c r="R92" s="175">
        <f>Q92*H92</f>
        <v>0.8316</v>
      </c>
      <c r="S92" s="175">
        <v>0</v>
      </c>
      <c r="T92" s="176">
        <f>S92*H92</f>
        <v>0</v>
      </c>
      <c r="AR92" s="17" t="s">
        <v>145</v>
      </c>
      <c r="AT92" s="17" t="s">
        <v>140</v>
      </c>
      <c r="AU92" s="17" t="s">
        <v>86</v>
      </c>
      <c r="AY92" s="17" t="s">
        <v>138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7" t="s">
        <v>23</v>
      </c>
      <c r="BK92" s="177">
        <f>ROUND(I92*H92,2)</f>
        <v>0</v>
      </c>
      <c r="BL92" s="17" t="s">
        <v>145</v>
      </c>
      <c r="BM92" s="17" t="s">
        <v>300</v>
      </c>
    </row>
    <row r="93" spans="2:47" s="1" customFormat="1" ht="36">
      <c r="B93" s="35"/>
      <c r="D93" s="180" t="s">
        <v>147</v>
      </c>
      <c r="F93" s="181" t="s">
        <v>301</v>
      </c>
      <c r="I93" s="139"/>
      <c r="L93" s="35"/>
      <c r="M93" s="64"/>
      <c r="N93" s="36"/>
      <c r="O93" s="36"/>
      <c r="P93" s="36"/>
      <c r="Q93" s="36"/>
      <c r="R93" s="36"/>
      <c r="S93" s="36"/>
      <c r="T93" s="65"/>
      <c r="AT93" s="17" t="s">
        <v>147</v>
      </c>
      <c r="AU93" s="17" t="s">
        <v>86</v>
      </c>
    </row>
    <row r="94" spans="2:51" s="12" customFormat="1" ht="12">
      <c r="B94" s="208"/>
      <c r="D94" s="180" t="s">
        <v>184</v>
      </c>
      <c r="E94" s="209" t="s">
        <v>22</v>
      </c>
      <c r="F94" s="210" t="s">
        <v>302</v>
      </c>
      <c r="H94" s="211" t="s">
        <v>22</v>
      </c>
      <c r="I94" s="212"/>
      <c r="L94" s="208"/>
      <c r="M94" s="213"/>
      <c r="N94" s="214"/>
      <c r="O94" s="214"/>
      <c r="P94" s="214"/>
      <c r="Q94" s="214"/>
      <c r="R94" s="214"/>
      <c r="S94" s="214"/>
      <c r="T94" s="215"/>
      <c r="AT94" s="211" t="s">
        <v>184</v>
      </c>
      <c r="AU94" s="211" t="s">
        <v>86</v>
      </c>
      <c r="AV94" s="12" t="s">
        <v>23</v>
      </c>
      <c r="AW94" s="12" t="s">
        <v>42</v>
      </c>
      <c r="AX94" s="12" t="s">
        <v>78</v>
      </c>
      <c r="AY94" s="211" t="s">
        <v>138</v>
      </c>
    </row>
    <row r="95" spans="2:51" s="11" customFormat="1" ht="12">
      <c r="B95" s="192"/>
      <c r="D95" s="178" t="s">
        <v>184</v>
      </c>
      <c r="E95" s="201" t="s">
        <v>22</v>
      </c>
      <c r="F95" s="202" t="s">
        <v>303</v>
      </c>
      <c r="H95" s="203">
        <v>24</v>
      </c>
      <c r="I95" s="196"/>
      <c r="L95" s="192"/>
      <c r="M95" s="197"/>
      <c r="N95" s="198"/>
      <c r="O95" s="198"/>
      <c r="P95" s="198"/>
      <c r="Q95" s="198"/>
      <c r="R95" s="198"/>
      <c r="S95" s="198"/>
      <c r="T95" s="199"/>
      <c r="AT95" s="193" t="s">
        <v>184</v>
      </c>
      <c r="AU95" s="193" t="s">
        <v>86</v>
      </c>
      <c r="AV95" s="11" t="s">
        <v>86</v>
      </c>
      <c r="AW95" s="11" t="s">
        <v>42</v>
      </c>
      <c r="AX95" s="11" t="s">
        <v>23</v>
      </c>
      <c r="AY95" s="193" t="s">
        <v>138</v>
      </c>
    </row>
    <row r="96" spans="2:65" s="1" customFormat="1" ht="31.5" customHeight="1">
      <c r="B96" s="165"/>
      <c r="C96" s="182" t="s">
        <v>145</v>
      </c>
      <c r="D96" s="182" t="s">
        <v>180</v>
      </c>
      <c r="E96" s="183" t="s">
        <v>304</v>
      </c>
      <c r="F96" s="184" t="s">
        <v>305</v>
      </c>
      <c r="G96" s="185" t="s">
        <v>306</v>
      </c>
      <c r="H96" s="186">
        <v>12</v>
      </c>
      <c r="I96" s="187"/>
      <c r="J96" s="188">
        <f>ROUND(I96*H96,2)</f>
        <v>0</v>
      </c>
      <c r="K96" s="184" t="s">
        <v>22</v>
      </c>
      <c r="L96" s="189"/>
      <c r="M96" s="190" t="s">
        <v>22</v>
      </c>
      <c r="N96" s="191" t="s">
        <v>49</v>
      </c>
      <c r="O96" s="36"/>
      <c r="P96" s="175">
        <f>O96*H96</f>
        <v>0</v>
      </c>
      <c r="Q96" s="175">
        <v>0.298</v>
      </c>
      <c r="R96" s="175">
        <f>Q96*H96</f>
        <v>3.5759999999999996</v>
      </c>
      <c r="S96" s="175">
        <v>0</v>
      </c>
      <c r="T96" s="176">
        <f>S96*H96</f>
        <v>0</v>
      </c>
      <c r="AR96" s="17" t="s">
        <v>179</v>
      </c>
      <c r="AT96" s="17" t="s">
        <v>180</v>
      </c>
      <c r="AU96" s="17" t="s">
        <v>86</v>
      </c>
      <c r="AY96" s="17" t="s">
        <v>138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7" t="s">
        <v>23</v>
      </c>
      <c r="BK96" s="177">
        <f>ROUND(I96*H96,2)</f>
        <v>0</v>
      </c>
      <c r="BL96" s="17" t="s">
        <v>145</v>
      </c>
      <c r="BM96" s="17" t="s">
        <v>307</v>
      </c>
    </row>
    <row r="97" spans="2:63" s="10" customFormat="1" ht="29.25" customHeight="1">
      <c r="B97" s="151"/>
      <c r="D97" s="162" t="s">
        <v>77</v>
      </c>
      <c r="E97" s="163" t="s">
        <v>186</v>
      </c>
      <c r="F97" s="163" t="s">
        <v>187</v>
      </c>
      <c r="I97" s="154"/>
      <c r="J97" s="164">
        <f>BK97</f>
        <v>0</v>
      </c>
      <c r="L97" s="151"/>
      <c r="M97" s="156"/>
      <c r="N97" s="157"/>
      <c r="O97" s="157"/>
      <c r="P97" s="158">
        <f>SUM(P98:P107)</f>
        <v>0</v>
      </c>
      <c r="Q97" s="157"/>
      <c r="R97" s="158">
        <f>SUM(R98:R107)</f>
        <v>0</v>
      </c>
      <c r="S97" s="157"/>
      <c r="T97" s="159">
        <f>SUM(T98:T107)</f>
        <v>7.89075</v>
      </c>
      <c r="AR97" s="152" t="s">
        <v>23</v>
      </c>
      <c r="AT97" s="160" t="s">
        <v>77</v>
      </c>
      <c r="AU97" s="160" t="s">
        <v>23</v>
      </c>
      <c r="AY97" s="152" t="s">
        <v>138</v>
      </c>
      <c r="BK97" s="161">
        <f>SUM(BK98:BK107)</f>
        <v>0</v>
      </c>
    </row>
    <row r="98" spans="2:65" s="1" customFormat="1" ht="22.5" customHeight="1">
      <c r="B98" s="165"/>
      <c r="C98" s="166" t="s">
        <v>163</v>
      </c>
      <c r="D98" s="166" t="s">
        <v>140</v>
      </c>
      <c r="E98" s="167" t="s">
        <v>308</v>
      </c>
      <c r="F98" s="168" t="s">
        <v>309</v>
      </c>
      <c r="G98" s="169" t="s">
        <v>264</v>
      </c>
      <c r="H98" s="170">
        <v>2.268</v>
      </c>
      <c r="I98" s="171"/>
      <c r="J98" s="172">
        <f>ROUND(I98*H98,2)</f>
        <v>0</v>
      </c>
      <c r="K98" s="168" t="s">
        <v>144</v>
      </c>
      <c r="L98" s="35"/>
      <c r="M98" s="173" t="s">
        <v>22</v>
      </c>
      <c r="N98" s="174" t="s">
        <v>49</v>
      </c>
      <c r="O98" s="36"/>
      <c r="P98" s="175">
        <f>O98*H98</f>
        <v>0</v>
      </c>
      <c r="Q98" s="175">
        <v>0</v>
      </c>
      <c r="R98" s="175">
        <f>Q98*H98</f>
        <v>0</v>
      </c>
      <c r="S98" s="175">
        <v>2</v>
      </c>
      <c r="T98" s="176">
        <f>S98*H98</f>
        <v>4.536</v>
      </c>
      <c r="AR98" s="17" t="s">
        <v>145</v>
      </c>
      <c r="AT98" s="17" t="s">
        <v>140</v>
      </c>
      <c r="AU98" s="17" t="s">
        <v>86</v>
      </c>
      <c r="AY98" s="17" t="s">
        <v>138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7" t="s">
        <v>23</v>
      </c>
      <c r="BK98" s="177">
        <f>ROUND(I98*H98,2)</f>
        <v>0</v>
      </c>
      <c r="BL98" s="17" t="s">
        <v>145</v>
      </c>
      <c r="BM98" s="17" t="s">
        <v>310</v>
      </c>
    </row>
    <row r="99" spans="2:47" s="1" customFormat="1" ht="12">
      <c r="B99" s="35"/>
      <c r="D99" s="180" t="s">
        <v>147</v>
      </c>
      <c r="F99" s="181" t="s">
        <v>311</v>
      </c>
      <c r="I99" s="139"/>
      <c r="L99" s="35"/>
      <c r="M99" s="64"/>
      <c r="N99" s="36"/>
      <c r="O99" s="36"/>
      <c r="P99" s="36"/>
      <c r="Q99" s="36"/>
      <c r="R99" s="36"/>
      <c r="S99" s="36"/>
      <c r="T99" s="65"/>
      <c r="AT99" s="17" t="s">
        <v>147</v>
      </c>
      <c r="AU99" s="17" t="s">
        <v>86</v>
      </c>
    </row>
    <row r="100" spans="2:51" s="11" customFormat="1" ht="12">
      <c r="B100" s="192"/>
      <c r="D100" s="178" t="s">
        <v>184</v>
      </c>
      <c r="E100" s="201" t="s">
        <v>22</v>
      </c>
      <c r="F100" s="202" t="s">
        <v>312</v>
      </c>
      <c r="H100" s="203">
        <v>2.268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193" t="s">
        <v>184</v>
      </c>
      <c r="AU100" s="193" t="s">
        <v>86</v>
      </c>
      <c r="AV100" s="11" t="s">
        <v>86</v>
      </c>
      <c r="AW100" s="11" t="s">
        <v>42</v>
      </c>
      <c r="AX100" s="11" t="s">
        <v>23</v>
      </c>
      <c r="AY100" s="193" t="s">
        <v>138</v>
      </c>
    </row>
    <row r="101" spans="2:65" s="1" customFormat="1" ht="22.5" customHeight="1">
      <c r="B101" s="165"/>
      <c r="C101" s="166" t="s">
        <v>169</v>
      </c>
      <c r="D101" s="166" t="s">
        <v>140</v>
      </c>
      <c r="E101" s="167" t="s">
        <v>313</v>
      </c>
      <c r="F101" s="168" t="s">
        <v>314</v>
      </c>
      <c r="G101" s="169" t="s">
        <v>160</v>
      </c>
      <c r="H101" s="170">
        <v>37.8</v>
      </c>
      <c r="I101" s="171"/>
      <c r="J101" s="172">
        <f>ROUND(I101*H101,2)</f>
        <v>0</v>
      </c>
      <c r="K101" s="168" t="s">
        <v>144</v>
      </c>
      <c r="L101" s="35"/>
      <c r="M101" s="173" t="s">
        <v>22</v>
      </c>
      <c r="N101" s="174" t="s">
        <v>49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0.07</v>
      </c>
      <c r="T101" s="176">
        <f>S101*H101</f>
        <v>2.646</v>
      </c>
      <c r="AR101" s="17" t="s">
        <v>145</v>
      </c>
      <c r="AT101" s="17" t="s">
        <v>140</v>
      </c>
      <c r="AU101" s="17" t="s">
        <v>86</v>
      </c>
      <c r="AY101" s="17" t="s">
        <v>138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7" t="s">
        <v>23</v>
      </c>
      <c r="BK101" s="177">
        <f>ROUND(I101*H101,2)</f>
        <v>0</v>
      </c>
      <c r="BL101" s="17" t="s">
        <v>145</v>
      </c>
      <c r="BM101" s="17" t="s">
        <v>315</v>
      </c>
    </row>
    <row r="102" spans="2:47" s="1" customFormat="1" ht="12">
      <c r="B102" s="35"/>
      <c r="D102" s="180" t="s">
        <v>147</v>
      </c>
      <c r="F102" s="181" t="s">
        <v>314</v>
      </c>
      <c r="I102" s="139"/>
      <c r="L102" s="35"/>
      <c r="M102" s="64"/>
      <c r="N102" s="36"/>
      <c r="O102" s="36"/>
      <c r="P102" s="36"/>
      <c r="Q102" s="36"/>
      <c r="R102" s="36"/>
      <c r="S102" s="36"/>
      <c r="T102" s="65"/>
      <c r="AT102" s="17" t="s">
        <v>147</v>
      </c>
      <c r="AU102" s="17" t="s">
        <v>86</v>
      </c>
    </row>
    <row r="103" spans="2:51" s="11" customFormat="1" ht="12">
      <c r="B103" s="192"/>
      <c r="D103" s="178" t="s">
        <v>184</v>
      </c>
      <c r="E103" s="201" t="s">
        <v>22</v>
      </c>
      <c r="F103" s="202" t="s">
        <v>316</v>
      </c>
      <c r="H103" s="203">
        <v>37.8</v>
      </c>
      <c r="I103" s="196"/>
      <c r="L103" s="192"/>
      <c r="M103" s="197"/>
      <c r="N103" s="198"/>
      <c r="O103" s="198"/>
      <c r="P103" s="198"/>
      <c r="Q103" s="198"/>
      <c r="R103" s="198"/>
      <c r="S103" s="198"/>
      <c r="T103" s="199"/>
      <c r="AT103" s="193" t="s">
        <v>184</v>
      </c>
      <c r="AU103" s="193" t="s">
        <v>86</v>
      </c>
      <c r="AV103" s="11" t="s">
        <v>86</v>
      </c>
      <c r="AW103" s="11" t="s">
        <v>42</v>
      </c>
      <c r="AX103" s="11" t="s">
        <v>23</v>
      </c>
      <c r="AY103" s="193" t="s">
        <v>138</v>
      </c>
    </row>
    <row r="104" spans="2:65" s="1" customFormat="1" ht="31.5" customHeight="1">
      <c r="B104" s="165"/>
      <c r="C104" s="166" t="s">
        <v>174</v>
      </c>
      <c r="D104" s="166" t="s">
        <v>140</v>
      </c>
      <c r="E104" s="167" t="s">
        <v>317</v>
      </c>
      <c r="F104" s="168" t="s">
        <v>318</v>
      </c>
      <c r="G104" s="169" t="s">
        <v>143</v>
      </c>
      <c r="H104" s="170">
        <v>9.45</v>
      </c>
      <c r="I104" s="171"/>
      <c r="J104" s="172">
        <f>ROUND(I104*H104,2)</f>
        <v>0</v>
      </c>
      <c r="K104" s="168" t="s">
        <v>144</v>
      </c>
      <c r="L104" s="35"/>
      <c r="M104" s="173" t="s">
        <v>22</v>
      </c>
      <c r="N104" s="174" t="s">
        <v>49</v>
      </c>
      <c r="O104" s="36"/>
      <c r="P104" s="175">
        <f>O104*H104</f>
        <v>0</v>
      </c>
      <c r="Q104" s="175">
        <v>0</v>
      </c>
      <c r="R104" s="175">
        <f>Q104*H104</f>
        <v>0</v>
      </c>
      <c r="S104" s="175">
        <v>0.075</v>
      </c>
      <c r="T104" s="176">
        <f>S104*H104</f>
        <v>0.7087499999999999</v>
      </c>
      <c r="AR104" s="17" t="s">
        <v>145</v>
      </c>
      <c r="AT104" s="17" t="s">
        <v>140</v>
      </c>
      <c r="AU104" s="17" t="s">
        <v>86</v>
      </c>
      <c r="AY104" s="17" t="s">
        <v>138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7" t="s">
        <v>23</v>
      </c>
      <c r="BK104" s="177">
        <f>ROUND(I104*H104,2)</f>
        <v>0</v>
      </c>
      <c r="BL104" s="17" t="s">
        <v>145</v>
      </c>
      <c r="BM104" s="17" t="s">
        <v>319</v>
      </c>
    </row>
    <row r="105" spans="2:47" s="1" customFormat="1" ht="24">
      <c r="B105" s="35"/>
      <c r="D105" s="180" t="s">
        <v>147</v>
      </c>
      <c r="F105" s="181" t="s">
        <v>320</v>
      </c>
      <c r="I105" s="139"/>
      <c r="L105" s="35"/>
      <c r="M105" s="64"/>
      <c r="N105" s="36"/>
      <c r="O105" s="36"/>
      <c r="P105" s="36"/>
      <c r="Q105" s="36"/>
      <c r="R105" s="36"/>
      <c r="S105" s="36"/>
      <c r="T105" s="65"/>
      <c r="AT105" s="17" t="s">
        <v>147</v>
      </c>
      <c r="AU105" s="17" t="s">
        <v>86</v>
      </c>
    </row>
    <row r="106" spans="2:51" s="12" customFormat="1" ht="12">
      <c r="B106" s="208"/>
      <c r="D106" s="180" t="s">
        <v>184</v>
      </c>
      <c r="E106" s="209" t="s">
        <v>22</v>
      </c>
      <c r="F106" s="210" t="s">
        <v>321</v>
      </c>
      <c r="H106" s="211" t="s">
        <v>22</v>
      </c>
      <c r="I106" s="212"/>
      <c r="L106" s="208"/>
      <c r="M106" s="213"/>
      <c r="N106" s="214"/>
      <c r="O106" s="214"/>
      <c r="P106" s="214"/>
      <c r="Q106" s="214"/>
      <c r="R106" s="214"/>
      <c r="S106" s="214"/>
      <c r="T106" s="215"/>
      <c r="AT106" s="211" t="s">
        <v>184</v>
      </c>
      <c r="AU106" s="211" t="s">
        <v>86</v>
      </c>
      <c r="AV106" s="12" t="s">
        <v>23</v>
      </c>
      <c r="AW106" s="12" t="s">
        <v>42</v>
      </c>
      <c r="AX106" s="12" t="s">
        <v>78</v>
      </c>
      <c r="AY106" s="211" t="s">
        <v>138</v>
      </c>
    </row>
    <row r="107" spans="2:51" s="11" customFormat="1" ht="12">
      <c r="B107" s="192"/>
      <c r="D107" s="180" t="s">
        <v>184</v>
      </c>
      <c r="E107" s="193" t="s">
        <v>22</v>
      </c>
      <c r="F107" s="194" t="s">
        <v>322</v>
      </c>
      <c r="H107" s="195">
        <v>9.45</v>
      </c>
      <c r="I107" s="196"/>
      <c r="L107" s="192"/>
      <c r="M107" s="197"/>
      <c r="N107" s="198"/>
      <c r="O107" s="198"/>
      <c r="P107" s="198"/>
      <c r="Q107" s="198"/>
      <c r="R107" s="198"/>
      <c r="S107" s="198"/>
      <c r="T107" s="199"/>
      <c r="AT107" s="193" t="s">
        <v>184</v>
      </c>
      <c r="AU107" s="193" t="s">
        <v>86</v>
      </c>
      <c r="AV107" s="11" t="s">
        <v>86</v>
      </c>
      <c r="AW107" s="11" t="s">
        <v>42</v>
      </c>
      <c r="AX107" s="11" t="s">
        <v>23</v>
      </c>
      <c r="AY107" s="193" t="s">
        <v>138</v>
      </c>
    </row>
    <row r="108" spans="2:63" s="10" customFormat="1" ht="29.25" customHeight="1">
      <c r="B108" s="151"/>
      <c r="D108" s="162" t="s">
        <v>77</v>
      </c>
      <c r="E108" s="163" t="s">
        <v>202</v>
      </c>
      <c r="F108" s="163" t="s">
        <v>203</v>
      </c>
      <c r="I108" s="154"/>
      <c r="J108" s="164">
        <f>BK108</f>
        <v>0</v>
      </c>
      <c r="L108" s="151"/>
      <c r="M108" s="156"/>
      <c r="N108" s="157"/>
      <c r="O108" s="157"/>
      <c r="P108" s="158">
        <f>SUM(P109:P120)</f>
        <v>0</v>
      </c>
      <c r="Q108" s="157"/>
      <c r="R108" s="158">
        <f>SUM(R109:R120)</f>
        <v>0</v>
      </c>
      <c r="S108" s="157"/>
      <c r="T108" s="159">
        <f>SUM(T109:T120)</f>
        <v>0</v>
      </c>
      <c r="AR108" s="152" t="s">
        <v>23</v>
      </c>
      <c r="AT108" s="160" t="s">
        <v>77</v>
      </c>
      <c r="AU108" s="160" t="s">
        <v>23</v>
      </c>
      <c r="AY108" s="152" t="s">
        <v>138</v>
      </c>
      <c r="BK108" s="161">
        <f>SUM(BK109:BK120)</f>
        <v>0</v>
      </c>
    </row>
    <row r="109" spans="2:65" s="1" customFormat="1" ht="22.5" customHeight="1">
      <c r="B109" s="165"/>
      <c r="C109" s="166" t="s">
        <v>179</v>
      </c>
      <c r="D109" s="166" t="s">
        <v>140</v>
      </c>
      <c r="E109" s="167" t="s">
        <v>205</v>
      </c>
      <c r="F109" s="168" t="s">
        <v>206</v>
      </c>
      <c r="G109" s="169" t="s">
        <v>207</v>
      </c>
      <c r="H109" s="170">
        <v>7.891</v>
      </c>
      <c r="I109" s="171"/>
      <c r="J109" s="172">
        <f>ROUND(I109*H109,2)</f>
        <v>0</v>
      </c>
      <c r="K109" s="168" t="s">
        <v>144</v>
      </c>
      <c r="L109" s="35"/>
      <c r="M109" s="173" t="s">
        <v>22</v>
      </c>
      <c r="N109" s="174" t="s">
        <v>49</v>
      </c>
      <c r="O109" s="36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7" t="s">
        <v>145</v>
      </c>
      <c r="AT109" s="17" t="s">
        <v>140</v>
      </c>
      <c r="AU109" s="17" t="s">
        <v>86</v>
      </c>
      <c r="AY109" s="17" t="s">
        <v>138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7" t="s">
        <v>23</v>
      </c>
      <c r="BK109" s="177">
        <f>ROUND(I109*H109,2)</f>
        <v>0</v>
      </c>
      <c r="BL109" s="17" t="s">
        <v>145</v>
      </c>
      <c r="BM109" s="17" t="s">
        <v>323</v>
      </c>
    </row>
    <row r="110" spans="2:47" s="1" customFormat="1" ht="24">
      <c r="B110" s="35"/>
      <c r="D110" s="178" t="s">
        <v>147</v>
      </c>
      <c r="F110" s="179" t="s">
        <v>209</v>
      </c>
      <c r="I110" s="139"/>
      <c r="L110" s="35"/>
      <c r="M110" s="64"/>
      <c r="N110" s="36"/>
      <c r="O110" s="36"/>
      <c r="P110" s="36"/>
      <c r="Q110" s="36"/>
      <c r="R110" s="36"/>
      <c r="S110" s="36"/>
      <c r="T110" s="65"/>
      <c r="AT110" s="17" t="s">
        <v>147</v>
      </c>
      <c r="AU110" s="17" t="s">
        <v>86</v>
      </c>
    </row>
    <row r="111" spans="2:65" s="1" customFormat="1" ht="22.5" customHeight="1">
      <c r="B111" s="165"/>
      <c r="C111" s="166" t="s">
        <v>186</v>
      </c>
      <c r="D111" s="166" t="s">
        <v>140</v>
      </c>
      <c r="E111" s="167" t="s">
        <v>217</v>
      </c>
      <c r="F111" s="168" t="s">
        <v>218</v>
      </c>
      <c r="G111" s="169" t="s">
        <v>207</v>
      </c>
      <c r="H111" s="170">
        <v>7.891</v>
      </c>
      <c r="I111" s="171"/>
      <c r="J111" s="172">
        <f>ROUND(I111*H111,2)</f>
        <v>0</v>
      </c>
      <c r="K111" s="168" t="s">
        <v>144</v>
      </c>
      <c r="L111" s="35"/>
      <c r="M111" s="173" t="s">
        <v>22</v>
      </c>
      <c r="N111" s="174" t="s">
        <v>49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7" t="s">
        <v>145</v>
      </c>
      <c r="AT111" s="17" t="s">
        <v>140</v>
      </c>
      <c r="AU111" s="17" t="s">
        <v>86</v>
      </c>
      <c r="AY111" s="17" t="s">
        <v>138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7" t="s">
        <v>23</v>
      </c>
      <c r="BK111" s="177">
        <f>ROUND(I111*H111,2)</f>
        <v>0</v>
      </c>
      <c r="BL111" s="17" t="s">
        <v>145</v>
      </c>
      <c r="BM111" s="17" t="s">
        <v>324</v>
      </c>
    </row>
    <row r="112" spans="2:47" s="1" customFormat="1" ht="24">
      <c r="B112" s="35"/>
      <c r="D112" s="178" t="s">
        <v>147</v>
      </c>
      <c r="F112" s="179" t="s">
        <v>220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7" t="s">
        <v>147</v>
      </c>
      <c r="AU112" s="17" t="s">
        <v>86</v>
      </c>
    </row>
    <row r="113" spans="2:65" s="1" customFormat="1" ht="22.5" customHeight="1">
      <c r="B113" s="165"/>
      <c r="C113" s="166" t="s">
        <v>28</v>
      </c>
      <c r="D113" s="166" t="s">
        <v>140</v>
      </c>
      <c r="E113" s="167" t="s">
        <v>221</v>
      </c>
      <c r="F113" s="168" t="s">
        <v>222</v>
      </c>
      <c r="G113" s="169" t="s">
        <v>207</v>
      </c>
      <c r="H113" s="170">
        <v>86.801</v>
      </c>
      <c r="I113" s="171"/>
      <c r="J113" s="172">
        <f>ROUND(I113*H113,2)</f>
        <v>0</v>
      </c>
      <c r="K113" s="168" t="s">
        <v>144</v>
      </c>
      <c r="L113" s="35"/>
      <c r="M113" s="173" t="s">
        <v>22</v>
      </c>
      <c r="N113" s="174" t="s">
        <v>49</v>
      </c>
      <c r="O113" s="36"/>
      <c r="P113" s="175">
        <f>O113*H113</f>
        <v>0</v>
      </c>
      <c r="Q113" s="175">
        <v>0</v>
      </c>
      <c r="R113" s="175">
        <f>Q113*H113</f>
        <v>0</v>
      </c>
      <c r="S113" s="175">
        <v>0</v>
      </c>
      <c r="T113" s="176">
        <f>S113*H113</f>
        <v>0</v>
      </c>
      <c r="AR113" s="17" t="s">
        <v>145</v>
      </c>
      <c r="AT113" s="17" t="s">
        <v>140</v>
      </c>
      <c r="AU113" s="17" t="s">
        <v>86</v>
      </c>
      <c r="AY113" s="17" t="s">
        <v>138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7" t="s">
        <v>23</v>
      </c>
      <c r="BK113" s="177">
        <f>ROUND(I113*H113,2)</f>
        <v>0</v>
      </c>
      <c r="BL113" s="17" t="s">
        <v>145</v>
      </c>
      <c r="BM113" s="17" t="s">
        <v>325</v>
      </c>
    </row>
    <row r="114" spans="2:47" s="1" customFormat="1" ht="24">
      <c r="B114" s="35"/>
      <c r="D114" s="180" t="s">
        <v>147</v>
      </c>
      <c r="F114" s="181" t="s">
        <v>224</v>
      </c>
      <c r="I114" s="139"/>
      <c r="L114" s="35"/>
      <c r="M114" s="64"/>
      <c r="N114" s="36"/>
      <c r="O114" s="36"/>
      <c r="P114" s="36"/>
      <c r="Q114" s="36"/>
      <c r="R114" s="36"/>
      <c r="S114" s="36"/>
      <c r="T114" s="65"/>
      <c r="AT114" s="17" t="s">
        <v>147</v>
      </c>
      <c r="AU114" s="17" t="s">
        <v>86</v>
      </c>
    </row>
    <row r="115" spans="2:51" s="11" customFormat="1" ht="12">
      <c r="B115" s="192"/>
      <c r="D115" s="178" t="s">
        <v>184</v>
      </c>
      <c r="E115" s="201" t="s">
        <v>22</v>
      </c>
      <c r="F115" s="202" t="s">
        <v>326</v>
      </c>
      <c r="H115" s="203">
        <v>86.801</v>
      </c>
      <c r="I115" s="196"/>
      <c r="L115" s="192"/>
      <c r="M115" s="197"/>
      <c r="N115" s="198"/>
      <c r="O115" s="198"/>
      <c r="P115" s="198"/>
      <c r="Q115" s="198"/>
      <c r="R115" s="198"/>
      <c r="S115" s="198"/>
      <c r="T115" s="199"/>
      <c r="AT115" s="193" t="s">
        <v>184</v>
      </c>
      <c r="AU115" s="193" t="s">
        <v>86</v>
      </c>
      <c r="AV115" s="11" t="s">
        <v>86</v>
      </c>
      <c r="AW115" s="11" t="s">
        <v>42</v>
      </c>
      <c r="AX115" s="11" t="s">
        <v>23</v>
      </c>
      <c r="AY115" s="193" t="s">
        <v>138</v>
      </c>
    </row>
    <row r="116" spans="2:65" s="1" customFormat="1" ht="22.5" customHeight="1">
      <c r="B116" s="165"/>
      <c r="C116" s="166" t="s">
        <v>197</v>
      </c>
      <c r="D116" s="166" t="s">
        <v>140</v>
      </c>
      <c r="E116" s="167" t="s">
        <v>237</v>
      </c>
      <c r="F116" s="168" t="s">
        <v>238</v>
      </c>
      <c r="G116" s="169" t="s">
        <v>207</v>
      </c>
      <c r="H116" s="170">
        <v>7.182</v>
      </c>
      <c r="I116" s="171"/>
      <c r="J116" s="172">
        <f>ROUND(I116*H116,2)</f>
        <v>0</v>
      </c>
      <c r="K116" s="168" t="s">
        <v>144</v>
      </c>
      <c r="L116" s="35"/>
      <c r="M116" s="173" t="s">
        <v>22</v>
      </c>
      <c r="N116" s="174" t="s">
        <v>49</v>
      </c>
      <c r="O116" s="36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AR116" s="17" t="s">
        <v>145</v>
      </c>
      <c r="AT116" s="17" t="s">
        <v>140</v>
      </c>
      <c r="AU116" s="17" t="s">
        <v>86</v>
      </c>
      <c r="AY116" s="17" t="s">
        <v>138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7" t="s">
        <v>23</v>
      </c>
      <c r="BK116" s="177">
        <f>ROUND(I116*H116,2)</f>
        <v>0</v>
      </c>
      <c r="BL116" s="17" t="s">
        <v>145</v>
      </c>
      <c r="BM116" s="17" t="s">
        <v>327</v>
      </c>
    </row>
    <row r="117" spans="2:47" s="1" customFormat="1" ht="12">
      <c r="B117" s="35"/>
      <c r="D117" s="180" t="s">
        <v>147</v>
      </c>
      <c r="F117" s="181" t="s">
        <v>240</v>
      </c>
      <c r="I117" s="139"/>
      <c r="L117" s="35"/>
      <c r="M117" s="64"/>
      <c r="N117" s="36"/>
      <c r="O117" s="36"/>
      <c r="P117" s="36"/>
      <c r="Q117" s="36"/>
      <c r="R117" s="36"/>
      <c r="S117" s="36"/>
      <c r="T117" s="65"/>
      <c r="AT117" s="17" t="s">
        <v>147</v>
      </c>
      <c r="AU117" s="17" t="s">
        <v>86</v>
      </c>
    </row>
    <row r="118" spans="2:51" s="11" customFormat="1" ht="12">
      <c r="B118" s="192"/>
      <c r="D118" s="178" t="s">
        <v>184</v>
      </c>
      <c r="E118" s="201" t="s">
        <v>22</v>
      </c>
      <c r="F118" s="202" t="s">
        <v>328</v>
      </c>
      <c r="H118" s="203">
        <v>7.182</v>
      </c>
      <c r="I118" s="196"/>
      <c r="L118" s="192"/>
      <c r="M118" s="197"/>
      <c r="N118" s="198"/>
      <c r="O118" s="198"/>
      <c r="P118" s="198"/>
      <c r="Q118" s="198"/>
      <c r="R118" s="198"/>
      <c r="S118" s="198"/>
      <c r="T118" s="199"/>
      <c r="AT118" s="193" t="s">
        <v>184</v>
      </c>
      <c r="AU118" s="193" t="s">
        <v>86</v>
      </c>
      <c r="AV118" s="11" t="s">
        <v>86</v>
      </c>
      <c r="AW118" s="11" t="s">
        <v>42</v>
      </c>
      <c r="AX118" s="11" t="s">
        <v>23</v>
      </c>
      <c r="AY118" s="193" t="s">
        <v>138</v>
      </c>
    </row>
    <row r="119" spans="2:65" s="1" customFormat="1" ht="22.5" customHeight="1">
      <c r="B119" s="165"/>
      <c r="C119" s="166" t="s">
        <v>204</v>
      </c>
      <c r="D119" s="166" t="s">
        <v>140</v>
      </c>
      <c r="E119" s="167" t="s">
        <v>242</v>
      </c>
      <c r="F119" s="168" t="s">
        <v>243</v>
      </c>
      <c r="G119" s="169" t="s">
        <v>207</v>
      </c>
      <c r="H119" s="170">
        <v>0.709</v>
      </c>
      <c r="I119" s="171"/>
      <c r="J119" s="172">
        <f>ROUND(I119*H119,2)</f>
        <v>0</v>
      </c>
      <c r="K119" s="168" t="s">
        <v>144</v>
      </c>
      <c r="L119" s="35"/>
      <c r="M119" s="173" t="s">
        <v>22</v>
      </c>
      <c r="N119" s="174" t="s">
        <v>49</v>
      </c>
      <c r="O119" s="36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AR119" s="17" t="s">
        <v>145</v>
      </c>
      <c r="AT119" s="17" t="s">
        <v>140</v>
      </c>
      <c r="AU119" s="17" t="s">
        <v>86</v>
      </c>
      <c r="AY119" s="17" t="s">
        <v>138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7" t="s">
        <v>23</v>
      </c>
      <c r="BK119" s="177">
        <f>ROUND(I119*H119,2)</f>
        <v>0</v>
      </c>
      <c r="BL119" s="17" t="s">
        <v>145</v>
      </c>
      <c r="BM119" s="17" t="s">
        <v>329</v>
      </c>
    </row>
    <row r="120" spans="2:47" s="1" customFormat="1" ht="12">
      <c r="B120" s="35"/>
      <c r="D120" s="180" t="s">
        <v>147</v>
      </c>
      <c r="F120" s="181" t="s">
        <v>245</v>
      </c>
      <c r="I120" s="139"/>
      <c r="L120" s="35"/>
      <c r="M120" s="64"/>
      <c r="N120" s="36"/>
      <c r="O120" s="36"/>
      <c r="P120" s="36"/>
      <c r="Q120" s="36"/>
      <c r="R120" s="36"/>
      <c r="S120" s="36"/>
      <c r="T120" s="65"/>
      <c r="AT120" s="17" t="s">
        <v>147</v>
      </c>
      <c r="AU120" s="17" t="s">
        <v>86</v>
      </c>
    </row>
    <row r="121" spans="2:63" s="10" customFormat="1" ht="29.25" customHeight="1">
      <c r="B121" s="151"/>
      <c r="D121" s="162" t="s">
        <v>77</v>
      </c>
      <c r="E121" s="163" t="s">
        <v>251</v>
      </c>
      <c r="F121" s="163" t="s">
        <v>252</v>
      </c>
      <c r="I121" s="154"/>
      <c r="J121" s="164">
        <f>BK121</f>
        <v>0</v>
      </c>
      <c r="L121" s="151"/>
      <c r="M121" s="156"/>
      <c r="N121" s="157"/>
      <c r="O121" s="157"/>
      <c r="P121" s="158">
        <f>SUM(P122:P123)</f>
        <v>0</v>
      </c>
      <c r="Q121" s="157"/>
      <c r="R121" s="158">
        <f>SUM(R122:R123)</f>
        <v>0</v>
      </c>
      <c r="S121" s="157"/>
      <c r="T121" s="159">
        <f>SUM(T122:T123)</f>
        <v>0</v>
      </c>
      <c r="AR121" s="152" t="s">
        <v>23</v>
      </c>
      <c r="AT121" s="160" t="s">
        <v>77</v>
      </c>
      <c r="AU121" s="160" t="s">
        <v>23</v>
      </c>
      <c r="AY121" s="152" t="s">
        <v>138</v>
      </c>
      <c r="BK121" s="161">
        <f>SUM(BK122:BK123)</f>
        <v>0</v>
      </c>
    </row>
    <row r="122" spans="2:65" s="1" customFormat="1" ht="22.5" customHeight="1">
      <c r="B122" s="165"/>
      <c r="C122" s="166" t="s">
        <v>211</v>
      </c>
      <c r="D122" s="166" t="s">
        <v>140</v>
      </c>
      <c r="E122" s="167" t="s">
        <v>330</v>
      </c>
      <c r="F122" s="168" t="s">
        <v>331</v>
      </c>
      <c r="G122" s="169" t="s">
        <v>207</v>
      </c>
      <c r="H122" s="170">
        <v>13.558</v>
      </c>
      <c r="I122" s="171"/>
      <c r="J122" s="172">
        <f>ROUND(I122*H122,2)</f>
        <v>0</v>
      </c>
      <c r="K122" s="168" t="s">
        <v>144</v>
      </c>
      <c r="L122" s="35"/>
      <c r="M122" s="173" t="s">
        <v>22</v>
      </c>
      <c r="N122" s="174" t="s">
        <v>49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7" t="s">
        <v>145</v>
      </c>
      <c r="AT122" s="17" t="s">
        <v>140</v>
      </c>
      <c r="AU122" s="17" t="s">
        <v>86</v>
      </c>
      <c r="AY122" s="17" t="s">
        <v>138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7" t="s">
        <v>23</v>
      </c>
      <c r="BK122" s="177">
        <f>ROUND(I122*H122,2)</f>
        <v>0</v>
      </c>
      <c r="BL122" s="17" t="s">
        <v>145</v>
      </c>
      <c r="BM122" s="17" t="s">
        <v>332</v>
      </c>
    </row>
    <row r="123" spans="2:47" s="1" customFormat="1" ht="24">
      <c r="B123" s="35"/>
      <c r="D123" s="180" t="s">
        <v>147</v>
      </c>
      <c r="F123" s="181" t="s">
        <v>333</v>
      </c>
      <c r="I123" s="139"/>
      <c r="L123" s="35"/>
      <c r="M123" s="204"/>
      <c r="N123" s="205"/>
      <c r="O123" s="205"/>
      <c r="P123" s="205"/>
      <c r="Q123" s="205"/>
      <c r="R123" s="205"/>
      <c r="S123" s="205"/>
      <c r="T123" s="206"/>
      <c r="AT123" s="17" t="s">
        <v>147</v>
      </c>
      <c r="AU123" s="17" t="s">
        <v>86</v>
      </c>
    </row>
    <row r="124" spans="2:12" s="1" customFormat="1" ht="6.75" customHeight="1">
      <c r="B124" s="50"/>
      <c r="C124" s="51"/>
      <c r="D124" s="51"/>
      <c r="E124" s="51"/>
      <c r="F124" s="51"/>
      <c r="G124" s="51"/>
      <c r="H124" s="51"/>
      <c r="I124" s="117"/>
      <c r="J124" s="51"/>
      <c r="K124" s="51"/>
      <c r="L124" s="35"/>
    </row>
    <row r="135" ht="12">
      <c r="AT135" s="207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96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334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93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335</v>
      </c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ROUND(J89,2)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ROUND(SUM(BE89:BE184),2)</f>
        <v>0</v>
      </c>
      <c r="G30" s="36"/>
      <c r="H30" s="36"/>
      <c r="I30" s="109">
        <v>0.21</v>
      </c>
      <c r="J30" s="108">
        <f>ROUND(ROUND((SUM(BE89:BE184)),2)*I30,2)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ROUND(SUM(BF89:BF184),2)</f>
        <v>0</v>
      </c>
      <c r="G31" s="36"/>
      <c r="H31" s="36"/>
      <c r="I31" s="109">
        <v>0.15</v>
      </c>
      <c r="J31" s="108">
        <f>ROUND(ROUND((SUM(BF89:BF184)),2)*I31,2)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ROUND(SUM(BG89:BG184),2)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ROUND(SUM(BH89:BH184),2)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ROUND(SUM(BI89:BI184),2)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163054 - SO 100d-Nástupní schodiště z ul.Těšínské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J89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116</v>
      </c>
      <c r="E57" s="128"/>
      <c r="F57" s="128"/>
      <c r="G57" s="128"/>
      <c r="H57" s="128"/>
      <c r="I57" s="129"/>
      <c r="J57" s="130">
        <f>J90</f>
        <v>0</v>
      </c>
      <c r="K57" s="131"/>
    </row>
    <row r="58" spans="2:11" s="8" customFormat="1" ht="19.5" customHeight="1">
      <c r="B58" s="132"/>
      <c r="C58" s="133"/>
      <c r="D58" s="134" t="s">
        <v>117</v>
      </c>
      <c r="E58" s="135"/>
      <c r="F58" s="135"/>
      <c r="G58" s="135"/>
      <c r="H58" s="135"/>
      <c r="I58" s="136"/>
      <c r="J58" s="137">
        <f>J91</f>
        <v>0</v>
      </c>
      <c r="K58" s="138"/>
    </row>
    <row r="59" spans="2:11" s="8" customFormat="1" ht="19.5" customHeight="1">
      <c r="B59" s="132"/>
      <c r="C59" s="133"/>
      <c r="D59" s="134" t="s">
        <v>284</v>
      </c>
      <c r="E59" s="135"/>
      <c r="F59" s="135"/>
      <c r="G59" s="135"/>
      <c r="H59" s="135"/>
      <c r="I59" s="136"/>
      <c r="J59" s="137">
        <f>J109</f>
        <v>0</v>
      </c>
      <c r="K59" s="138"/>
    </row>
    <row r="60" spans="2:11" s="8" customFormat="1" ht="19.5" customHeight="1">
      <c r="B60" s="132"/>
      <c r="C60" s="133"/>
      <c r="D60" s="134" t="s">
        <v>336</v>
      </c>
      <c r="E60" s="135"/>
      <c r="F60" s="135"/>
      <c r="G60" s="135"/>
      <c r="H60" s="135"/>
      <c r="I60" s="136"/>
      <c r="J60" s="137">
        <f>J119</f>
        <v>0</v>
      </c>
      <c r="K60" s="138"/>
    </row>
    <row r="61" spans="2:11" s="8" customFormat="1" ht="19.5" customHeight="1">
      <c r="B61" s="132"/>
      <c r="C61" s="133"/>
      <c r="D61" s="134" t="s">
        <v>285</v>
      </c>
      <c r="E61" s="135"/>
      <c r="F61" s="135"/>
      <c r="G61" s="135"/>
      <c r="H61" s="135"/>
      <c r="I61" s="136"/>
      <c r="J61" s="137">
        <f>J123</f>
        <v>0</v>
      </c>
      <c r="K61" s="138"/>
    </row>
    <row r="62" spans="2:11" s="8" customFormat="1" ht="19.5" customHeight="1">
      <c r="B62" s="132"/>
      <c r="C62" s="133"/>
      <c r="D62" s="134" t="s">
        <v>118</v>
      </c>
      <c r="E62" s="135"/>
      <c r="F62" s="135"/>
      <c r="G62" s="135"/>
      <c r="H62" s="135"/>
      <c r="I62" s="136"/>
      <c r="J62" s="137">
        <f>J135</f>
        <v>0</v>
      </c>
      <c r="K62" s="138"/>
    </row>
    <row r="63" spans="2:11" s="8" customFormat="1" ht="19.5" customHeight="1">
      <c r="B63" s="132"/>
      <c r="C63" s="133"/>
      <c r="D63" s="134" t="s">
        <v>337</v>
      </c>
      <c r="E63" s="135"/>
      <c r="F63" s="135"/>
      <c r="G63" s="135"/>
      <c r="H63" s="135"/>
      <c r="I63" s="136"/>
      <c r="J63" s="137">
        <f>J146</f>
        <v>0</v>
      </c>
      <c r="K63" s="138"/>
    </row>
    <row r="64" spans="2:11" s="8" customFormat="1" ht="19.5" customHeight="1">
      <c r="B64" s="132"/>
      <c r="C64" s="133"/>
      <c r="D64" s="134" t="s">
        <v>119</v>
      </c>
      <c r="E64" s="135"/>
      <c r="F64" s="135"/>
      <c r="G64" s="135"/>
      <c r="H64" s="135"/>
      <c r="I64" s="136"/>
      <c r="J64" s="137">
        <f>J150</f>
        <v>0</v>
      </c>
      <c r="K64" s="138"/>
    </row>
    <row r="65" spans="2:11" s="8" customFormat="1" ht="19.5" customHeight="1">
      <c r="B65" s="132"/>
      <c r="C65" s="133"/>
      <c r="D65" s="134" t="s">
        <v>121</v>
      </c>
      <c r="E65" s="135"/>
      <c r="F65" s="135"/>
      <c r="G65" s="135"/>
      <c r="H65" s="135"/>
      <c r="I65" s="136"/>
      <c r="J65" s="137">
        <f>J159</f>
        <v>0</v>
      </c>
      <c r="K65" s="138"/>
    </row>
    <row r="66" spans="2:11" s="7" customFormat="1" ht="24.75" customHeight="1">
      <c r="B66" s="125"/>
      <c r="C66" s="126"/>
      <c r="D66" s="127" t="s">
        <v>338</v>
      </c>
      <c r="E66" s="128"/>
      <c r="F66" s="128"/>
      <c r="G66" s="128"/>
      <c r="H66" s="128"/>
      <c r="I66" s="129"/>
      <c r="J66" s="130">
        <f>J162</f>
        <v>0</v>
      </c>
      <c r="K66" s="131"/>
    </row>
    <row r="67" spans="2:11" s="8" customFormat="1" ht="19.5" customHeight="1">
      <c r="B67" s="132"/>
      <c r="C67" s="133"/>
      <c r="D67" s="134" t="s">
        <v>339</v>
      </c>
      <c r="E67" s="135"/>
      <c r="F67" s="135"/>
      <c r="G67" s="135"/>
      <c r="H67" s="135"/>
      <c r="I67" s="136"/>
      <c r="J67" s="137">
        <f>J163</f>
        <v>0</v>
      </c>
      <c r="K67" s="138"/>
    </row>
    <row r="68" spans="2:11" s="8" customFormat="1" ht="19.5" customHeight="1">
      <c r="B68" s="132"/>
      <c r="C68" s="133"/>
      <c r="D68" s="134" t="s">
        <v>340</v>
      </c>
      <c r="E68" s="135"/>
      <c r="F68" s="135"/>
      <c r="G68" s="135"/>
      <c r="H68" s="135"/>
      <c r="I68" s="136"/>
      <c r="J68" s="137">
        <f>J170</f>
        <v>0</v>
      </c>
      <c r="K68" s="138"/>
    </row>
    <row r="69" spans="2:11" s="8" customFormat="1" ht="19.5" customHeight="1">
      <c r="B69" s="132"/>
      <c r="C69" s="133"/>
      <c r="D69" s="134" t="s">
        <v>341</v>
      </c>
      <c r="E69" s="135"/>
      <c r="F69" s="135"/>
      <c r="G69" s="135"/>
      <c r="H69" s="135"/>
      <c r="I69" s="136"/>
      <c r="J69" s="137">
        <f>J178</f>
        <v>0</v>
      </c>
      <c r="K69" s="138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96"/>
      <c r="J70" s="36"/>
      <c r="K70" s="39"/>
    </row>
    <row r="71" spans="2:11" s="1" customFormat="1" ht="6.75" customHeight="1">
      <c r="B71" s="50"/>
      <c r="C71" s="51"/>
      <c r="D71" s="51"/>
      <c r="E71" s="51"/>
      <c r="F71" s="51"/>
      <c r="G71" s="51"/>
      <c r="H71" s="51"/>
      <c r="I71" s="117"/>
      <c r="J71" s="51"/>
      <c r="K71" s="52"/>
    </row>
    <row r="75" spans="2:12" s="1" customFormat="1" ht="6.75" customHeight="1">
      <c r="B75" s="53"/>
      <c r="C75" s="54"/>
      <c r="D75" s="54"/>
      <c r="E75" s="54"/>
      <c r="F75" s="54"/>
      <c r="G75" s="54"/>
      <c r="H75" s="54"/>
      <c r="I75" s="118"/>
      <c r="J75" s="54"/>
      <c r="K75" s="54"/>
      <c r="L75" s="35"/>
    </row>
    <row r="76" spans="2:12" s="1" customFormat="1" ht="36.75" customHeight="1">
      <c r="B76" s="35"/>
      <c r="C76" s="55" t="s">
        <v>122</v>
      </c>
      <c r="I76" s="139"/>
      <c r="L76" s="35"/>
    </row>
    <row r="77" spans="2:12" s="1" customFormat="1" ht="6.75" customHeight="1">
      <c r="B77" s="35"/>
      <c r="I77" s="139"/>
      <c r="L77" s="35"/>
    </row>
    <row r="78" spans="2:12" s="1" customFormat="1" ht="14.25" customHeight="1">
      <c r="B78" s="35"/>
      <c r="C78" s="57" t="s">
        <v>16</v>
      </c>
      <c r="I78" s="139"/>
      <c r="L78" s="35"/>
    </row>
    <row r="79" spans="2:12" s="1" customFormat="1" ht="22.5" customHeight="1">
      <c r="B79" s="35"/>
      <c r="E79" s="358" t="str">
        <f>E7</f>
        <v>Trojice-Restaurování pomníku obětem hornické stávky 1894 - zpevněné plochy</v>
      </c>
      <c r="F79" s="335"/>
      <c r="G79" s="335"/>
      <c r="H79" s="335"/>
      <c r="I79" s="139"/>
      <c r="L79" s="35"/>
    </row>
    <row r="80" spans="2:12" s="1" customFormat="1" ht="14.25" customHeight="1">
      <c r="B80" s="35"/>
      <c r="C80" s="57" t="s">
        <v>109</v>
      </c>
      <c r="I80" s="139"/>
      <c r="L80" s="35"/>
    </row>
    <row r="81" spans="2:12" s="1" customFormat="1" ht="23.25" customHeight="1">
      <c r="B81" s="35"/>
      <c r="E81" s="332" t="str">
        <f>E9</f>
        <v>163054 - SO 100d-Nástupní schodiště z ul.Těšínské</v>
      </c>
      <c r="F81" s="335"/>
      <c r="G81" s="335"/>
      <c r="H81" s="335"/>
      <c r="I81" s="139"/>
      <c r="L81" s="35"/>
    </row>
    <row r="82" spans="2:12" s="1" customFormat="1" ht="6.75" customHeight="1">
      <c r="B82" s="35"/>
      <c r="I82" s="139"/>
      <c r="L82" s="35"/>
    </row>
    <row r="83" spans="2:12" s="1" customFormat="1" ht="18" customHeight="1">
      <c r="B83" s="35"/>
      <c r="C83" s="57" t="s">
        <v>24</v>
      </c>
      <c r="F83" s="140" t="str">
        <f>F12</f>
        <v>Ostrava</v>
      </c>
      <c r="I83" s="141" t="s">
        <v>26</v>
      </c>
      <c r="J83" s="61" t="str">
        <f>IF(J12="","",J12)</f>
        <v>31.03.2016</v>
      </c>
      <c r="L83" s="35"/>
    </row>
    <row r="84" spans="2:12" s="1" customFormat="1" ht="6.75" customHeight="1">
      <c r="B84" s="35"/>
      <c r="I84" s="139"/>
      <c r="L84" s="35"/>
    </row>
    <row r="85" spans="2:12" s="1" customFormat="1" ht="12.75">
      <c r="B85" s="35"/>
      <c r="C85" s="57" t="s">
        <v>32</v>
      </c>
      <c r="F85" s="140" t="str">
        <f>E15</f>
        <v> </v>
      </c>
      <c r="I85" s="141" t="s">
        <v>38</v>
      </c>
      <c r="J85" s="140" t="str">
        <f>E21</f>
        <v>ing Milan Palák</v>
      </c>
      <c r="L85" s="35"/>
    </row>
    <row r="86" spans="2:12" s="1" customFormat="1" ht="14.25" customHeight="1">
      <c r="B86" s="35"/>
      <c r="C86" s="57" t="s">
        <v>36</v>
      </c>
      <c r="F86" s="140">
        <f>IF(E18="","",E18)</f>
      </c>
      <c r="I86" s="139"/>
      <c r="L86" s="35"/>
    </row>
    <row r="87" spans="2:12" s="1" customFormat="1" ht="9.75" customHeight="1">
      <c r="B87" s="35"/>
      <c r="I87" s="139"/>
      <c r="L87" s="35"/>
    </row>
    <row r="88" spans="2:20" s="9" customFormat="1" ht="29.25" customHeight="1">
      <c r="B88" s="142"/>
      <c r="C88" s="143" t="s">
        <v>123</v>
      </c>
      <c r="D88" s="144" t="s">
        <v>63</v>
      </c>
      <c r="E88" s="144" t="s">
        <v>59</v>
      </c>
      <c r="F88" s="144" t="s">
        <v>124</v>
      </c>
      <c r="G88" s="144" t="s">
        <v>125</v>
      </c>
      <c r="H88" s="144" t="s">
        <v>126</v>
      </c>
      <c r="I88" s="145" t="s">
        <v>127</v>
      </c>
      <c r="J88" s="144" t="s">
        <v>113</v>
      </c>
      <c r="K88" s="146" t="s">
        <v>128</v>
      </c>
      <c r="L88" s="142"/>
      <c r="M88" s="68" t="s">
        <v>129</v>
      </c>
      <c r="N88" s="69" t="s">
        <v>48</v>
      </c>
      <c r="O88" s="69" t="s">
        <v>130</v>
      </c>
      <c r="P88" s="69" t="s">
        <v>131</v>
      </c>
      <c r="Q88" s="69" t="s">
        <v>132</v>
      </c>
      <c r="R88" s="69" t="s">
        <v>133</v>
      </c>
      <c r="S88" s="69" t="s">
        <v>134</v>
      </c>
      <c r="T88" s="70" t="s">
        <v>135</v>
      </c>
    </row>
    <row r="89" spans="2:63" s="1" customFormat="1" ht="29.25" customHeight="1">
      <c r="B89" s="35"/>
      <c r="C89" s="72" t="s">
        <v>114</v>
      </c>
      <c r="I89" s="139"/>
      <c r="J89" s="147">
        <f>BK89</f>
        <v>0</v>
      </c>
      <c r="L89" s="35"/>
      <c r="M89" s="71"/>
      <c r="N89" s="62"/>
      <c r="O89" s="62"/>
      <c r="P89" s="148">
        <f>P90+P162</f>
        <v>0</v>
      </c>
      <c r="Q89" s="62"/>
      <c r="R89" s="148">
        <f>R90+R162</f>
        <v>25.77416482</v>
      </c>
      <c r="S89" s="62"/>
      <c r="T89" s="149">
        <f>T90+T162</f>
        <v>0</v>
      </c>
      <c r="AT89" s="17" t="s">
        <v>77</v>
      </c>
      <c r="AU89" s="17" t="s">
        <v>115</v>
      </c>
      <c r="BK89" s="150">
        <f>BK90+BK162</f>
        <v>0</v>
      </c>
    </row>
    <row r="90" spans="2:63" s="10" customFormat="1" ht="36.75" customHeight="1">
      <c r="B90" s="151"/>
      <c r="D90" s="152" t="s">
        <v>77</v>
      </c>
      <c r="E90" s="153" t="s">
        <v>136</v>
      </c>
      <c r="F90" s="153" t="s">
        <v>137</v>
      </c>
      <c r="I90" s="154"/>
      <c r="J90" s="155">
        <f>BK90</f>
        <v>0</v>
      </c>
      <c r="L90" s="151"/>
      <c r="M90" s="156"/>
      <c r="N90" s="157"/>
      <c r="O90" s="157"/>
      <c r="P90" s="158">
        <f>P91+P109+P119+P123+P135+P146+P150+P159</f>
        <v>0</v>
      </c>
      <c r="Q90" s="157"/>
      <c r="R90" s="158">
        <f>R91+R109+R119+R123+R135+R146+R150+R159</f>
        <v>23.52799882</v>
      </c>
      <c r="S90" s="157"/>
      <c r="T90" s="159">
        <f>T91+T109+T119+T123+T135+T146+T150+T159</f>
        <v>0</v>
      </c>
      <c r="AR90" s="152" t="s">
        <v>23</v>
      </c>
      <c r="AT90" s="160" t="s">
        <v>77</v>
      </c>
      <c r="AU90" s="160" t="s">
        <v>78</v>
      </c>
      <c r="AY90" s="152" t="s">
        <v>138</v>
      </c>
      <c r="BK90" s="161">
        <f>BK91+BK109+BK119+BK123+BK135+BK146+BK150+BK159</f>
        <v>0</v>
      </c>
    </row>
    <row r="91" spans="2:63" s="10" customFormat="1" ht="19.5" customHeight="1">
      <c r="B91" s="151"/>
      <c r="D91" s="162" t="s">
        <v>77</v>
      </c>
      <c r="E91" s="163" t="s">
        <v>23</v>
      </c>
      <c r="F91" s="163" t="s">
        <v>139</v>
      </c>
      <c r="I91" s="154"/>
      <c r="J91" s="164">
        <f>BK91</f>
        <v>0</v>
      </c>
      <c r="L91" s="151"/>
      <c r="M91" s="156"/>
      <c r="N91" s="157"/>
      <c r="O91" s="157"/>
      <c r="P91" s="158">
        <f>SUM(P92:P108)</f>
        <v>0</v>
      </c>
      <c r="Q91" s="157"/>
      <c r="R91" s="158">
        <f>SUM(R92:R108)</f>
        <v>0.738</v>
      </c>
      <c r="S91" s="157"/>
      <c r="T91" s="159">
        <f>SUM(T92:T108)</f>
        <v>0</v>
      </c>
      <c r="AR91" s="152" t="s">
        <v>23</v>
      </c>
      <c r="AT91" s="160" t="s">
        <v>77</v>
      </c>
      <c r="AU91" s="160" t="s">
        <v>23</v>
      </c>
      <c r="AY91" s="152" t="s">
        <v>138</v>
      </c>
      <c r="BK91" s="161">
        <f>SUM(BK92:BK108)</f>
        <v>0</v>
      </c>
    </row>
    <row r="92" spans="2:65" s="1" customFormat="1" ht="22.5" customHeight="1">
      <c r="B92" s="165"/>
      <c r="C92" s="166" t="s">
        <v>23</v>
      </c>
      <c r="D92" s="166" t="s">
        <v>140</v>
      </c>
      <c r="E92" s="167" t="s">
        <v>258</v>
      </c>
      <c r="F92" s="168" t="s">
        <v>259</v>
      </c>
      <c r="G92" s="169" t="s">
        <v>160</v>
      </c>
      <c r="H92" s="170">
        <v>20</v>
      </c>
      <c r="I92" s="171"/>
      <c r="J92" s="172">
        <f>ROUND(I92*H92,2)</f>
        <v>0</v>
      </c>
      <c r="K92" s="168" t="s">
        <v>144</v>
      </c>
      <c r="L92" s="35"/>
      <c r="M92" s="173" t="s">
        <v>22</v>
      </c>
      <c r="N92" s="174" t="s">
        <v>49</v>
      </c>
      <c r="O92" s="36"/>
      <c r="P92" s="175">
        <f>O92*H92</f>
        <v>0</v>
      </c>
      <c r="Q92" s="175">
        <v>0.0369</v>
      </c>
      <c r="R92" s="175">
        <f>Q92*H92</f>
        <v>0.738</v>
      </c>
      <c r="S92" s="175">
        <v>0</v>
      </c>
      <c r="T92" s="176">
        <f>S92*H92</f>
        <v>0</v>
      </c>
      <c r="AR92" s="17" t="s">
        <v>145</v>
      </c>
      <c r="AT92" s="17" t="s">
        <v>140</v>
      </c>
      <c r="AU92" s="17" t="s">
        <v>86</v>
      </c>
      <c r="AY92" s="17" t="s">
        <v>138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7" t="s">
        <v>23</v>
      </c>
      <c r="BK92" s="177">
        <f>ROUND(I92*H92,2)</f>
        <v>0</v>
      </c>
      <c r="BL92" s="17" t="s">
        <v>145</v>
      </c>
      <c r="BM92" s="17" t="s">
        <v>342</v>
      </c>
    </row>
    <row r="93" spans="2:47" s="1" customFormat="1" ht="48">
      <c r="B93" s="35"/>
      <c r="D93" s="178" t="s">
        <v>147</v>
      </c>
      <c r="F93" s="179" t="s">
        <v>261</v>
      </c>
      <c r="I93" s="139"/>
      <c r="L93" s="35"/>
      <c r="M93" s="64"/>
      <c r="N93" s="36"/>
      <c r="O93" s="36"/>
      <c r="P93" s="36"/>
      <c r="Q93" s="36"/>
      <c r="R93" s="36"/>
      <c r="S93" s="36"/>
      <c r="T93" s="65"/>
      <c r="AT93" s="17" t="s">
        <v>147</v>
      </c>
      <c r="AU93" s="17" t="s">
        <v>86</v>
      </c>
    </row>
    <row r="94" spans="2:65" s="1" customFormat="1" ht="22.5" customHeight="1">
      <c r="B94" s="165"/>
      <c r="C94" s="166" t="s">
        <v>86</v>
      </c>
      <c r="D94" s="166" t="s">
        <v>140</v>
      </c>
      <c r="E94" s="167" t="s">
        <v>262</v>
      </c>
      <c r="F94" s="168" t="s">
        <v>263</v>
      </c>
      <c r="G94" s="169" t="s">
        <v>264</v>
      </c>
      <c r="H94" s="170">
        <v>10</v>
      </c>
      <c r="I94" s="171"/>
      <c r="J94" s="172">
        <f>ROUND(I94*H94,2)</f>
        <v>0</v>
      </c>
      <c r="K94" s="168" t="s">
        <v>144</v>
      </c>
      <c r="L94" s="35"/>
      <c r="M94" s="173" t="s">
        <v>22</v>
      </c>
      <c r="N94" s="174" t="s">
        <v>49</v>
      </c>
      <c r="O94" s="36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AR94" s="17" t="s">
        <v>145</v>
      </c>
      <c r="AT94" s="17" t="s">
        <v>140</v>
      </c>
      <c r="AU94" s="17" t="s">
        <v>86</v>
      </c>
      <c r="AY94" s="17" t="s">
        <v>138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7" t="s">
        <v>23</v>
      </c>
      <c r="BK94" s="177">
        <f>ROUND(I94*H94,2)</f>
        <v>0</v>
      </c>
      <c r="BL94" s="17" t="s">
        <v>145</v>
      </c>
      <c r="BM94" s="17" t="s">
        <v>343</v>
      </c>
    </row>
    <row r="95" spans="2:47" s="1" customFormat="1" ht="24">
      <c r="B95" s="35"/>
      <c r="D95" s="180" t="s">
        <v>147</v>
      </c>
      <c r="F95" s="181" t="s">
        <v>266</v>
      </c>
      <c r="I95" s="139"/>
      <c r="L95" s="35"/>
      <c r="M95" s="64"/>
      <c r="N95" s="36"/>
      <c r="O95" s="36"/>
      <c r="P95" s="36"/>
      <c r="Q95" s="36"/>
      <c r="R95" s="36"/>
      <c r="S95" s="36"/>
      <c r="T95" s="65"/>
      <c r="AT95" s="17" t="s">
        <v>147</v>
      </c>
      <c r="AU95" s="17" t="s">
        <v>86</v>
      </c>
    </row>
    <row r="96" spans="2:51" s="11" customFormat="1" ht="12">
      <c r="B96" s="192"/>
      <c r="D96" s="178" t="s">
        <v>184</v>
      </c>
      <c r="E96" s="201" t="s">
        <v>22</v>
      </c>
      <c r="F96" s="202" t="s">
        <v>267</v>
      </c>
      <c r="H96" s="203">
        <v>10</v>
      </c>
      <c r="I96" s="196"/>
      <c r="L96" s="192"/>
      <c r="M96" s="197"/>
      <c r="N96" s="198"/>
      <c r="O96" s="198"/>
      <c r="P96" s="198"/>
      <c r="Q96" s="198"/>
      <c r="R96" s="198"/>
      <c r="S96" s="198"/>
      <c r="T96" s="199"/>
      <c r="AT96" s="193" t="s">
        <v>184</v>
      </c>
      <c r="AU96" s="193" t="s">
        <v>86</v>
      </c>
      <c r="AV96" s="11" t="s">
        <v>86</v>
      </c>
      <c r="AW96" s="11" t="s">
        <v>42</v>
      </c>
      <c r="AX96" s="11" t="s">
        <v>23</v>
      </c>
      <c r="AY96" s="193" t="s">
        <v>138</v>
      </c>
    </row>
    <row r="97" spans="2:65" s="1" customFormat="1" ht="22.5" customHeight="1">
      <c r="B97" s="165"/>
      <c r="C97" s="166" t="s">
        <v>153</v>
      </c>
      <c r="D97" s="166" t="s">
        <v>140</v>
      </c>
      <c r="E97" s="167" t="s">
        <v>344</v>
      </c>
      <c r="F97" s="168" t="s">
        <v>345</v>
      </c>
      <c r="G97" s="169" t="s">
        <v>264</v>
      </c>
      <c r="H97" s="170">
        <v>2.45</v>
      </c>
      <c r="I97" s="171"/>
      <c r="J97" s="172">
        <f>ROUND(I97*H97,2)</f>
        <v>0</v>
      </c>
      <c r="K97" s="168" t="s">
        <v>144</v>
      </c>
      <c r="L97" s="35"/>
      <c r="M97" s="173" t="s">
        <v>22</v>
      </c>
      <c r="N97" s="174" t="s">
        <v>49</v>
      </c>
      <c r="O97" s="36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AR97" s="17" t="s">
        <v>145</v>
      </c>
      <c r="AT97" s="17" t="s">
        <v>140</v>
      </c>
      <c r="AU97" s="17" t="s">
        <v>86</v>
      </c>
      <c r="AY97" s="17" t="s">
        <v>138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7" t="s">
        <v>23</v>
      </c>
      <c r="BK97" s="177">
        <f>ROUND(I97*H97,2)</f>
        <v>0</v>
      </c>
      <c r="BL97" s="17" t="s">
        <v>145</v>
      </c>
      <c r="BM97" s="17" t="s">
        <v>346</v>
      </c>
    </row>
    <row r="98" spans="2:47" s="1" customFormat="1" ht="24">
      <c r="B98" s="35"/>
      <c r="D98" s="180" t="s">
        <v>147</v>
      </c>
      <c r="F98" s="181" t="s">
        <v>347</v>
      </c>
      <c r="I98" s="139"/>
      <c r="L98" s="35"/>
      <c r="M98" s="64"/>
      <c r="N98" s="36"/>
      <c r="O98" s="36"/>
      <c r="P98" s="36"/>
      <c r="Q98" s="36"/>
      <c r="R98" s="36"/>
      <c r="S98" s="36"/>
      <c r="T98" s="65"/>
      <c r="AT98" s="17" t="s">
        <v>147</v>
      </c>
      <c r="AU98" s="17" t="s">
        <v>86</v>
      </c>
    </row>
    <row r="99" spans="2:51" s="12" customFormat="1" ht="12">
      <c r="B99" s="208"/>
      <c r="D99" s="180" t="s">
        <v>184</v>
      </c>
      <c r="E99" s="209" t="s">
        <v>22</v>
      </c>
      <c r="F99" s="210" t="s">
        <v>348</v>
      </c>
      <c r="H99" s="211" t="s">
        <v>22</v>
      </c>
      <c r="I99" s="212"/>
      <c r="L99" s="208"/>
      <c r="M99" s="213"/>
      <c r="N99" s="214"/>
      <c r="O99" s="214"/>
      <c r="P99" s="214"/>
      <c r="Q99" s="214"/>
      <c r="R99" s="214"/>
      <c r="S99" s="214"/>
      <c r="T99" s="215"/>
      <c r="AT99" s="211" t="s">
        <v>184</v>
      </c>
      <c r="AU99" s="211" t="s">
        <v>86</v>
      </c>
      <c r="AV99" s="12" t="s">
        <v>23</v>
      </c>
      <c r="AW99" s="12" t="s">
        <v>42</v>
      </c>
      <c r="AX99" s="12" t="s">
        <v>78</v>
      </c>
      <c r="AY99" s="211" t="s">
        <v>138</v>
      </c>
    </row>
    <row r="100" spans="2:51" s="11" customFormat="1" ht="12">
      <c r="B100" s="192"/>
      <c r="D100" s="178" t="s">
        <v>184</v>
      </c>
      <c r="E100" s="201" t="s">
        <v>22</v>
      </c>
      <c r="F100" s="202" t="s">
        <v>349</v>
      </c>
      <c r="H100" s="203">
        <v>2.45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193" t="s">
        <v>184</v>
      </c>
      <c r="AU100" s="193" t="s">
        <v>86</v>
      </c>
      <c r="AV100" s="11" t="s">
        <v>86</v>
      </c>
      <c r="AW100" s="11" t="s">
        <v>42</v>
      </c>
      <c r="AX100" s="11" t="s">
        <v>23</v>
      </c>
      <c r="AY100" s="193" t="s">
        <v>138</v>
      </c>
    </row>
    <row r="101" spans="2:65" s="1" customFormat="1" ht="31.5" customHeight="1">
      <c r="B101" s="165"/>
      <c r="C101" s="166" t="s">
        <v>145</v>
      </c>
      <c r="D101" s="166" t="s">
        <v>140</v>
      </c>
      <c r="E101" s="167" t="s">
        <v>350</v>
      </c>
      <c r="F101" s="168" t="s">
        <v>351</v>
      </c>
      <c r="G101" s="169" t="s">
        <v>264</v>
      </c>
      <c r="H101" s="170">
        <v>0.343</v>
      </c>
      <c r="I101" s="171"/>
      <c r="J101" s="172">
        <f>ROUND(I101*H101,2)</f>
        <v>0</v>
      </c>
      <c r="K101" s="168" t="s">
        <v>144</v>
      </c>
      <c r="L101" s="35"/>
      <c r="M101" s="173" t="s">
        <v>22</v>
      </c>
      <c r="N101" s="174" t="s">
        <v>49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7" t="s">
        <v>145</v>
      </c>
      <c r="AT101" s="17" t="s">
        <v>140</v>
      </c>
      <c r="AU101" s="17" t="s">
        <v>86</v>
      </c>
      <c r="AY101" s="17" t="s">
        <v>138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7" t="s">
        <v>23</v>
      </c>
      <c r="BK101" s="177">
        <f>ROUND(I101*H101,2)</f>
        <v>0</v>
      </c>
      <c r="BL101" s="17" t="s">
        <v>145</v>
      </c>
      <c r="BM101" s="17" t="s">
        <v>352</v>
      </c>
    </row>
    <row r="102" spans="2:47" s="1" customFormat="1" ht="36">
      <c r="B102" s="35"/>
      <c r="D102" s="180" t="s">
        <v>147</v>
      </c>
      <c r="F102" s="181" t="s">
        <v>353</v>
      </c>
      <c r="I102" s="139"/>
      <c r="L102" s="35"/>
      <c r="M102" s="64"/>
      <c r="N102" s="36"/>
      <c r="O102" s="36"/>
      <c r="P102" s="36"/>
      <c r="Q102" s="36"/>
      <c r="R102" s="36"/>
      <c r="S102" s="36"/>
      <c r="T102" s="65"/>
      <c r="AT102" s="17" t="s">
        <v>147</v>
      </c>
      <c r="AU102" s="17" t="s">
        <v>86</v>
      </c>
    </row>
    <row r="103" spans="2:51" s="12" customFormat="1" ht="12">
      <c r="B103" s="208"/>
      <c r="D103" s="180" t="s">
        <v>184</v>
      </c>
      <c r="E103" s="209" t="s">
        <v>22</v>
      </c>
      <c r="F103" s="210" t="s">
        <v>354</v>
      </c>
      <c r="H103" s="211" t="s">
        <v>22</v>
      </c>
      <c r="I103" s="212"/>
      <c r="L103" s="208"/>
      <c r="M103" s="213"/>
      <c r="N103" s="214"/>
      <c r="O103" s="214"/>
      <c r="P103" s="214"/>
      <c r="Q103" s="214"/>
      <c r="R103" s="214"/>
      <c r="S103" s="214"/>
      <c r="T103" s="215"/>
      <c r="AT103" s="211" t="s">
        <v>184</v>
      </c>
      <c r="AU103" s="211" t="s">
        <v>86</v>
      </c>
      <c r="AV103" s="12" t="s">
        <v>23</v>
      </c>
      <c r="AW103" s="12" t="s">
        <v>42</v>
      </c>
      <c r="AX103" s="12" t="s">
        <v>78</v>
      </c>
      <c r="AY103" s="211" t="s">
        <v>138</v>
      </c>
    </row>
    <row r="104" spans="2:51" s="11" customFormat="1" ht="12">
      <c r="B104" s="192"/>
      <c r="D104" s="178" t="s">
        <v>184</v>
      </c>
      <c r="E104" s="201" t="s">
        <v>22</v>
      </c>
      <c r="F104" s="202" t="s">
        <v>355</v>
      </c>
      <c r="H104" s="203">
        <v>0.343</v>
      </c>
      <c r="I104" s="196"/>
      <c r="L104" s="192"/>
      <c r="M104" s="197"/>
      <c r="N104" s="198"/>
      <c r="O104" s="198"/>
      <c r="P104" s="198"/>
      <c r="Q104" s="198"/>
      <c r="R104" s="198"/>
      <c r="S104" s="198"/>
      <c r="T104" s="199"/>
      <c r="AT104" s="193" t="s">
        <v>184</v>
      </c>
      <c r="AU104" s="193" t="s">
        <v>86</v>
      </c>
      <c r="AV104" s="11" t="s">
        <v>86</v>
      </c>
      <c r="AW104" s="11" t="s">
        <v>42</v>
      </c>
      <c r="AX104" s="11" t="s">
        <v>23</v>
      </c>
      <c r="AY104" s="193" t="s">
        <v>138</v>
      </c>
    </row>
    <row r="105" spans="2:65" s="1" customFormat="1" ht="22.5" customHeight="1">
      <c r="B105" s="165"/>
      <c r="C105" s="166" t="s">
        <v>163</v>
      </c>
      <c r="D105" s="166" t="s">
        <v>140</v>
      </c>
      <c r="E105" s="167" t="s">
        <v>356</v>
      </c>
      <c r="F105" s="168" t="s">
        <v>357</v>
      </c>
      <c r="G105" s="169" t="s">
        <v>264</v>
      </c>
      <c r="H105" s="170">
        <v>0.343</v>
      </c>
      <c r="I105" s="171"/>
      <c r="J105" s="172">
        <f>ROUND(I105*H105,2)</f>
        <v>0</v>
      </c>
      <c r="K105" s="168" t="s">
        <v>144</v>
      </c>
      <c r="L105" s="35"/>
      <c r="M105" s="173" t="s">
        <v>22</v>
      </c>
      <c r="N105" s="174" t="s">
        <v>49</v>
      </c>
      <c r="O105" s="36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AR105" s="17" t="s">
        <v>145</v>
      </c>
      <c r="AT105" s="17" t="s">
        <v>140</v>
      </c>
      <c r="AU105" s="17" t="s">
        <v>86</v>
      </c>
      <c r="AY105" s="17" t="s">
        <v>138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7" t="s">
        <v>23</v>
      </c>
      <c r="BK105" s="177">
        <f>ROUND(I105*H105,2)</f>
        <v>0</v>
      </c>
      <c r="BL105" s="17" t="s">
        <v>145</v>
      </c>
      <c r="BM105" s="17" t="s">
        <v>358</v>
      </c>
    </row>
    <row r="106" spans="2:47" s="1" customFormat="1" ht="24">
      <c r="B106" s="35"/>
      <c r="D106" s="178" t="s">
        <v>147</v>
      </c>
      <c r="F106" s="179" t="s">
        <v>359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7" t="s">
        <v>147</v>
      </c>
      <c r="AU106" s="17" t="s">
        <v>86</v>
      </c>
    </row>
    <row r="107" spans="2:65" s="1" customFormat="1" ht="22.5" customHeight="1">
      <c r="B107" s="165"/>
      <c r="C107" s="166" t="s">
        <v>169</v>
      </c>
      <c r="D107" s="166" t="s">
        <v>140</v>
      </c>
      <c r="E107" s="167" t="s">
        <v>360</v>
      </c>
      <c r="F107" s="168" t="s">
        <v>361</v>
      </c>
      <c r="G107" s="169" t="s">
        <v>264</v>
      </c>
      <c r="H107" s="170">
        <v>2.45</v>
      </c>
      <c r="I107" s="171"/>
      <c r="J107" s="172">
        <f>ROUND(I107*H107,2)</f>
        <v>0</v>
      </c>
      <c r="K107" s="168" t="s">
        <v>144</v>
      </c>
      <c r="L107" s="35"/>
      <c r="M107" s="173" t="s">
        <v>22</v>
      </c>
      <c r="N107" s="174" t="s">
        <v>49</v>
      </c>
      <c r="O107" s="36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AR107" s="17" t="s">
        <v>145</v>
      </c>
      <c r="AT107" s="17" t="s">
        <v>140</v>
      </c>
      <c r="AU107" s="17" t="s">
        <v>86</v>
      </c>
      <c r="AY107" s="17" t="s">
        <v>138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7" t="s">
        <v>23</v>
      </c>
      <c r="BK107" s="177">
        <f>ROUND(I107*H107,2)</f>
        <v>0</v>
      </c>
      <c r="BL107" s="17" t="s">
        <v>145</v>
      </c>
      <c r="BM107" s="17" t="s">
        <v>362</v>
      </c>
    </row>
    <row r="108" spans="2:47" s="1" customFormat="1" ht="24">
      <c r="B108" s="35"/>
      <c r="D108" s="180" t="s">
        <v>147</v>
      </c>
      <c r="F108" s="181" t="s">
        <v>363</v>
      </c>
      <c r="I108" s="139"/>
      <c r="L108" s="35"/>
      <c r="M108" s="64"/>
      <c r="N108" s="36"/>
      <c r="O108" s="36"/>
      <c r="P108" s="36"/>
      <c r="Q108" s="36"/>
      <c r="R108" s="36"/>
      <c r="S108" s="36"/>
      <c r="T108" s="65"/>
      <c r="AT108" s="17" t="s">
        <v>147</v>
      </c>
      <c r="AU108" s="17" t="s">
        <v>86</v>
      </c>
    </row>
    <row r="109" spans="2:63" s="10" customFormat="1" ht="29.25" customHeight="1">
      <c r="B109" s="151"/>
      <c r="D109" s="162" t="s">
        <v>77</v>
      </c>
      <c r="E109" s="163" t="s">
        <v>86</v>
      </c>
      <c r="F109" s="163" t="s">
        <v>286</v>
      </c>
      <c r="I109" s="154"/>
      <c r="J109" s="164">
        <f>BK109</f>
        <v>0</v>
      </c>
      <c r="L109" s="151"/>
      <c r="M109" s="156"/>
      <c r="N109" s="157"/>
      <c r="O109" s="157"/>
      <c r="P109" s="158">
        <f>SUM(P110:P118)</f>
        <v>0</v>
      </c>
      <c r="Q109" s="157"/>
      <c r="R109" s="158">
        <f>SUM(R110:R118)</f>
        <v>10.66079882</v>
      </c>
      <c r="S109" s="157"/>
      <c r="T109" s="159">
        <f>SUM(T110:T118)</f>
        <v>0</v>
      </c>
      <c r="AR109" s="152" t="s">
        <v>23</v>
      </c>
      <c r="AT109" s="160" t="s">
        <v>77</v>
      </c>
      <c r="AU109" s="160" t="s">
        <v>23</v>
      </c>
      <c r="AY109" s="152" t="s">
        <v>138</v>
      </c>
      <c r="BK109" s="161">
        <f>SUM(BK110:BK118)</f>
        <v>0</v>
      </c>
    </row>
    <row r="110" spans="2:65" s="1" customFormat="1" ht="22.5" customHeight="1">
      <c r="B110" s="165"/>
      <c r="C110" s="166" t="s">
        <v>174</v>
      </c>
      <c r="D110" s="166" t="s">
        <v>140</v>
      </c>
      <c r="E110" s="167" t="s">
        <v>287</v>
      </c>
      <c r="F110" s="168" t="s">
        <v>288</v>
      </c>
      <c r="G110" s="169" t="s">
        <v>207</v>
      </c>
      <c r="H110" s="170">
        <v>0.07</v>
      </c>
      <c r="I110" s="171"/>
      <c r="J110" s="172">
        <f>ROUND(I110*H110,2)</f>
        <v>0</v>
      </c>
      <c r="K110" s="168" t="s">
        <v>144</v>
      </c>
      <c r="L110" s="35"/>
      <c r="M110" s="173" t="s">
        <v>22</v>
      </c>
      <c r="N110" s="174" t="s">
        <v>49</v>
      </c>
      <c r="O110" s="36"/>
      <c r="P110" s="175">
        <f>O110*H110</f>
        <v>0</v>
      </c>
      <c r="Q110" s="175">
        <v>1.05306</v>
      </c>
      <c r="R110" s="175">
        <f>Q110*H110</f>
        <v>0.07371420000000002</v>
      </c>
      <c r="S110" s="175">
        <v>0</v>
      </c>
      <c r="T110" s="176">
        <f>S110*H110</f>
        <v>0</v>
      </c>
      <c r="AR110" s="17" t="s">
        <v>145</v>
      </c>
      <c r="AT110" s="17" t="s">
        <v>140</v>
      </c>
      <c r="AU110" s="17" t="s">
        <v>86</v>
      </c>
      <c r="AY110" s="17" t="s">
        <v>138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7" t="s">
        <v>23</v>
      </c>
      <c r="BK110" s="177">
        <f>ROUND(I110*H110,2)</f>
        <v>0</v>
      </c>
      <c r="BL110" s="17" t="s">
        <v>145</v>
      </c>
      <c r="BM110" s="17" t="s">
        <v>364</v>
      </c>
    </row>
    <row r="111" spans="2:47" s="1" customFormat="1" ht="12">
      <c r="B111" s="35"/>
      <c r="D111" s="180" t="s">
        <v>147</v>
      </c>
      <c r="F111" s="181" t="s">
        <v>290</v>
      </c>
      <c r="I111" s="139"/>
      <c r="L111" s="35"/>
      <c r="M111" s="64"/>
      <c r="N111" s="36"/>
      <c r="O111" s="36"/>
      <c r="P111" s="36"/>
      <c r="Q111" s="36"/>
      <c r="R111" s="36"/>
      <c r="S111" s="36"/>
      <c r="T111" s="65"/>
      <c r="AT111" s="17" t="s">
        <v>147</v>
      </c>
      <c r="AU111" s="17" t="s">
        <v>86</v>
      </c>
    </row>
    <row r="112" spans="2:51" s="11" customFormat="1" ht="12">
      <c r="B112" s="192"/>
      <c r="D112" s="178" t="s">
        <v>184</v>
      </c>
      <c r="E112" s="201" t="s">
        <v>22</v>
      </c>
      <c r="F112" s="202" t="s">
        <v>291</v>
      </c>
      <c r="H112" s="203">
        <v>0.07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193" t="s">
        <v>184</v>
      </c>
      <c r="AU112" s="193" t="s">
        <v>86</v>
      </c>
      <c r="AV112" s="11" t="s">
        <v>86</v>
      </c>
      <c r="AW112" s="11" t="s">
        <v>42</v>
      </c>
      <c r="AX112" s="11" t="s">
        <v>23</v>
      </c>
      <c r="AY112" s="193" t="s">
        <v>138</v>
      </c>
    </row>
    <row r="113" spans="2:65" s="1" customFormat="1" ht="22.5" customHeight="1">
      <c r="B113" s="165"/>
      <c r="C113" s="166" t="s">
        <v>179</v>
      </c>
      <c r="D113" s="166" t="s">
        <v>140</v>
      </c>
      <c r="E113" s="167" t="s">
        <v>292</v>
      </c>
      <c r="F113" s="168" t="s">
        <v>293</v>
      </c>
      <c r="G113" s="169" t="s">
        <v>264</v>
      </c>
      <c r="H113" s="170">
        <v>4</v>
      </c>
      <c r="I113" s="171"/>
      <c r="J113" s="172">
        <f>ROUND(I113*H113,2)</f>
        <v>0</v>
      </c>
      <c r="K113" s="168" t="s">
        <v>144</v>
      </c>
      <c r="L113" s="35"/>
      <c r="M113" s="173" t="s">
        <v>22</v>
      </c>
      <c r="N113" s="174" t="s">
        <v>49</v>
      </c>
      <c r="O113" s="36"/>
      <c r="P113" s="175">
        <f>O113*H113</f>
        <v>0</v>
      </c>
      <c r="Q113" s="175">
        <v>2.45329</v>
      </c>
      <c r="R113" s="175">
        <f>Q113*H113</f>
        <v>9.81316</v>
      </c>
      <c r="S113" s="175">
        <v>0</v>
      </c>
      <c r="T113" s="176">
        <f>S113*H113</f>
        <v>0</v>
      </c>
      <c r="AR113" s="17" t="s">
        <v>145</v>
      </c>
      <c r="AT113" s="17" t="s">
        <v>140</v>
      </c>
      <c r="AU113" s="17" t="s">
        <v>86</v>
      </c>
      <c r="AY113" s="17" t="s">
        <v>138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7" t="s">
        <v>23</v>
      </c>
      <c r="BK113" s="177">
        <f>ROUND(I113*H113,2)</f>
        <v>0</v>
      </c>
      <c r="BL113" s="17" t="s">
        <v>145</v>
      </c>
      <c r="BM113" s="17" t="s">
        <v>365</v>
      </c>
    </row>
    <row r="114" spans="2:47" s="1" customFormat="1" ht="24">
      <c r="B114" s="35"/>
      <c r="D114" s="180" t="s">
        <v>147</v>
      </c>
      <c r="F114" s="181" t="s">
        <v>295</v>
      </c>
      <c r="I114" s="139"/>
      <c r="L114" s="35"/>
      <c r="M114" s="64"/>
      <c r="N114" s="36"/>
      <c r="O114" s="36"/>
      <c r="P114" s="36"/>
      <c r="Q114" s="36"/>
      <c r="R114" s="36"/>
      <c r="S114" s="36"/>
      <c r="T114" s="65"/>
      <c r="AT114" s="17" t="s">
        <v>147</v>
      </c>
      <c r="AU114" s="17" t="s">
        <v>86</v>
      </c>
    </row>
    <row r="115" spans="2:51" s="11" customFormat="1" ht="12">
      <c r="B115" s="192"/>
      <c r="D115" s="178" t="s">
        <v>184</v>
      </c>
      <c r="E115" s="201" t="s">
        <v>22</v>
      </c>
      <c r="F115" s="202" t="s">
        <v>366</v>
      </c>
      <c r="H115" s="203">
        <v>4</v>
      </c>
      <c r="I115" s="196"/>
      <c r="L115" s="192"/>
      <c r="M115" s="197"/>
      <c r="N115" s="198"/>
      <c r="O115" s="198"/>
      <c r="P115" s="198"/>
      <c r="Q115" s="198"/>
      <c r="R115" s="198"/>
      <c r="S115" s="198"/>
      <c r="T115" s="199"/>
      <c r="AT115" s="193" t="s">
        <v>184</v>
      </c>
      <c r="AU115" s="193" t="s">
        <v>86</v>
      </c>
      <c r="AV115" s="11" t="s">
        <v>86</v>
      </c>
      <c r="AW115" s="11" t="s">
        <v>42</v>
      </c>
      <c r="AX115" s="11" t="s">
        <v>23</v>
      </c>
      <c r="AY115" s="193" t="s">
        <v>138</v>
      </c>
    </row>
    <row r="116" spans="2:65" s="1" customFormat="1" ht="22.5" customHeight="1">
      <c r="B116" s="165"/>
      <c r="C116" s="166" t="s">
        <v>186</v>
      </c>
      <c r="D116" s="166" t="s">
        <v>140</v>
      </c>
      <c r="E116" s="167" t="s">
        <v>367</v>
      </c>
      <c r="F116" s="168" t="s">
        <v>368</v>
      </c>
      <c r="G116" s="169" t="s">
        <v>264</v>
      </c>
      <c r="H116" s="170">
        <v>0.343</v>
      </c>
      <c r="I116" s="171"/>
      <c r="J116" s="172">
        <f>ROUND(I116*H116,2)</f>
        <v>0</v>
      </c>
      <c r="K116" s="168" t="s">
        <v>144</v>
      </c>
      <c r="L116" s="35"/>
      <c r="M116" s="173" t="s">
        <v>22</v>
      </c>
      <c r="N116" s="174" t="s">
        <v>49</v>
      </c>
      <c r="O116" s="36"/>
      <c r="P116" s="175">
        <f>O116*H116</f>
        <v>0</v>
      </c>
      <c r="Q116" s="175">
        <v>2.25634</v>
      </c>
      <c r="R116" s="175">
        <f>Q116*H116</f>
        <v>0.77392462</v>
      </c>
      <c r="S116" s="175">
        <v>0</v>
      </c>
      <c r="T116" s="176">
        <f>S116*H116</f>
        <v>0</v>
      </c>
      <c r="AR116" s="17" t="s">
        <v>145</v>
      </c>
      <c r="AT116" s="17" t="s">
        <v>140</v>
      </c>
      <c r="AU116" s="17" t="s">
        <v>86</v>
      </c>
      <c r="AY116" s="17" t="s">
        <v>138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7" t="s">
        <v>23</v>
      </c>
      <c r="BK116" s="177">
        <f>ROUND(I116*H116,2)</f>
        <v>0</v>
      </c>
      <c r="BL116" s="17" t="s">
        <v>145</v>
      </c>
      <c r="BM116" s="17" t="s">
        <v>369</v>
      </c>
    </row>
    <row r="117" spans="2:47" s="1" customFormat="1" ht="12">
      <c r="B117" s="35"/>
      <c r="D117" s="180" t="s">
        <v>147</v>
      </c>
      <c r="F117" s="181" t="s">
        <v>370</v>
      </c>
      <c r="I117" s="139"/>
      <c r="L117" s="35"/>
      <c r="M117" s="64"/>
      <c r="N117" s="36"/>
      <c r="O117" s="36"/>
      <c r="P117" s="36"/>
      <c r="Q117" s="36"/>
      <c r="R117" s="36"/>
      <c r="S117" s="36"/>
      <c r="T117" s="65"/>
      <c r="AT117" s="17" t="s">
        <v>147</v>
      </c>
      <c r="AU117" s="17" t="s">
        <v>86</v>
      </c>
    </row>
    <row r="118" spans="2:51" s="11" customFormat="1" ht="12">
      <c r="B118" s="192"/>
      <c r="D118" s="180" t="s">
        <v>184</v>
      </c>
      <c r="E118" s="193" t="s">
        <v>22</v>
      </c>
      <c r="F118" s="194" t="s">
        <v>355</v>
      </c>
      <c r="H118" s="195">
        <v>0.343</v>
      </c>
      <c r="I118" s="196"/>
      <c r="L118" s="192"/>
      <c r="M118" s="197"/>
      <c r="N118" s="198"/>
      <c r="O118" s="198"/>
      <c r="P118" s="198"/>
      <c r="Q118" s="198"/>
      <c r="R118" s="198"/>
      <c r="S118" s="198"/>
      <c r="T118" s="199"/>
      <c r="AT118" s="193" t="s">
        <v>184</v>
      </c>
      <c r="AU118" s="193" t="s">
        <v>86</v>
      </c>
      <c r="AV118" s="11" t="s">
        <v>86</v>
      </c>
      <c r="AW118" s="11" t="s">
        <v>42</v>
      </c>
      <c r="AX118" s="11" t="s">
        <v>23</v>
      </c>
      <c r="AY118" s="193" t="s">
        <v>138</v>
      </c>
    </row>
    <row r="119" spans="2:63" s="10" customFormat="1" ht="29.25" customHeight="1">
      <c r="B119" s="151"/>
      <c r="D119" s="162" t="s">
        <v>77</v>
      </c>
      <c r="E119" s="163" t="s">
        <v>153</v>
      </c>
      <c r="F119" s="163" t="s">
        <v>371</v>
      </c>
      <c r="I119" s="154"/>
      <c r="J119" s="164">
        <f>BK119</f>
        <v>0</v>
      </c>
      <c r="L119" s="151"/>
      <c r="M119" s="156"/>
      <c r="N119" s="157"/>
      <c r="O119" s="157"/>
      <c r="P119" s="158">
        <f>SUM(P120:P122)</f>
        <v>0</v>
      </c>
      <c r="Q119" s="157"/>
      <c r="R119" s="158">
        <f>SUM(R120:R122)</f>
        <v>0.69956</v>
      </c>
      <c r="S119" s="157"/>
      <c r="T119" s="159">
        <f>SUM(T120:T122)</f>
        <v>0</v>
      </c>
      <c r="AR119" s="152" t="s">
        <v>23</v>
      </c>
      <c r="AT119" s="160" t="s">
        <v>77</v>
      </c>
      <c r="AU119" s="160" t="s">
        <v>23</v>
      </c>
      <c r="AY119" s="152" t="s">
        <v>138</v>
      </c>
      <c r="BK119" s="161">
        <f>SUM(BK120:BK122)</f>
        <v>0</v>
      </c>
    </row>
    <row r="120" spans="2:65" s="1" customFormat="1" ht="22.5" customHeight="1">
      <c r="B120" s="165"/>
      <c r="C120" s="166" t="s">
        <v>28</v>
      </c>
      <c r="D120" s="166" t="s">
        <v>140</v>
      </c>
      <c r="E120" s="167" t="s">
        <v>372</v>
      </c>
      <c r="F120" s="168" t="s">
        <v>373</v>
      </c>
      <c r="G120" s="169" t="s">
        <v>306</v>
      </c>
      <c r="H120" s="170">
        <v>4</v>
      </c>
      <c r="I120" s="171"/>
      <c r="J120" s="172">
        <f>ROUND(I120*H120,2)</f>
        <v>0</v>
      </c>
      <c r="K120" s="168" t="s">
        <v>144</v>
      </c>
      <c r="L120" s="35"/>
      <c r="M120" s="173" t="s">
        <v>22</v>
      </c>
      <c r="N120" s="174" t="s">
        <v>49</v>
      </c>
      <c r="O120" s="36"/>
      <c r="P120" s="175">
        <f>O120*H120</f>
        <v>0</v>
      </c>
      <c r="Q120" s="175">
        <v>0.17489</v>
      </c>
      <c r="R120" s="175">
        <f>Q120*H120</f>
        <v>0.69956</v>
      </c>
      <c r="S120" s="175">
        <v>0</v>
      </c>
      <c r="T120" s="176">
        <f>S120*H120</f>
        <v>0</v>
      </c>
      <c r="AR120" s="17" t="s">
        <v>145</v>
      </c>
      <c r="AT120" s="17" t="s">
        <v>140</v>
      </c>
      <c r="AU120" s="17" t="s">
        <v>86</v>
      </c>
      <c r="AY120" s="17" t="s">
        <v>138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7" t="s">
        <v>23</v>
      </c>
      <c r="BK120" s="177">
        <f>ROUND(I120*H120,2)</f>
        <v>0</v>
      </c>
      <c r="BL120" s="17" t="s">
        <v>145</v>
      </c>
      <c r="BM120" s="17" t="s">
        <v>374</v>
      </c>
    </row>
    <row r="121" spans="2:47" s="1" customFormat="1" ht="24">
      <c r="B121" s="35"/>
      <c r="D121" s="180" t="s">
        <v>147</v>
      </c>
      <c r="F121" s="181" t="s">
        <v>375</v>
      </c>
      <c r="I121" s="139"/>
      <c r="L121" s="35"/>
      <c r="M121" s="64"/>
      <c r="N121" s="36"/>
      <c r="O121" s="36"/>
      <c r="P121" s="36"/>
      <c r="Q121" s="36"/>
      <c r="R121" s="36"/>
      <c r="S121" s="36"/>
      <c r="T121" s="65"/>
      <c r="AT121" s="17" t="s">
        <v>147</v>
      </c>
      <c r="AU121" s="17" t="s">
        <v>86</v>
      </c>
    </row>
    <row r="122" spans="2:51" s="11" customFormat="1" ht="12">
      <c r="B122" s="192"/>
      <c r="D122" s="180" t="s">
        <v>184</v>
      </c>
      <c r="E122" s="193" t="s">
        <v>22</v>
      </c>
      <c r="F122" s="194" t="s">
        <v>145</v>
      </c>
      <c r="H122" s="195">
        <v>4</v>
      </c>
      <c r="I122" s="196"/>
      <c r="L122" s="192"/>
      <c r="M122" s="197"/>
      <c r="N122" s="198"/>
      <c r="O122" s="198"/>
      <c r="P122" s="198"/>
      <c r="Q122" s="198"/>
      <c r="R122" s="198"/>
      <c r="S122" s="198"/>
      <c r="T122" s="199"/>
      <c r="AT122" s="193" t="s">
        <v>184</v>
      </c>
      <c r="AU122" s="193" t="s">
        <v>86</v>
      </c>
      <c r="AV122" s="11" t="s">
        <v>86</v>
      </c>
      <c r="AW122" s="11" t="s">
        <v>42</v>
      </c>
      <c r="AX122" s="11" t="s">
        <v>23</v>
      </c>
      <c r="AY122" s="193" t="s">
        <v>138</v>
      </c>
    </row>
    <row r="123" spans="2:63" s="10" customFormat="1" ht="29.25" customHeight="1">
      <c r="B123" s="151"/>
      <c r="D123" s="162" t="s">
        <v>77</v>
      </c>
      <c r="E123" s="163" t="s">
        <v>145</v>
      </c>
      <c r="F123" s="163" t="s">
        <v>297</v>
      </c>
      <c r="I123" s="154"/>
      <c r="J123" s="164">
        <f>BK123</f>
        <v>0</v>
      </c>
      <c r="L123" s="151"/>
      <c r="M123" s="156"/>
      <c r="N123" s="157"/>
      <c r="O123" s="157"/>
      <c r="P123" s="158">
        <f>SUM(P124:P134)</f>
        <v>0</v>
      </c>
      <c r="Q123" s="157"/>
      <c r="R123" s="158">
        <f>SUM(R124:R134)</f>
        <v>6.82625</v>
      </c>
      <c r="S123" s="157"/>
      <c r="T123" s="159">
        <f>SUM(T124:T134)</f>
        <v>0</v>
      </c>
      <c r="AR123" s="152" t="s">
        <v>23</v>
      </c>
      <c r="AT123" s="160" t="s">
        <v>77</v>
      </c>
      <c r="AU123" s="160" t="s">
        <v>23</v>
      </c>
      <c r="AY123" s="152" t="s">
        <v>138</v>
      </c>
      <c r="BK123" s="161">
        <f>SUM(BK124:BK134)</f>
        <v>0</v>
      </c>
    </row>
    <row r="124" spans="2:65" s="1" customFormat="1" ht="22.5" customHeight="1">
      <c r="B124" s="165"/>
      <c r="C124" s="166" t="s">
        <v>197</v>
      </c>
      <c r="D124" s="166" t="s">
        <v>140</v>
      </c>
      <c r="E124" s="167" t="s">
        <v>298</v>
      </c>
      <c r="F124" s="168" t="s">
        <v>299</v>
      </c>
      <c r="G124" s="169" t="s">
        <v>160</v>
      </c>
      <c r="H124" s="170">
        <v>25</v>
      </c>
      <c r="I124" s="171"/>
      <c r="J124" s="172">
        <f>ROUND(I124*H124,2)</f>
        <v>0</v>
      </c>
      <c r="K124" s="168" t="s">
        <v>144</v>
      </c>
      <c r="L124" s="35"/>
      <c r="M124" s="173" t="s">
        <v>22</v>
      </c>
      <c r="N124" s="174" t="s">
        <v>49</v>
      </c>
      <c r="O124" s="36"/>
      <c r="P124" s="175">
        <f>O124*H124</f>
        <v>0</v>
      </c>
      <c r="Q124" s="175">
        <v>0.03465</v>
      </c>
      <c r="R124" s="175">
        <f>Q124*H124</f>
        <v>0.86625</v>
      </c>
      <c r="S124" s="175">
        <v>0</v>
      </c>
      <c r="T124" s="176">
        <f>S124*H124</f>
        <v>0</v>
      </c>
      <c r="AR124" s="17" t="s">
        <v>145</v>
      </c>
      <c r="AT124" s="17" t="s">
        <v>140</v>
      </c>
      <c r="AU124" s="17" t="s">
        <v>86</v>
      </c>
      <c r="AY124" s="17" t="s">
        <v>138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7" t="s">
        <v>23</v>
      </c>
      <c r="BK124" s="177">
        <f>ROUND(I124*H124,2)</f>
        <v>0</v>
      </c>
      <c r="BL124" s="17" t="s">
        <v>145</v>
      </c>
      <c r="BM124" s="17" t="s">
        <v>376</v>
      </c>
    </row>
    <row r="125" spans="2:47" s="1" customFormat="1" ht="36">
      <c r="B125" s="35"/>
      <c r="D125" s="180" t="s">
        <v>147</v>
      </c>
      <c r="F125" s="181" t="s">
        <v>301</v>
      </c>
      <c r="I125" s="139"/>
      <c r="L125" s="35"/>
      <c r="M125" s="64"/>
      <c r="N125" s="36"/>
      <c r="O125" s="36"/>
      <c r="P125" s="36"/>
      <c r="Q125" s="36"/>
      <c r="R125" s="36"/>
      <c r="S125" s="36"/>
      <c r="T125" s="65"/>
      <c r="AT125" s="17" t="s">
        <v>147</v>
      </c>
      <c r="AU125" s="17" t="s">
        <v>86</v>
      </c>
    </row>
    <row r="126" spans="2:51" s="12" customFormat="1" ht="12">
      <c r="B126" s="208"/>
      <c r="D126" s="180" t="s">
        <v>184</v>
      </c>
      <c r="E126" s="209" t="s">
        <v>22</v>
      </c>
      <c r="F126" s="210" t="s">
        <v>377</v>
      </c>
      <c r="H126" s="211" t="s">
        <v>22</v>
      </c>
      <c r="I126" s="212"/>
      <c r="L126" s="208"/>
      <c r="M126" s="213"/>
      <c r="N126" s="214"/>
      <c r="O126" s="214"/>
      <c r="P126" s="214"/>
      <c r="Q126" s="214"/>
      <c r="R126" s="214"/>
      <c r="S126" s="214"/>
      <c r="T126" s="215"/>
      <c r="AT126" s="211" t="s">
        <v>184</v>
      </c>
      <c r="AU126" s="211" t="s">
        <v>86</v>
      </c>
      <c r="AV126" s="12" t="s">
        <v>23</v>
      </c>
      <c r="AW126" s="12" t="s">
        <v>42</v>
      </c>
      <c r="AX126" s="12" t="s">
        <v>78</v>
      </c>
      <c r="AY126" s="211" t="s">
        <v>138</v>
      </c>
    </row>
    <row r="127" spans="2:51" s="11" customFormat="1" ht="12">
      <c r="B127" s="192"/>
      <c r="D127" s="178" t="s">
        <v>184</v>
      </c>
      <c r="E127" s="201" t="s">
        <v>22</v>
      </c>
      <c r="F127" s="202" t="s">
        <v>378</v>
      </c>
      <c r="H127" s="203">
        <v>25</v>
      </c>
      <c r="I127" s="196"/>
      <c r="L127" s="192"/>
      <c r="M127" s="197"/>
      <c r="N127" s="198"/>
      <c r="O127" s="198"/>
      <c r="P127" s="198"/>
      <c r="Q127" s="198"/>
      <c r="R127" s="198"/>
      <c r="S127" s="198"/>
      <c r="T127" s="199"/>
      <c r="AT127" s="193" t="s">
        <v>184</v>
      </c>
      <c r="AU127" s="193" t="s">
        <v>86</v>
      </c>
      <c r="AV127" s="11" t="s">
        <v>86</v>
      </c>
      <c r="AW127" s="11" t="s">
        <v>42</v>
      </c>
      <c r="AX127" s="11" t="s">
        <v>23</v>
      </c>
      <c r="AY127" s="193" t="s">
        <v>138</v>
      </c>
    </row>
    <row r="128" spans="2:65" s="1" customFormat="1" ht="31.5" customHeight="1">
      <c r="B128" s="165"/>
      <c r="C128" s="182" t="s">
        <v>204</v>
      </c>
      <c r="D128" s="182" t="s">
        <v>180</v>
      </c>
      <c r="E128" s="183" t="s">
        <v>304</v>
      </c>
      <c r="F128" s="184" t="s">
        <v>379</v>
      </c>
      <c r="G128" s="185" t="s">
        <v>306</v>
      </c>
      <c r="H128" s="186">
        <v>20</v>
      </c>
      <c r="I128" s="187"/>
      <c r="J128" s="188">
        <f>ROUND(I128*H128,2)</f>
        <v>0</v>
      </c>
      <c r="K128" s="184" t="s">
        <v>22</v>
      </c>
      <c r="L128" s="189"/>
      <c r="M128" s="190" t="s">
        <v>22</v>
      </c>
      <c r="N128" s="191" t="s">
        <v>49</v>
      </c>
      <c r="O128" s="36"/>
      <c r="P128" s="175">
        <f>O128*H128</f>
        <v>0</v>
      </c>
      <c r="Q128" s="175">
        <v>0.298</v>
      </c>
      <c r="R128" s="175">
        <f>Q128*H128</f>
        <v>5.96</v>
      </c>
      <c r="S128" s="175">
        <v>0</v>
      </c>
      <c r="T128" s="176">
        <f>S128*H128</f>
        <v>0</v>
      </c>
      <c r="AR128" s="17" t="s">
        <v>179</v>
      </c>
      <c r="AT128" s="17" t="s">
        <v>180</v>
      </c>
      <c r="AU128" s="17" t="s">
        <v>86</v>
      </c>
      <c r="AY128" s="17" t="s">
        <v>138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7" t="s">
        <v>23</v>
      </c>
      <c r="BK128" s="177">
        <f>ROUND(I128*H128,2)</f>
        <v>0</v>
      </c>
      <c r="BL128" s="17" t="s">
        <v>145</v>
      </c>
      <c r="BM128" s="17" t="s">
        <v>380</v>
      </c>
    </row>
    <row r="129" spans="2:65" s="1" customFormat="1" ht="22.5" customHeight="1">
      <c r="B129" s="165"/>
      <c r="C129" s="166" t="s">
        <v>211</v>
      </c>
      <c r="D129" s="166" t="s">
        <v>140</v>
      </c>
      <c r="E129" s="167" t="s">
        <v>381</v>
      </c>
      <c r="F129" s="168" t="s">
        <v>382</v>
      </c>
      <c r="G129" s="169" t="s">
        <v>264</v>
      </c>
      <c r="H129" s="170">
        <v>0.5</v>
      </c>
      <c r="I129" s="171"/>
      <c r="J129" s="172">
        <f>ROUND(I129*H129,2)</f>
        <v>0</v>
      </c>
      <c r="K129" s="168" t="s">
        <v>144</v>
      </c>
      <c r="L129" s="35"/>
      <c r="M129" s="173" t="s">
        <v>22</v>
      </c>
      <c r="N129" s="174" t="s">
        <v>49</v>
      </c>
      <c r="O129" s="36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AR129" s="17" t="s">
        <v>145</v>
      </c>
      <c r="AT129" s="17" t="s">
        <v>140</v>
      </c>
      <c r="AU129" s="17" t="s">
        <v>86</v>
      </c>
      <c r="AY129" s="17" t="s">
        <v>138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7" t="s">
        <v>23</v>
      </c>
      <c r="BK129" s="177">
        <f>ROUND(I129*H129,2)</f>
        <v>0</v>
      </c>
      <c r="BL129" s="17" t="s">
        <v>145</v>
      </c>
      <c r="BM129" s="17" t="s">
        <v>383</v>
      </c>
    </row>
    <row r="130" spans="2:47" s="1" customFormat="1" ht="24">
      <c r="B130" s="35"/>
      <c r="D130" s="180" t="s">
        <v>147</v>
      </c>
      <c r="F130" s="181" t="s">
        <v>384</v>
      </c>
      <c r="I130" s="139"/>
      <c r="L130" s="35"/>
      <c r="M130" s="64"/>
      <c r="N130" s="36"/>
      <c r="O130" s="36"/>
      <c r="P130" s="36"/>
      <c r="Q130" s="36"/>
      <c r="R130" s="36"/>
      <c r="S130" s="36"/>
      <c r="T130" s="65"/>
      <c r="AT130" s="17" t="s">
        <v>147</v>
      </c>
      <c r="AU130" s="17" t="s">
        <v>86</v>
      </c>
    </row>
    <row r="131" spans="2:51" s="12" customFormat="1" ht="12">
      <c r="B131" s="208"/>
      <c r="D131" s="180" t="s">
        <v>184</v>
      </c>
      <c r="E131" s="209" t="s">
        <v>22</v>
      </c>
      <c r="F131" s="210" t="s">
        <v>385</v>
      </c>
      <c r="H131" s="211" t="s">
        <v>22</v>
      </c>
      <c r="I131" s="212"/>
      <c r="L131" s="208"/>
      <c r="M131" s="213"/>
      <c r="N131" s="214"/>
      <c r="O131" s="214"/>
      <c r="P131" s="214"/>
      <c r="Q131" s="214"/>
      <c r="R131" s="214"/>
      <c r="S131" s="214"/>
      <c r="T131" s="215"/>
      <c r="AT131" s="211" t="s">
        <v>184</v>
      </c>
      <c r="AU131" s="211" t="s">
        <v>86</v>
      </c>
      <c r="AV131" s="12" t="s">
        <v>23</v>
      </c>
      <c r="AW131" s="12" t="s">
        <v>42</v>
      </c>
      <c r="AX131" s="12" t="s">
        <v>78</v>
      </c>
      <c r="AY131" s="211" t="s">
        <v>138</v>
      </c>
    </row>
    <row r="132" spans="2:51" s="11" customFormat="1" ht="12">
      <c r="B132" s="192"/>
      <c r="D132" s="180" t="s">
        <v>184</v>
      </c>
      <c r="E132" s="193" t="s">
        <v>22</v>
      </c>
      <c r="F132" s="194" t="s">
        <v>386</v>
      </c>
      <c r="H132" s="195">
        <v>0.1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193" t="s">
        <v>184</v>
      </c>
      <c r="AU132" s="193" t="s">
        <v>86</v>
      </c>
      <c r="AV132" s="11" t="s">
        <v>86</v>
      </c>
      <c r="AW132" s="11" t="s">
        <v>42</v>
      </c>
      <c r="AX132" s="11" t="s">
        <v>78</v>
      </c>
      <c r="AY132" s="193" t="s">
        <v>138</v>
      </c>
    </row>
    <row r="133" spans="2:51" s="11" customFormat="1" ht="12">
      <c r="B133" s="192"/>
      <c r="D133" s="180" t="s">
        <v>184</v>
      </c>
      <c r="E133" s="193" t="s">
        <v>22</v>
      </c>
      <c r="F133" s="194" t="s">
        <v>387</v>
      </c>
      <c r="H133" s="195">
        <v>0.4</v>
      </c>
      <c r="I133" s="196"/>
      <c r="L133" s="192"/>
      <c r="M133" s="197"/>
      <c r="N133" s="198"/>
      <c r="O133" s="198"/>
      <c r="P133" s="198"/>
      <c r="Q133" s="198"/>
      <c r="R133" s="198"/>
      <c r="S133" s="198"/>
      <c r="T133" s="199"/>
      <c r="AT133" s="193" t="s">
        <v>184</v>
      </c>
      <c r="AU133" s="193" t="s">
        <v>86</v>
      </c>
      <c r="AV133" s="11" t="s">
        <v>86</v>
      </c>
      <c r="AW133" s="11" t="s">
        <v>42</v>
      </c>
      <c r="AX133" s="11" t="s">
        <v>78</v>
      </c>
      <c r="AY133" s="193" t="s">
        <v>138</v>
      </c>
    </row>
    <row r="134" spans="2:51" s="13" customFormat="1" ht="12">
      <c r="B134" s="216"/>
      <c r="D134" s="180" t="s">
        <v>184</v>
      </c>
      <c r="E134" s="217" t="s">
        <v>22</v>
      </c>
      <c r="F134" s="218" t="s">
        <v>388</v>
      </c>
      <c r="H134" s="219">
        <v>0.5</v>
      </c>
      <c r="I134" s="220"/>
      <c r="L134" s="216"/>
      <c r="M134" s="221"/>
      <c r="N134" s="222"/>
      <c r="O134" s="222"/>
      <c r="P134" s="222"/>
      <c r="Q134" s="222"/>
      <c r="R134" s="222"/>
      <c r="S134" s="222"/>
      <c r="T134" s="223"/>
      <c r="AT134" s="224" t="s">
        <v>184</v>
      </c>
      <c r="AU134" s="224" t="s">
        <v>86</v>
      </c>
      <c r="AV134" s="13" t="s">
        <v>145</v>
      </c>
      <c r="AW134" s="13" t="s">
        <v>42</v>
      </c>
      <c r="AX134" s="13" t="s">
        <v>23</v>
      </c>
      <c r="AY134" s="224" t="s">
        <v>138</v>
      </c>
    </row>
    <row r="135" spans="2:63" s="10" customFormat="1" ht="29.25" customHeight="1">
      <c r="B135" s="151"/>
      <c r="D135" s="162" t="s">
        <v>77</v>
      </c>
      <c r="E135" s="163" t="s">
        <v>163</v>
      </c>
      <c r="F135" s="163" t="s">
        <v>164</v>
      </c>
      <c r="I135" s="154"/>
      <c r="J135" s="164">
        <f>BK135</f>
        <v>0</v>
      </c>
      <c r="L135" s="151"/>
      <c r="M135" s="156"/>
      <c r="N135" s="157"/>
      <c r="O135" s="157"/>
      <c r="P135" s="158">
        <f>SUM(P136:P145)</f>
        <v>0</v>
      </c>
      <c r="Q135" s="157"/>
      <c r="R135" s="158">
        <f>SUM(R136:R145)</f>
        <v>3.20195</v>
      </c>
      <c r="S135" s="157"/>
      <c r="T135" s="159">
        <f>SUM(T136:T145)</f>
        <v>0</v>
      </c>
      <c r="AR135" s="152" t="s">
        <v>23</v>
      </c>
      <c r="AT135" s="160" t="s">
        <v>77</v>
      </c>
      <c r="AU135" s="160" t="s">
        <v>23</v>
      </c>
      <c r="AY135" s="152" t="s">
        <v>138</v>
      </c>
      <c r="BK135" s="161">
        <f>SUM(BK136:BK145)</f>
        <v>0</v>
      </c>
    </row>
    <row r="136" spans="2:65" s="1" customFormat="1" ht="22.5" customHeight="1">
      <c r="B136" s="165"/>
      <c r="C136" s="166" t="s">
        <v>216</v>
      </c>
      <c r="D136" s="166" t="s">
        <v>140</v>
      </c>
      <c r="E136" s="167" t="s">
        <v>268</v>
      </c>
      <c r="F136" s="168" t="s">
        <v>269</v>
      </c>
      <c r="G136" s="169" t="s">
        <v>143</v>
      </c>
      <c r="H136" s="170">
        <v>9.5</v>
      </c>
      <c r="I136" s="171"/>
      <c r="J136" s="172">
        <f>ROUND(I136*H136,2)</f>
        <v>0</v>
      </c>
      <c r="K136" s="168" t="s">
        <v>144</v>
      </c>
      <c r="L136" s="35"/>
      <c r="M136" s="173" t="s">
        <v>22</v>
      </c>
      <c r="N136" s="174" t="s">
        <v>49</v>
      </c>
      <c r="O136" s="36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AR136" s="17" t="s">
        <v>145</v>
      </c>
      <c r="AT136" s="17" t="s">
        <v>140</v>
      </c>
      <c r="AU136" s="17" t="s">
        <v>86</v>
      </c>
      <c r="AY136" s="17" t="s">
        <v>138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7" t="s">
        <v>23</v>
      </c>
      <c r="BK136" s="177">
        <f>ROUND(I136*H136,2)</f>
        <v>0</v>
      </c>
      <c r="BL136" s="17" t="s">
        <v>145</v>
      </c>
      <c r="BM136" s="17" t="s">
        <v>389</v>
      </c>
    </row>
    <row r="137" spans="2:47" s="1" customFormat="1" ht="24">
      <c r="B137" s="35"/>
      <c r="D137" s="178" t="s">
        <v>147</v>
      </c>
      <c r="F137" s="179" t="s">
        <v>271</v>
      </c>
      <c r="I137" s="139"/>
      <c r="L137" s="35"/>
      <c r="M137" s="64"/>
      <c r="N137" s="36"/>
      <c r="O137" s="36"/>
      <c r="P137" s="36"/>
      <c r="Q137" s="36"/>
      <c r="R137" s="36"/>
      <c r="S137" s="36"/>
      <c r="T137" s="65"/>
      <c r="AT137" s="17" t="s">
        <v>147</v>
      </c>
      <c r="AU137" s="17" t="s">
        <v>86</v>
      </c>
    </row>
    <row r="138" spans="2:65" s="1" customFormat="1" ht="22.5" customHeight="1">
      <c r="B138" s="165"/>
      <c r="C138" s="166" t="s">
        <v>8</v>
      </c>
      <c r="D138" s="166" t="s">
        <v>140</v>
      </c>
      <c r="E138" s="167" t="s">
        <v>390</v>
      </c>
      <c r="F138" s="168" t="s">
        <v>391</v>
      </c>
      <c r="G138" s="169" t="s">
        <v>143</v>
      </c>
      <c r="H138" s="170">
        <v>8.5</v>
      </c>
      <c r="I138" s="171"/>
      <c r="J138" s="172">
        <f>ROUND(I138*H138,2)</f>
        <v>0</v>
      </c>
      <c r="K138" s="168" t="s">
        <v>144</v>
      </c>
      <c r="L138" s="35"/>
      <c r="M138" s="173" t="s">
        <v>22</v>
      </c>
      <c r="N138" s="174" t="s">
        <v>49</v>
      </c>
      <c r="O138" s="36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AR138" s="17" t="s">
        <v>145</v>
      </c>
      <c r="AT138" s="17" t="s">
        <v>140</v>
      </c>
      <c r="AU138" s="17" t="s">
        <v>86</v>
      </c>
      <c r="AY138" s="17" t="s">
        <v>138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7" t="s">
        <v>23</v>
      </c>
      <c r="BK138" s="177">
        <f>ROUND(I138*H138,2)</f>
        <v>0</v>
      </c>
      <c r="BL138" s="17" t="s">
        <v>145</v>
      </c>
      <c r="BM138" s="17" t="s">
        <v>392</v>
      </c>
    </row>
    <row r="139" spans="2:47" s="1" customFormat="1" ht="12">
      <c r="B139" s="35"/>
      <c r="D139" s="178" t="s">
        <v>147</v>
      </c>
      <c r="F139" s="179" t="s">
        <v>393</v>
      </c>
      <c r="I139" s="139"/>
      <c r="L139" s="35"/>
      <c r="M139" s="64"/>
      <c r="N139" s="36"/>
      <c r="O139" s="36"/>
      <c r="P139" s="36"/>
      <c r="Q139" s="36"/>
      <c r="R139" s="36"/>
      <c r="S139" s="36"/>
      <c r="T139" s="65"/>
      <c r="AT139" s="17" t="s">
        <v>147</v>
      </c>
      <c r="AU139" s="17" t="s">
        <v>86</v>
      </c>
    </row>
    <row r="140" spans="2:65" s="1" customFormat="1" ht="22.5" customHeight="1">
      <c r="B140" s="165"/>
      <c r="C140" s="166" t="s">
        <v>226</v>
      </c>
      <c r="D140" s="166" t="s">
        <v>140</v>
      </c>
      <c r="E140" s="167" t="s">
        <v>272</v>
      </c>
      <c r="F140" s="168" t="s">
        <v>273</v>
      </c>
      <c r="G140" s="169" t="s">
        <v>143</v>
      </c>
      <c r="H140" s="170">
        <v>9.5</v>
      </c>
      <c r="I140" s="171"/>
      <c r="J140" s="172">
        <f>ROUND(I140*H140,2)</f>
        <v>0</v>
      </c>
      <c r="K140" s="168" t="s">
        <v>144</v>
      </c>
      <c r="L140" s="35"/>
      <c r="M140" s="173" t="s">
        <v>22</v>
      </c>
      <c r="N140" s="174" t="s">
        <v>49</v>
      </c>
      <c r="O140" s="36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AR140" s="17" t="s">
        <v>145</v>
      </c>
      <c r="AT140" s="17" t="s">
        <v>140</v>
      </c>
      <c r="AU140" s="17" t="s">
        <v>86</v>
      </c>
      <c r="AY140" s="17" t="s">
        <v>138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7" t="s">
        <v>23</v>
      </c>
      <c r="BK140" s="177">
        <f>ROUND(I140*H140,2)</f>
        <v>0</v>
      </c>
      <c r="BL140" s="17" t="s">
        <v>145</v>
      </c>
      <c r="BM140" s="17" t="s">
        <v>394</v>
      </c>
    </row>
    <row r="141" spans="2:47" s="1" customFormat="1" ht="12">
      <c r="B141" s="35"/>
      <c r="D141" s="178" t="s">
        <v>147</v>
      </c>
      <c r="F141" s="179" t="s">
        <v>275</v>
      </c>
      <c r="I141" s="139"/>
      <c r="L141" s="35"/>
      <c r="M141" s="64"/>
      <c r="N141" s="36"/>
      <c r="O141" s="36"/>
      <c r="P141" s="36"/>
      <c r="Q141" s="36"/>
      <c r="R141" s="36"/>
      <c r="S141" s="36"/>
      <c r="T141" s="65"/>
      <c r="AT141" s="17" t="s">
        <v>147</v>
      </c>
      <c r="AU141" s="17" t="s">
        <v>86</v>
      </c>
    </row>
    <row r="142" spans="2:65" s="1" customFormat="1" ht="22.5" customHeight="1">
      <c r="B142" s="165"/>
      <c r="C142" s="166" t="s">
        <v>231</v>
      </c>
      <c r="D142" s="166" t="s">
        <v>140</v>
      </c>
      <c r="E142" s="167" t="s">
        <v>175</v>
      </c>
      <c r="F142" s="168" t="s">
        <v>176</v>
      </c>
      <c r="G142" s="169" t="s">
        <v>143</v>
      </c>
      <c r="H142" s="170">
        <v>8.5</v>
      </c>
      <c r="I142" s="171"/>
      <c r="J142" s="172">
        <f>ROUND(I142*H142,2)</f>
        <v>0</v>
      </c>
      <c r="K142" s="168" t="s">
        <v>144</v>
      </c>
      <c r="L142" s="35"/>
      <c r="M142" s="173" t="s">
        <v>22</v>
      </c>
      <c r="N142" s="174" t="s">
        <v>49</v>
      </c>
      <c r="O142" s="36"/>
      <c r="P142" s="175">
        <f>O142*H142</f>
        <v>0</v>
      </c>
      <c r="Q142" s="175">
        <v>0.1837</v>
      </c>
      <c r="R142" s="175">
        <f>Q142*H142</f>
        <v>1.56145</v>
      </c>
      <c r="S142" s="175">
        <v>0</v>
      </c>
      <c r="T142" s="176">
        <f>S142*H142</f>
        <v>0</v>
      </c>
      <c r="AR142" s="17" t="s">
        <v>145</v>
      </c>
      <c r="AT142" s="17" t="s">
        <v>140</v>
      </c>
      <c r="AU142" s="17" t="s">
        <v>86</v>
      </c>
      <c r="AY142" s="17" t="s">
        <v>138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7" t="s">
        <v>23</v>
      </c>
      <c r="BK142" s="177">
        <f>ROUND(I142*H142,2)</f>
        <v>0</v>
      </c>
      <c r="BL142" s="17" t="s">
        <v>145</v>
      </c>
      <c r="BM142" s="17" t="s">
        <v>395</v>
      </c>
    </row>
    <row r="143" spans="2:47" s="1" customFormat="1" ht="36">
      <c r="B143" s="35"/>
      <c r="D143" s="178" t="s">
        <v>147</v>
      </c>
      <c r="F143" s="179" t="s">
        <v>178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7" t="s">
        <v>147</v>
      </c>
      <c r="AU143" s="17" t="s">
        <v>86</v>
      </c>
    </row>
    <row r="144" spans="2:65" s="1" customFormat="1" ht="22.5" customHeight="1">
      <c r="B144" s="165"/>
      <c r="C144" s="182" t="s">
        <v>236</v>
      </c>
      <c r="D144" s="182" t="s">
        <v>180</v>
      </c>
      <c r="E144" s="183" t="s">
        <v>181</v>
      </c>
      <c r="F144" s="184" t="s">
        <v>396</v>
      </c>
      <c r="G144" s="185" t="s">
        <v>207</v>
      </c>
      <c r="H144" s="186">
        <v>8.5</v>
      </c>
      <c r="I144" s="187"/>
      <c r="J144" s="188">
        <f>ROUND(I144*H144,2)</f>
        <v>0</v>
      </c>
      <c r="K144" s="184" t="s">
        <v>22</v>
      </c>
      <c r="L144" s="189"/>
      <c r="M144" s="190" t="s">
        <v>22</v>
      </c>
      <c r="N144" s="191" t="s">
        <v>49</v>
      </c>
      <c r="O144" s="36"/>
      <c r="P144" s="175">
        <f>O144*H144</f>
        <v>0</v>
      </c>
      <c r="Q144" s="175">
        <v>0.193</v>
      </c>
      <c r="R144" s="175">
        <f>Q144*H144</f>
        <v>1.6405</v>
      </c>
      <c r="S144" s="175">
        <v>0</v>
      </c>
      <c r="T144" s="176">
        <f>S144*H144</f>
        <v>0</v>
      </c>
      <c r="AR144" s="17" t="s">
        <v>179</v>
      </c>
      <c r="AT144" s="17" t="s">
        <v>180</v>
      </c>
      <c r="AU144" s="17" t="s">
        <v>86</v>
      </c>
      <c r="AY144" s="17" t="s">
        <v>138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7" t="s">
        <v>23</v>
      </c>
      <c r="BK144" s="177">
        <f>ROUND(I144*H144,2)</f>
        <v>0</v>
      </c>
      <c r="BL144" s="17" t="s">
        <v>145</v>
      </c>
      <c r="BM144" s="17" t="s">
        <v>397</v>
      </c>
    </row>
    <row r="145" spans="2:51" s="11" customFormat="1" ht="12">
      <c r="B145" s="192"/>
      <c r="D145" s="180" t="s">
        <v>184</v>
      </c>
      <c r="E145" s="193" t="s">
        <v>22</v>
      </c>
      <c r="F145" s="194" t="s">
        <v>398</v>
      </c>
      <c r="H145" s="195">
        <v>8.5</v>
      </c>
      <c r="I145" s="196"/>
      <c r="L145" s="192"/>
      <c r="M145" s="197"/>
      <c r="N145" s="198"/>
      <c r="O145" s="198"/>
      <c r="P145" s="198"/>
      <c r="Q145" s="198"/>
      <c r="R145" s="198"/>
      <c r="S145" s="198"/>
      <c r="T145" s="199"/>
      <c r="AT145" s="193" t="s">
        <v>184</v>
      </c>
      <c r="AU145" s="193" t="s">
        <v>86</v>
      </c>
      <c r="AV145" s="11" t="s">
        <v>86</v>
      </c>
      <c r="AW145" s="11" t="s">
        <v>42</v>
      </c>
      <c r="AX145" s="11" t="s">
        <v>23</v>
      </c>
      <c r="AY145" s="193" t="s">
        <v>138</v>
      </c>
    </row>
    <row r="146" spans="2:63" s="10" customFormat="1" ht="29.25" customHeight="1">
      <c r="B146" s="151"/>
      <c r="D146" s="162" t="s">
        <v>77</v>
      </c>
      <c r="E146" s="163" t="s">
        <v>179</v>
      </c>
      <c r="F146" s="163" t="s">
        <v>399</v>
      </c>
      <c r="I146" s="154"/>
      <c r="J146" s="164">
        <f>BK146</f>
        <v>0</v>
      </c>
      <c r="L146" s="151"/>
      <c r="M146" s="156"/>
      <c r="N146" s="157"/>
      <c r="O146" s="157"/>
      <c r="P146" s="158">
        <f>SUM(P147:P149)</f>
        <v>0</v>
      </c>
      <c r="Q146" s="157"/>
      <c r="R146" s="158">
        <f>SUM(R147:R149)</f>
        <v>0.0022500000000000003</v>
      </c>
      <c r="S146" s="157"/>
      <c r="T146" s="159">
        <f>SUM(T147:T149)</f>
        <v>0</v>
      </c>
      <c r="AR146" s="152" t="s">
        <v>23</v>
      </c>
      <c r="AT146" s="160" t="s">
        <v>77</v>
      </c>
      <c r="AU146" s="160" t="s">
        <v>23</v>
      </c>
      <c r="AY146" s="152" t="s">
        <v>138</v>
      </c>
      <c r="BK146" s="161">
        <f>SUM(BK147:BK149)</f>
        <v>0</v>
      </c>
    </row>
    <row r="147" spans="2:65" s="1" customFormat="1" ht="22.5" customHeight="1">
      <c r="B147" s="165"/>
      <c r="C147" s="166" t="s">
        <v>241</v>
      </c>
      <c r="D147" s="166" t="s">
        <v>140</v>
      </c>
      <c r="E147" s="167" t="s">
        <v>400</v>
      </c>
      <c r="F147" s="168" t="s">
        <v>401</v>
      </c>
      <c r="G147" s="169" t="s">
        <v>160</v>
      </c>
      <c r="H147" s="170">
        <v>25</v>
      </c>
      <c r="I147" s="171"/>
      <c r="J147" s="172">
        <f>ROUND(I147*H147,2)</f>
        <v>0</v>
      </c>
      <c r="K147" s="168" t="s">
        <v>144</v>
      </c>
      <c r="L147" s="35"/>
      <c r="M147" s="173" t="s">
        <v>22</v>
      </c>
      <c r="N147" s="174" t="s">
        <v>49</v>
      </c>
      <c r="O147" s="36"/>
      <c r="P147" s="175">
        <f>O147*H147</f>
        <v>0</v>
      </c>
      <c r="Q147" s="175">
        <v>9E-05</v>
      </c>
      <c r="R147" s="175">
        <f>Q147*H147</f>
        <v>0.0022500000000000003</v>
      </c>
      <c r="S147" s="175">
        <v>0</v>
      </c>
      <c r="T147" s="176">
        <f>S147*H147</f>
        <v>0</v>
      </c>
      <c r="AR147" s="17" t="s">
        <v>145</v>
      </c>
      <c r="AT147" s="17" t="s">
        <v>140</v>
      </c>
      <c r="AU147" s="17" t="s">
        <v>86</v>
      </c>
      <c r="AY147" s="17" t="s">
        <v>138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7" t="s">
        <v>23</v>
      </c>
      <c r="BK147" s="177">
        <f>ROUND(I147*H147,2)</f>
        <v>0</v>
      </c>
      <c r="BL147" s="17" t="s">
        <v>145</v>
      </c>
      <c r="BM147" s="17" t="s">
        <v>402</v>
      </c>
    </row>
    <row r="148" spans="2:47" s="1" customFormat="1" ht="12">
      <c r="B148" s="35"/>
      <c r="D148" s="180" t="s">
        <v>147</v>
      </c>
      <c r="F148" s="181" t="s">
        <v>403</v>
      </c>
      <c r="I148" s="139"/>
      <c r="L148" s="35"/>
      <c r="M148" s="64"/>
      <c r="N148" s="36"/>
      <c r="O148" s="36"/>
      <c r="P148" s="36"/>
      <c r="Q148" s="36"/>
      <c r="R148" s="36"/>
      <c r="S148" s="36"/>
      <c r="T148" s="65"/>
      <c r="AT148" s="17" t="s">
        <v>147</v>
      </c>
      <c r="AU148" s="17" t="s">
        <v>86</v>
      </c>
    </row>
    <row r="149" spans="2:51" s="11" customFormat="1" ht="12">
      <c r="B149" s="192"/>
      <c r="D149" s="180" t="s">
        <v>184</v>
      </c>
      <c r="E149" s="193" t="s">
        <v>22</v>
      </c>
      <c r="F149" s="194" t="s">
        <v>404</v>
      </c>
      <c r="H149" s="195">
        <v>25</v>
      </c>
      <c r="I149" s="196"/>
      <c r="L149" s="192"/>
      <c r="M149" s="197"/>
      <c r="N149" s="198"/>
      <c r="O149" s="198"/>
      <c r="P149" s="198"/>
      <c r="Q149" s="198"/>
      <c r="R149" s="198"/>
      <c r="S149" s="198"/>
      <c r="T149" s="199"/>
      <c r="AT149" s="193" t="s">
        <v>184</v>
      </c>
      <c r="AU149" s="193" t="s">
        <v>86</v>
      </c>
      <c r="AV149" s="11" t="s">
        <v>86</v>
      </c>
      <c r="AW149" s="11" t="s">
        <v>42</v>
      </c>
      <c r="AX149" s="11" t="s">
        <v>23</v>
      </c>
      <c r="AY149" s="193" t="s">
        <v>138</v>
      </c>
    </row>
    <row r="150" spans="2:63" s="10" customFormat="1" ht="29.25" customHeight="1">
      <c r="B150" s="151"/>
      <c r="D150" s="162" t="s">
        <v>77</v>
      </c>
      <c r="E150" s="163" t="s">
        <v>186</v>
      </c>
      <c r="F150" s="163" t="s">
        <v>187</v>
      </c>
      <c r="I150" s="154"/>
      <c r="J150" s="164">
        <f>BK150</f>
        <v>0</v>
      </c>
      <c r="L150" s="151"/>
      <c r="M150" s="156"/>
      <c r="N150" s="157"/>
      <c r="O150" s="157"/>
      <c r="P150" s="158">
        <f>SUM(P151:P158)</f>
        <v>0</v>
      </c>
      <c r="Q150" s="157"/>
      <c r="R150" s="158">
        <f>SUM(R151:R158)</f>
        <v>1.39919</v>
      </c>
      <c r="S150" s="157"/>
      <c r="T150" s="159">
        <f>SUM(T151:T158)</f>
        <v>0</v>
      </c>
      <c r="AR150" s="152" t="s">
        <v>23</v>
      </c>
      <c r="AT150" s="160" t="s">
        <v>77</v>
      </c>
      <c r="AU150" s="160" t="s">
        <v>23</v>
      </c>
      <c r="AY150" s="152" t="s">
        <v>138</v>
      </c>
      <c r="BK150" s="161">
        <f>SUM(BK151:BK158)</f>
        <v>0</v>
      </c>
    </row>
    <row r="151" spans="2:65" s="1" customFormat="1" ht="22.5" customHeight="1">
      <c r="B151" s="165"/>
      <c r="C151" s="166" t="s">
        <v>246</v>
      </c>
      <c r="D151" s="166" t="s">
        <v>140</v>
      </c>
      <c r="E151" s="167" t="s">
        <v>188</v>
      </c>
      <c r="F151" s="168" t="s">
        <v>189</v>
      </c>
      <c r="G151" s="169" t="s">
        <v>160</v>
      </c>
      <c r="H151" s="170">
        <v>7</v>
      </c>
      <c r="I151" s="171"/>
      <c r="J151" s="172">
        <f>ROUND(I151*H151,2)</f>
        <v>0</v>
      </c>
      <c r="K151" s="168" t="s">
        <v>144</v>
      </c>
      <c r="L151" s="35"/>
      <c r="M151" s="173" t="s">
        <v>22</v>
      </c>
      <c r="N151" s="174" t="s">
        <v>49</v>
      </c>
      <c r="O151" s="36"/>
      <c r="P151" s="175">
        <f>O151*H151</f>
        <v>0</v>
      </c>
      <c r="Q151" s="175">
        <v>0.14067</v>
      </c>
      <c r="R151" s="175">
        <f>Q151*H151</f>
        <v>0.98469</v>
      </c>
      <c r="S151" s="175">
        <v>0</v>
      </c>
      <c r="T151" s="176">
        <f>S151*H151</f>
        <v>0</v>
      </c>
      <c r="AR151" s="17" t="s">
        <v>145</v>
      </c>
      <c r="AT151" s="17" t="s">
        <v>140</v>
      </c>
      <c r="AU151" s="17" t="s">
        <v>86</v>
      </c>
      <c r="AY151" s="17" t="s">
        <v>138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7" t="s">
        <v>23</v>
      </c>
      <c r="BK151" s="177">
        <f>ROUND(I151*H151,2)</f>
        <v>0</v>
      </c>
      <c r="BL151" s="17" t="s">
        <v>145</v>
      </c>
      <c r="BM151" s="17" t="s">
        <v>405</v>
      </c>
    </row>
    <row r="152" spans="2:47" s="1" customFormat="1" ht="36">
      <c r="B152" s="35"/>
      <c r="D152" s="178" t="s">
        <v>147</v>
      </c>
      <c r="F152" s="179" t="s">
        <v>191</v>
      </c>
      <c r="I152" s="139"/>
      <c r="L152" s="35"/>
      <c r="M152" s="64"/>
      <c r="N152" s="36"/>
      <c r="O152" s="36"/>
      <c r="P152" s="36"/>
      <c r="Q152" s="36"/>
      <c r="R152" s="36"/>
      <c r="S152" s="36"/>
      <c r="T152" s="65"/>
      <c r="AT152" s="17" t="s">
        <v>147</v>
      </c>
      <c r="AU152" s="17" t="s">
        <v>86</v>
      </c>
    </row>
    <row r="153" spans="2:65" s="1" customFormat="1" ht="22.5" customHeight="1">
      <c r="B153" s="165"/>
      <c r="C153" s="182" t="s">
        <v>7</v>
      </c>
      <c r="D153" s="182" t="s">
        <v>180</v>
      </c>
      <c r="E153" s="183" t="s">
        <v>192</v>
      </c>
      <c r="F153" s="184" t="s">
        <v>406</v>
      </c>
      <c r="G153" s="185" t="s">
        <v>160</v>
      </c>
      <c r="H153" s="186">
        <v>7.14</v>
      </c>
      <c r="I153" s="187"/>
      <c r="J153" s="188">
        <f>ROUND(I153*H153,2)</f>
        <v>0</v>
      </c>
      <c r="K153" s="184" t="s">
        <v>22</v>
      </c>
      <c r="L153" s="189"/>
      <c r="M153" s="190" t="s">
        <v>22</v>
      </c>
      <c r="N153" s="191" t="s">
        <v>49</v>
      </c>
      <c r="O153" s="36"/>
      <c r="P153" s="175">
        <f>O153*H153</f>
        <v>0</v>
      </c>
      <c r="Q153" s="175">
        <v>0.057</v>
      </c>
      <c r="R153" s="175">
        <f>Q153*H153</f>
        <v>0.40698</v>
      </c>
      <c r="S153" s="175">
        <v>0</v>
      </c>
      <c r="T153" s="176">
        <f>S153*H153</f>
        <v>0</v>
      </c>
      <c r="AR153" s="17" t="s">
        <v>179</v>
      </c>
      <c r="AT153" s="17" t="s">
        <v>180</v>
      </c>
      <c r="AU153" s="17" t="s">
        <v>86</v>
      </c>
      <c r="AY153" s="17" t="s">
        <v>138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7" t="s">
        <v>23</v>
      </c>
      <c r="BK153" s="177">
        <f>ROUND(I153*H153,2)</f>
        <v>0</v>
      </c>
      <c r="BL153" s="17" t="s">
        <v>145</v>
      </c>
      <c r="BM153" s="17" t="s">
        <v>407</v>
      </c>
    </row>
    <row r="154" spans="2:47" s="1" customFormat="1" ht="24">
      <c r="B154" s="35"/>
      <c r="D154" s="180" t="s">
        <v>147</v>
      </c>
      <c r="F154" s="181" t="s">
        <v>408</v>
      </c>
      <c r="I154" s="139"/>
      <c r="L154" s="35"/>
      <c r="M154" s="64"/>
      <c r="N154" s="36"/>
      <c r="O154" s="36"/>
      <c r="P154" s="36"/>
      <c r="Q154" s="36"/>
      <c r="R154" s="36"/>
      <c r="S154" s="36"/>
      <c r="T154" s="65"/>
      <c r="AT154" s="17" t="s">
        <v>147</v>
      </c>
      <c r="AU154" s="17" t="s">
        <v>86</v>
      </c>
    </row>
    <row r="155" spans="2:47" s="1" customFormat="1" ht="24">
      <c r="B155" s="35"/>
      <c r="D155" s="180" t="s">
        <v>195</v>
      </c>
      <c r="F155" s="225" t="s">
        <v>196</v>
      </c>
      <c r="I155" s="139"/>
      <c r="L155" s="35"/>
      <c r="M155" s="64"/>
      <c r="N155" s="36"/>
      <c r="O155" s="36"/>
      <c r="P155" s="36"/>
      <c r="Q155" s="36"/>
      <c r="R155" s="36"/>
      <c r="S155" s="36"/>
      <c r="T155" s="65"/>
      <c r="AT155" s="17" t="s">
        <v>195</v>
      </c>
      <c r="AU155" s="17" t="s">
        <v>86</v>
      </c>
    </row>
    <row r="156" spans="2:51" s="11" customFormat="1" ht="12">
      <c r="B156" s="192"/>
      <c r="D156" s="178" t="s">
        <v>184</v>
      </c>
      <c r="F156" s="202" t="s">
        <v>409</v>
      </c>
      <c r="H156" s="203">
        <v>7.14</v>
      </c>
      <c r="I156" s="196"/>
      <c r="L156" s="192"/>
      <c r="M156" s="197"/>
      <c r="N156" s="198"/>
      <c r="O156" s="198"/>
      <c r="P156" s="198"/>
      <c r="Q156" s="198"/>
      <c r="R156" s="198"/>
      <c r="S156" s="198"/>
      <c r="T156" s="199"/>
      <c r="AT156" s="193" t="s">
        <v>184</v>
      </c>
      <c r="AU156" s="193" t="s">
        <v>86</v>
      </c>
      <c r="AV156" s="11" t="s">
        <v>86</v>
      </c>
      <c r="AW156" s="11" t="s">
        <v>4</v>
      </c>
      <c r="AX156" s="11" t="s">
        <v>23</v>
      </c>
      <c r="AY156" s="193" t="s">
        <v>138</v>
      </c>
    </row>
    <row r="157" spans="2:65" s="1" customFormat="1" ht="22.5" customHeight="1">
      <c r="B157" s="165"/>
      <c r="C157" s="166" t="s">
        <v>410</v>
      </c>
      <c r="D157" s="166" t="s">
        <v>140</v>
      </c>
      <c r="E157" s="167" t="s">
        <v>198</v>
      </c>
      <c r="F157" s="168" t="s">
        <v>199</v>
      </c>
      <c r="G157" s="169" t="s">
        <v>143</v>
      </c>
      <c r="H157" s="170">
        <v>16</v>
      </c>
      <c r="I157" s="171"/>
      <c r="J157" s="172">
        <f>ROUND(I157*H157,2)</f>
        <v>0</v>
      </c>
      <c r="K157" s="168" t="s">
        <v>144</v>
      </c>
      <c r="L157" s="35"/>
      <c r="M157" s="173" t="s">
        <v>22</v>
      </c>
      <c r="N157" s="174" t="s">
        <v>49</v>
      </c>
      <c r="O157" s="36"/>
      <c r="P157" s="175">
        <f>O157*H157</f>
        <v>0</v>
      </c>
      <c r="Q157" s="175">
        <v>0.00047</v>
      </c>
      <c r="R157" s="175">
        <f>Q157*H157</f>
        <v>0.00752</v>
      </c>
      <c r="S157" s="175">
        <v>0</v>
      </c>
      <c r="T157" s="176">
        <f>S157*H157</f>
        <v>0</v>
      </c>
      <c r="AR157" s="17" t="s">
        <v>145</v>
      </c>
      <c r="AT157" s="17" t="s">
        <v>140</v>
      </c>
      <c r="AU157" s="17" t="s">
        <v>86</v>
      </c>
      <c r="AY157" s="17" t="s">
        <v>138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7" t="s">
        <v>23</v>
      </c>
      <c r="BK157" s="177">
        <f>ROUND(I157*H157,2)</f>
        <v>0</v>
      </c>
      <c r="BL157" s="17" t="s">
        <v>145</v>
      </c>
      <c r="BM157" s="17" t="s">
        <v>411</v>
      </c>
    </row>
    <row r="158" spans="2:47" s="1" customFormat="1" ht="24">
      <c r="B158" s="35"/>
      <c r="D158" s="180" t="s">
        <v>147</v>
      </c>
      <c r="F158" s="181" t="s">
        <v>201</v>
      </c>
      <c r="I158" s="139"/>
      <c r="L158" s="35"/>
      <c r="M158" s="64"/>
      <c r="N158" s="36"/>
      <c r="O158" s="36"/>
      <c r="P158" s="36"/>
      <c r="Q158" s="36"/>
      <c r="R158" s="36"/>
      <c r="S158" s="36"/>
      <c r="T158" s="65"/>
      <c r="AT158" s="17" t="s">
        <v>147</v>
      </c>
      <c r="AU158" s="17" t="s">
        <v>86</v>
      </c>
    </row>
    <row r="159" spans="2:63" s="10" customFormat="1" ht="29.25" customHeight="1">
      <c r="B159" s="151"/>
      <c r="D159" s="162" t="s">
        <v>77</v>
      </c>
      <c r="E159" s="163" t="s">
        <v>251</v>
      </c>
      <c r="F159" s="163" t="s">
        <v>252</v>
      </c>
      <c r="I159" s="154"/>
      <c r="J159" s="164">
        <f>BK159</f>
        <v>0</v>
      </c>
      <c r="L159" s="151"/>
      <c r="M159" s="156"/>
      <c r="N159" s="157"/>
      <c r="O159" s="157"/>
      <c r="P159" s="158">
        <f>SUM(P160:P161)</f>
        <v>0</v>
      </c>
      <c r="Q159" s="157"/>
      <c r="R159" s="158">
        <f>SUM(R160:R161)</f>
        <v>0</v>
      </c>
      <c r="S159" s="157"/>
      <c r="T159" s="159">
        <f>SUM(T160:T161)</f>
        <v>0</v>
      </c>
      <c r="AR159" s="152" t="s">
        <v>23</v>
      </c>
      <c r="AT159" s="160" t="s">
        <v>77</v>
      </c>
      <c r="AU159" s="160" t="s">
        <v>23</v>
      </c>
      <c r="AY159" s="152" t="s">
        <v>138</v>
      </c>
      <c r="BK159" s="161">
        <f>SUM(BK160:BK161)</f>
        <v>0</v>
      </c>
    </row>
    <row r="160" spans="2:65" s="1" customFormat="1" ht="22.5" customHeight="1">
      <c r="B160" s="165"/>
      <c r="C160" s="166" t="s">
        <v>412</v>
      </c>
      <c r="D160" s="166" t="s">
        <v>140</v>
      </c>
      <c r="E160" s="167" t="s">
        <v>330</v>
      </c>
      <c r="F160" s="168" t="s">
        <v>331</v>
      </c>
      <c r="G160" s="169" t="s">
        <v>207</v>
      </c>
      <c r="H160" s="170">
        <v>23.528</v>
      </c>
      <c r="I160" s="171"/>
      <c r="J160" s="172">
        <f>ROUND(I160*H160,2)</f>
        <v>0</v>
      </c>
      <c r="K160" s="168" t="s">
        <v>144</v>
      </c>
      <c r="L160" s="35"/>
      <c r="M160" s="173" t="s">
        <v>22</v>
      </c>
      <c r="N160" s="174" t="s">
        <v>49</v>
      </c>
      <c r="O160" s="36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AR160" s="17" t="s">
        <v>145</v>
      </c>
      <c r="AT160" s="17" t="s">
        <v>140</v>
      </c>
      <c r="AU160" s="17" t="s">
        <v>86</v>
      </c>
      <c r="AY160" s="17" t="s">
        <v>138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7" t="s">
        <v>23</v>
      </c>
      <c r="BK160" s="177">
        <f>ROUND(I160*H160,2)</f>
        <v>0</v>
      </c>
      <c r="BL160" s="17" t="s">
        <v>145</v>
      </c>
      <c r="BM160" s="17" t="s">
        <v>413</v>
      </c>
    </row>
    <row r="161" spans="2:47" s="1" customFormat="1" ht="24">
      <c r="B161" s="35"/>
      <c r="D161" s="180" t="s">
        <v>147</v>
      </c>
      <c r="F161" s="181" t="s">
        <v>333</v>
      </c>
      <c r="I161" s="139"/>
      <c r="L161" s="35"/>
      <c r="M161" s="64"/>
      <c r="N161" s="36"/>
      <c r="O161" s="36"/>
      <c r="P161" s="36"/>
      <c r="Q161" s="36"/>
      <c r="R161" s="36"/>
      <c r="S161" s="36"/>
      <c r="T161" s="65"/>
      <c r="AT161" s="17" t="s">
        <v>147</v>
      </c>
      <c r="AU161" s="17" t="s">
        <v>86</v>
      </c>
    </row>
    <row r="162" spans="2:63" s="10" customFormat="1" ht="36.75" customHeight="1">
      <c r="B162" s="151"/>
      <c r="D162" s="152" t="s">
        <v>77</v>
      </c>
      <c r="E162" s="153" t="s">
        <v>414</v>
      </c>
      <c r="F162" s="153" t="s">
        <v>415</v>
      </c>
      <c r="I162" s="154"/>
      <c r="J162" s="155">
        <f>BK162</f>
        <v>0</v>
      </c>
      <c r="L162" s="151"/>
      <c r="M162" s="156"/>
      <c r="N162" s="157"/>
      <c r="O162" s="157"/>
      <c r="P162" s="158">
        <f>P163+P170+P178</f>
        <v>0</v>
      </c>
      <c r="Q162" s="157"/>
      <c r="R162" s="158">
        <f>R163+R170+R178</f>
        <v>2.246166</v>
      </c>
      <c r="S162" s="157"/>
      <c r="T162" s="159">
        <f>T163+T170+T178</f>
        <v>0</v>
      </c>
      <c r="AR162" s="152" t="s">
        <v>86</v>
      </c>
      <c r="AT162" s="160" t="s">
        <v>77</v>
      </c>
      <c r="AU162" s="160" t="s">
        <v>78</v>
      </c>
      <c r="AY162" s="152" t="s">
        <v>138</v>
      </c>
      <c r="BK162" s="161">
        <f>BK163+BK170+BK178</f>
        <v>0</v>
      </c>
    </row>
    <row r="163" spans="2:63" s="10" customFormat="1" ht="19.5" customHeight="1">
      <c r="B163" s="151"/>
      <c r="D163" s="162" t="s">
        <v>77</v>
      </c>
      <c r="E163" s="163" t="s">
        <v>416</v>
      </c>
      <c r="F163" s="163" t="s">
        <v>417</v>
      </c>
      <c r="I163" s="154"/>
      <c r="J163" s="164">
        <f>BK163</f>
        <v>0</v>
      </c>
      <c r="L163" s="151"/>
      <c r="M163" s="156"/>
      <c r="N163" s="157"/>
      <c r="O163" s="157"/>
      <c r="P163" s="158">
        <f>SUM(P164:P169)</f>
        <v>0</v>
      </c>
      <c r="Q163" s="157"/>
      <c r="R163" s="158">
        <f>SUM(R164:R169)</f>
        <v>0.055650000000000005</v>
      </c>
      <c r="S163" s="157"/>
      <c r="T163" s="159">
        <f>SUM(T164:T169)</f>
        <v>0</v>
      </c>
      <c r="AR163" s="152" t="s">
        <v>86</v>
      </c>
      <c r="AT163" s="160" t="s">
        <v>77</v>
      </c>
      <c r="AU163" s="160" t="s">
        <v>23</v>
      </c>
      <c r="AY163" s="152" t="s">
        <v>138</v>
      </c>
      <c r="BK163" s="161">
        <f>SUM(BK164:BK169)</f>
        <v>0</v>
      </c>
    </row>
    <row r="164" spans="2:65" s="1" customFormat="1" ht="22.5" customHeight="1">
      <c r="B164" s="165"/>
      <c r="C164" s="166" t="s">
        <v>418</v>
      </c>
      <c r="D164" s="166" t="s">
        <v>140</v>
      </c>
      <c r="E164" s="167" t="s">
        <v>419</v>
      </c>
      <c r="F164" s="168" t="s">
        <v>420</v>
      </c>
      <c r="G164" s="169" t="s">
        <v>160</v>
      </c>
      <c r="H164" s="170">
        <v>15</v>
      </c>
      <c r="I164" s="171"/>
      <c r="J164" s="172">
        <f>ROUND(I164*H164,2)</f>
        <v>0</v>
      </c>
      <c r="K164" s="168" t="s">
        <v>144</v>
      </c>
      <c r="L164" s="35"/>
      <c r="M164" s="173" t="s">
        <v>22</v>
      </c>
      <c r="N164" s="174" t="s">
        <v>49</v>
      </c>
      <c r="O164" s="36"/>
      <c r="P164" s="175">
        <f>O164*H164</f>
        <v>0</v>
      </c>
      <c r="Q164" s="175">
        <v>0.00371</v>
      </c>
      <c r="R164" s="175">
        <f>Q164*H164</f>
        <v>0.055650000000000005</v>
      </c>
      <c r="S164" s="175">
        <v>0</v>
      </c>
      <c r="T164" s="176">
        <f>S164*H164</f>
        <v>0</v>
      </c>
      <c r="AR164" s="17" t="s">
        <v>226</v>
      </c>
      <c r="AT164" s="17" t="s">
        <v>140</v>
      </c>
      <c r="AU164" s="17" t="s">
        <v>86</v>
      </c>
      <c r="AY164" s="17" t="s">
        <v>138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7" t="s">
        <v>23</v>
      </c>
      <c r="BK164" s="177">
        <f>ROUND(I164*H164,2)</f>
        <v>0</v>
      </c>
      <c r="BL164" s="17" t="s">
        <v>226</v>
      </c>
      <c r="BM164" s="17" t="s">
        <v>421</v>
      </c>
    </row>
    <row r="165" spans="2:47" s="1" customFormat="1" ht="12">
      <c r="B165" s="35"/>
      <c r="D165" s="180" t="s">
        <v>147</v>
      </c>
      <c r="F165" s="181" t="s">
        <v>422</v>
      </c>
      <c r="I165" s="139"/>
      <c r="L165" s="35"/>
      <c r="M165" s="64"/>
      <c r="N165" s="36"/>
      <c r="O165" s="36"/>
      <c r="P165" s="36"/>
      <c r="Q165" s="36"/>
      <c r="R165" s="36"/>
      <c r="S165" s="36"/>
      <c r="T165" s="65"/>
      <c r="AT165" s="17" t="s">
        <v>147</v>
      </c>
      <c r="AU165" s="17" t="s">
        <v>86</v>
      </c>
    </row>
    <row r="166" spans="2:51" s="12" customFormat="1" ht="12">
      <c r="B166" s="208"/>
      <c r="D166" s="180" t="s">
        <v>184</v>
      </c>
      <c r="E166" s="209" t="s">
        <v>22</v>
      </c>
      <c r="F166" s="210" t="s">
        <v>423</v>
      </c>
      <c r="H166" s="211" t="s">
        <v>22</v>
      </c>
      <c r="I166" s="212"/>
      <c r="L166" s="208"/>
      <c r="M166" s="213"/>
      <c r="N166" s="214"/>
      <c r="O166" s="214"/>
      <c r="P166" s="214"/>
      <c r="Q166" s="214"/>
      <c r="R166" s="214"/>
      <c r="S166" s="214"/>
      <c r="T166" s="215"/>
      <c r="AT166" s="211" t="s">
        <v>184</v>
      </c>
      <c r="AU166" s="211" t="s">
        <v>86</v>
      </c>
      <c r="AV166" s="12" t="s">
        <v>23</v>
      </c>
      <c r="AW166" s="12" t="s">
        <v>42</v>
      </c>
      <c r="AX166" s="12" t="s">
        <v>78</v>
      </c>
      <c r="AY166" s="211" t="s">
        <v>138</v>
      </c>
    </row>
    <row r="167" spans="2:51" s="11" customFormat="1" ht="12">
      <c r="B167" s="192"/>
      <c r="D167" s="178" t="s">
        <v>184</v>
      </c>
      <c r="E167" s="201" t="s">
        <v>22</v>
      </c>
      <c r="F167" s="202" t="s">
        <v>424</v>
      </c>
      <c r="H167" s="203">
        <v>15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193" t="s">
        <v>184</v>
      </c>
      <c r="AU167" s="193" t="s">
        <v>86</v>
      </c>
      <c r="AV167" s="11" t="s">
        <v>86</v>
      </c>
      <c r="AW167" s="11" t="s">
        <v>42</v>
      </c>
      <c r="AX167" s="11" t="s">
        <v>23</v>
      </c>
      <c r="AY167" s="193" t="s">
        <v>138</v>
      </c>
    </row>
    <row r="168" spans="2:65" s="1" customFormat="1" ht="22.5" customHeight="1">
      <c r="B168" s="165"/>
      <c r="C168" s="166" t="s">
        <v>425</v>
      </c>
      <c r="D168" s="166" t="s">
        <v>140</v>
      </c>
      <c r="E168" s="167" t="s">
        <v>426</v>
      </c>
      <c r="F168" s="168" t="s">
        <v>427</v>
      </c>
      <c r="G168" s="169" t="s">
        <v>207</v>
      </c>
      <c r="H168" s="170">
        <v>0.056</v>
      </c>
      <c r="I168" s="171"/>
      <c r="J168" s="172">
        <f>ROUND(I168*H168,2)</f>
        <v>0</v>
      </c>
      <c r="K168" s="168" t="s">
        <v>144</v>
      </c>
      <c r="L168" s="35"/>
      <c r="M168" s="173" t="s">
        <v>22</v>
      </c>
      <c r="N168" s="174" t="s">
        <v>49</v>
      </c>
      <c r="O168" s="36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AR168" s="17" t="s">
        <v>226</v>
      </c>
      <c r="AT168" s="17" t="s">
        <v>140</v>
      </c>
      <c r="AU168" s="17" t="s">
        <v>86</v>
      </c>
      <c r="AY168" s="17" t="s">
        <v>138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7" t="s">
        <v>23</v>
      </c>
      <c r="BK168" s="177">
        <f>ROUND(I168*H168,2)</f>
        <v>0</v>
      </c>
      <c r="BL168" s="17" t="s">
        <v>226</v>
      </c>
      <c r="BM168" s="17" t="s">
        <v>428</v>
      </c>
    </row>
    <row r="169" spans="2:47" s="1" customFormat="1" ht="24">
      <c r="B169" s="35"/>
      <c r="D169" s="180" t="s">
        <v>147</v>
      </c>
      <c r="F169" s="181" t="s">
        <v>429</v>
      </c>
      <c r="I169" s="139"/>
      <c r="L169" s="35"/>
      <c r="M169" s="64"/>
      <c r="N169" s="36"/>
      <c r="O169" s="36"/>
      <c r="P169" s="36"/>
      <c r="Q169" s="36"/>
      <c r="R169" s="36"/>
      <c r="S169" s="36"/>
      <c r="T169" s="65"/>
      <c r="AT169" s="17" t="s">
        <v>147</v>
      </c>
      <c r="AU169" s="17" t="s">
        <v>86</v>
      </c>
    </row>
    <row r="170" spans="2:63" s="10" customFormat="1" ht="29.25" customHeight="1">
      <c r="B170" s="151"/>
      <c r="D170" s="162" t="s">
        <v>77</v>
      </c>
      <c r="E170" s="163" t="s">
        <v>430</v>
      </c>
      <c r="F170" s="163" t="s">
        <v>431</v>
      </c>
      <c r="I170" s="154"/>
      <c r="J170" s="164">
        <f>BK170</f>
        <v>0</v>
      </c>
      <c r="L170" s="151"/>
      <c r="M170" s="156"/>
      <c r="N170" s="157"/>
      <c r="O170" s="157"/>
      <c r="P170" s="158">
        <f>SUM(P171:P177)</f>
        <v>0</v>
      </c>
      <c r="Q170" s="157"/>
      <c r="R170" s="158">
        <f>SUM(R171:R177)</f>
        <v>2.1438</v>
      </c>
      <c r="S170" s="157"/>
      <c r="T170" s="159">
        <f>SUM(T171:T177)</f>
        <v>0</v>
      </c>
      <c r="AR170" s="152" t="s">
        <v>86</v>
      </c>
      <c r="AT170" s="160" t="s">
        <v>77</v>
      </c>
      <c r="AU170" s="160" t="s">
        <v>23</v>
      </c>
      <c r="AY170" s="152" t="s">
        <v>138</v>
      </c>
      <c r="BK170" s="161">
        <f>SUM(BK171:BK177)</f>
        <v>0</v>
      </c>
    </row>
    <row r="171" spans="2:65" s="1" customFormat="1" ht="22.5" customHeight="1">
      <c r="B171" s="165"/>
      <c r="C171" s="166" t="s">
        <v>432</v>
      </c>
      <c r="D171" s="166" t="s">
        <v>140</v>
      </c>
      <c r="E171" s="167" t="s">
        <v>433</v>
      </c>
      <c r="F171" s="168" t="s">
        <v>434</v>
      </c>
      <c r="G171" s="169" t="s">
        <v>160</v>
      </c>
      <c r="H171" s="170">
        <v>27</v>
      </c>
      <c r="I171" s="171"/>
      <c r="J171" s="172">
        <f>ROUND(I171*H171,2)</f>
        <v>0</v>
      </c>
      <c r="K171" s="168" t="s">
        <v>144</v>
      </c>
      <c r="L171" s="35"/>
      <c r="M171" s="173" t="s">
        <v>22</v>
      </c>
      <c r="N171" s="174" t="s">
        <v>49</v>
      </c>
      <c r="O171" s="36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AR171" s="17" t="s">
        <v>226</v>
      </c>
      <c r="AT171" s="17" t="s">
        <v>140</v>
      </c>
      <c r="AU171" s="17" t="s">
        <v>86</v>
      </c>
      <c r="AY171" s="17" t="s">
        <v>138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7" t="s">
        <v>23</v>
      </c>
      <c r="BK171" s="177">
        <f>ROUND(I171*H171,2)</f>
        <v>0</v>
      </c>
      <c r="BL171" s="17" t="s">
        <v>226</v>
      </c>
      <c r="BM171" s="17" t="s">
        <v>435</v>
      </c>
    </row>
    <row r="172" spans="2:47" s="1" customFormat="1" ht="12">
      <c r="B172" s="35"/>
      <c r="D172" s="180" t="s">
        <v>147</v>
      </c>
      <c r="F172" s="181" t="s">
        <v>436</v>
      </c>
      <c r="I172" s="139"/>
      <c r="L172" s="35"/>
      <c r="M172" s="64"/>
      <c r="N172" s="36"/>
      <c r="O172" s="36"/>
      <c r="P172" s="36"/>
      <c r="Q172" s="36"/>
      <c r="R172" s="36"/>
      <c r="S172" s="36"/>
      <c r="T172" s="65"/>
      <c r="AT172" s="17" t="s">
        <v>147</v>
      </c>
      <c r="AU172" s="17" t="s">
        <v>86</v>
      </c>
    </row>
    <row r="173" spans="2:51" s="11" customFormat="1" ht="12">
      <c r="B173" s="192"/>
      <c r="D173" s="178" t="s">
        <v>184</v>
      </c>
      <c r="E173" s="201" t="s">
        <v>22</v>
      </c>
      <c r="F173" s="202" t="s">
        <v>437</v>
      </c>
      <c r="H173" s="203">
        <v>27</v>
      </c>
      <c r="I173" s="196"/>
      <c r="L173" s="192"/>
      <c r="M173" s="197"/>
      <c r="N173" s="198"/>
      <c r="O173" s="198"/>
      <c r="P173" s="198"/>
      <c r="Q173" s="198"/>
      <c r="R173" s="198"/>
      <c r="S173" s="198"/>
      <c r="T173" s="199"/>
      <c r="AT173" s="193" t="s">
        <v>184</v>
      </c>
      <c r="AU173" s="193" t="s">
        <v>86</v>
      </c>
      <c r="AV173" s="11" t="s">
        <v>86</v>
      </c>
      <c r="AW173" s="11" t="s">
        <v>42</v>
      </c>
      <c r="AX173" s="11" t="s">
        <v>23</v>
      </c>
      <c r="AY173" s="193" t="s">
        <v>138</v>
      </c>
    </row>
    <row r="174" spans="2:65" s="1" customFormat="1" ht="22.5" customHeight="1">
      <c r="B174" s="165"/>
      <c r="C174" s="182" t="s">
        <v>438</v>
      </c>
      <c r="D174" s="182" t="s">
        <v>180</v>
      </c>
      <c r="E174" s="183" t="s">
        <v>439</v>
      </c>
      <c r="F174" s="184" t="s">
        <v>440</v>
      </c>
      <c r="G174" s="185" t="s">
        <v>306</v>
      </c>
      <c r="H174" s="186">
        <v>54</v>
      </c>
      <c r="I174" s="187"/>
      <c r="J174" s="188">
        <f>ROUND(I174*H174,2)</f>
        <v>0</v>
      </c>
      <c r="K174" s="184" t="s">
        <v>144</v>
      </c>
      <c r="L174" s="189"/>
      <c r="M174" s="190" t="s">
        <v>22</v>
      </c>
      <c r="N174" s="191" t="s">
        <v>49</v>
      </c>
      <c r="O174" s="36"/>
      <c r="P174" s="175">
        <f>O174*H174</f>
        <v>0</v>
      </c>
      <c r="Q174" s="175">
        <v>0.0285</v>
      </c>
      <c r="R174" s="175">
        <f>Q174*H174</f>
        <v>1.5390000000000001</v>
      </c>
      <c r="S174" s="175">
        <v>0</v>
      </c>
      <c r="T174" s="176">
        <f>S174*H174</f>
        <v>0</v>
      </c>
      <c r="AR174" s="17" t="s">
        <v>441</v>
      </c>
      <c r="AT174" s="17" t="s">
        <v>180</v>
      </c>
      <c r="AU174" s="17" t="s">
        <v>86</v>
      </c>
      <c r="AY174" s="17" t="s">
        <v>138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7" t="s">
        <v>23</v>
      </c>
      <c r="BK174" s="177">
        <f>ROUND(I174*H174,2)</f>
        <v>0</v>
      </c>
      <c r="BL174" s="17" t="s">
        <v>226</v>
      </c>
      <c r="BM174" s="17" t="s">
        <v>442</v>
      </c>
    </row>
    <row r="175" spans="2:47" s="1" customFormat="1" ht="24">
      <c r="B175" s="35"/>
      <c r="D175" s="178" t="s">
        <v>147</v>
      </c>
      <c r="F175" s="179" t="s">
        <v>443</v>
      </c>
      <c r="I175" s="139"/>
      <c r="L175" s="35"/>
      <c r="M175" s="64"/>
      <c r="N175" s="36"/>
      <c r="O175" s="36"/>
      <c r="P175" s="36"/>
      <c r="Q175" s="36"/>
      <c r="R175" s="36"/>
      <c r="S175" s="36"/>
      <c r="T175" s="65"/>
      <c r="AT175" s="17" t="s">
        <v>147</v>
      </c>
      <c r="AU175" s="17" t="s">
        <v>86</v>
      </c>
    </row>
    <row r="176" spans="2:65" s="1" customFormat="1" ht="22.5" customHeight="1">
      <c r="B176" s="165"/>
      <c r="C176" s="182" t="s">
        <v>444</v>
      </c>
      <c r="D176" s="182" t="s">
        <v>180</v>
      </c>
      <c r="E176" s="183" t="s">
        <v>445</v>
      </c>
      <c r="F176" s="184" t="s">
        <v>446</v>
      </c>
      <c r="G176" s="185" t="s">
        <v>306</v>
      </c>
      <c r="H176" s="186">
        <v>54</v>
      </c>
      <c r="I176" s="187"/>
      <c r="J176" s="188">
        <f>ROUND(I176*H176,2)</f>
        <v>0</v>
      </c>
      <c r="K176" s="184" t="s">
        <v>144</v>
      </c>
      <c r="L176" s="189"/>
      <c r="M176" s="190" t="s">
        <v>22</v>
      </c>
      <c r="N176" s="191" t="s">
        <v>49</v>
      </c>
      <c r="O176" s="36"/>
      <c r="P176" s="175">
        <f>O176*H176</f>
        <v>0</v>
      </c>
      <c r="Q176" s="175">
        <v>0.0112</v>
      </c>
      <c r="R176" s="175">
        <f>Q176*H176</f>
        <v>0.6048</v>
      </c>
      <c r="S176" s="175">
        <v>0</v>
      </c>
      <c r="T176" s="176">
        <f>S176*H176</f>
        <v>0</v>
      </c>
      <c r="AR176" s="17" t="s">
        <v>441</v>
      </c>
      <c r="AT176" s="17" t="s">
        <v>180</v>
      </c>
      <c r="AU176" s="17" t="s">
        <v>86</v>
      </c>
      <c r="AY176" s="17" t="s">
        <v>138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7" t="s">
        <v>23</v>
      </c>
      <c r="BK176" s="177">
        <f>ROUND(I176*H176,2)</f>
        <v>0</v>
      </c>
      <c r="BL176" s="17" t="s">
        <v>226</v>
      </c>
      <c r="BM176" s="17" t="s">
        <v>447</v>
      </c>
    </row>
    <row r="177" spans="2:47" s="1" customFormat="1" ht="24">
      <c r="B177" s="35"/>
      <c r="D177" s="180" t="s">
        <v>147</v>
      </c>
      <c r="F177" s="181" t="s">
        <v>448</v>
      </c>
      <c r="I177" s="139"/>
      <c r="L177" s="35"/>
      <c r="M177" s="64"/>
      <c r="N177" s="36"/>
      <c r="O177" s="36"/>
      <c r="P177" s="36"/>
      <c r="Q177" s="36"/>
      <c r="R177" s="36"/>
      <c r="S177" s="36"/>
      <c r="T177" s="65"/>
      <c r="AT177" s="17" t="s">
        <v>147</v>
      </c>
      <c r="AU177" s="17" t="s">
        <v>86</v>
      </c>
    </row>
    <row r="178" spans="2:63" s="10" customFormat="1" ht="29.25" customHeight="1">
      <c r="B178" s="151"/>
      <c r="D178" s="162" t="s">
        <v>77</v>
      </c>
      <c r="E178" s="163" t="s">
        <v>449</v>
      </c>
      <c r="F178" s="163" t="s">
        <v>450</v>
      </c>
      <c r="I178" s="154"/>
      <c r="J178" s="164">
        <f>BK178</f>
        <v>0</v>
      </c>
      <c r="L178" s="151"/>
      <c r="M178" s="156"/>
      <c r="N178" s="157"/>
      <c r="O178" s="157"/>
      <c r="P178" s="158">
        <f>SUM(P179:P184)</f>
        <v>0</v>
      </c>
      <c r="Q178" s="157"/>
      <c r="R178" s="158">
        <f>SUM(R179:R184)</f>
        <v>0.046716</v>
      </c>
      <c r="S178" s="157"/>
      <c r="T178" s="159">
        <f>SUM(T179:T184)</f>
        <v>0</v>
      </c>
      <c r="AR178" s="152" t="s">
        <v>86</v>
      </c>
      <c r="AT178" s="160" t="s">
        <v>77</v>
      </c>
      <c r="AU178" s="160" t="s">
        <v>23</v>
      </c>
      <c r="AY178" s="152" t="s">
        <v>138</v>
      </c>
      <c r="BK178" s="161">
        <f>SUM(BK179:BK184)</f>
        <v>0</v>
      </c>
    </row>
    <row r="179" spans="2:65" s="1" customFormat="1" ht="22.5" customHeight="1">
      <c r="B179" s="165"/>
      <c r="C179" s="166" t="s">
        <v>451</v>
      </c>
      <c r="D179" s="166" t="s">
        <v>140</v>
      </c>
      <c r="E179" s="167" t="s">
        <v>452</v>
      </c>
      <c r="F179" s="168" t="s">
        <v>453</v>
      </c>
      <c r="G179" s="169" t="s">
        <v>160</v>
      </c>
      <c r="H179" s="170">
        <v>3.6</v>
      </c>
      <c r="I179" s="171"/>
      <c r="J179" s="172">
        <f>ROUND(I179*H179,2)</f>
        <v>0</v>
      </c>
      <c r="K179" s="168" t="s">
        <v>144</v>
      </c>
      <c r="L179" s="35"/>
      <c r="M179" s="173" t="s">
        <v>22</v>
      </c>
      <c r="N179" s="174" t="s">
        <v>49</v>
      </c>
      <c r="O179" s="36"/>
      <c r="P179" s="175">
        <f>O179*H179</f>
        <v>0</v>
      </c>
      <c r="Q179" s="175">
        <v>6E-05</v>
      </c>
      <c r="R179" s="175">
        <f>Q179*H179</f>
        <v>0.00021600000000000002</v>
      </c>
      <c r="S179" s="175">
        <v>0</v>
      </c>
      <c r="T179" s="176">
        <f>S179*H179</f>
        <v>0</v>
      </c>
      <c r="AR179" s="17" t="s">
        <v>226</v>
      </c>
      <c r="AT179" s="17" t="s">
        <v>140</v>
      </c>
      <c r="AU179" s="17" t="s">
        <v>86</v>
      </c>
      <c r="AY179" s="17" t="s">
        <v>138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7" t="s">
        <v>23</v>
      </c>
      <c r="BK179" s="177">
        <f>ROUND(I179*H179,2)</f>
        <v>0</v>
      </c>
      <c r="BL179" s="17" t="s">
        <v>226</v>
      </c>
      <c r="BM179" s="17" t="s">
        <v>454</v>
      </c>
    </row>
    <row r="180" spans="2:47" s="1" customFormat="1" ht="24">
      <c r="B180" s="35"/>
      <c r="D180" s="180" t="s">
        <v>147</v>
      </c>
      <c r="F180" s="181" t="s">
        <v>455</v>
      </c>
      <c r="I180" s="139"/>
      <c r="L180" s="35"/>
      <c r="M180" s="64"/>
      <c r="N180" s="36"/>
      <c r="O180" s="36"/>
      <c r="P180" s="36"/>
      <c r="Q180" s="36"/>
      <c r="R180" s="36"/>
      <c r="S180" s="36"/>
      <c r="T180" s="65"/>
      <c r="AT180" s="17" t="s">
        <v>147</v>
      </c>
      <c r="AU180" s="17" t="s">
        <v>86</v>
      </c>
    </row>
    <row r="181" spans="2:51" s="11" customFormat="1" ht="12">
      <c r="B181" s="192"/>
      <c r="D181" s="178" t="s">
        <v>184</v>
      </c>
      <c r="E181" s="201" t="s">
        <v>22</v>
      </c>
      <c r="F181" s="202" t="s">
        <v>456</v>
      </c>
      <c r="H181" s="203">
        <v>3.6</v>
      </c>
      <c r="I181" s="196"/>
      <c r="L181" s="192"/>
      <c r="M181" s="197"/>
      <c r="N181" s="198"/>
      <c r="O181" s="198"/>
      <c r="P181" s="198"/>
      <c r="Q181" s="198"/>
      <c r="R181" s="198"/>
      <c r="S181" s="198"/>
      <c r="T181" s="199"/>
      <c r="AT181" s="193" t="s">
        <v>184</v>
      </c>
      <c r="AU181" s="193" t="s">
        <v>86</v>
      </c>
      <c r="AV181" s="11" t="s">
        <v>86</v>
      </c>
      <c r="AW181" s="11" t="s">
        <v>42</v>
      </c>
      <c r="AX181" s="11" t="s">
        <v>23</v>
      </c>
      <c r="AY181" s="193" t="s">
        <v>138</v>
      </c>
    </row>
    <row r="182" spans="2:65" s="1" customFormat="1" ht="22.5" customHeight="1">
      <c r="B182" s="165"/>
      <c r="C182" s="182" t="s">
        <v>457</v>
      </c>
      <c r="D182" s="182" t="s">
        <v>180</v>
      </c>
      <c r="E182" s="183" t="s">
        <v>458</v>
      </c>
      <c r="F182" s="184" t="s">
        <v>459</v>
      </c>
      <c r="G182" s="185" t="s">
        <v>280</v>
      </c>
      <c r="H182" s="186">
        <v>1</v>
      </c>
      <c r="I182" s="187"/>
      <c r="J182" s="188">
        <f>ROUND(I182*H182,2)</f>
        <v>0</v>
      </c>
      <c r="K182" s="184" t="s">
        <v>22</v>
      </c>
      <c r="L182" s="189"/>
      <c r="M182" s="190" t="s">
        <v>22</v>
      </c>
      <c r="N182" s="191" t="s">
        <v>49</v>
      </c>
      <c r="O182" s="36"/>
      <c r="P182" s="175">
        <f>O182*H182</f>
        <v>0</v>
      </c>
      <c r="Q182" s="175">
        <v>0.0465</v>
      </c>
      <c r="R182" s="175">
        <f>Q182*H182</f>
        <v>0.0465</v>
      </c>
      <c r="S182" s="175">
        <v>0</v>
      </c>
      <c r="T182" s="176">
        <f>S182*H182</f>
        <v>0</v>
      </c>
      <c r="AR182" s="17" t="s">
        <v>441</v>
      </c>
      <c r="AT182" s="17" t="s">
        <v>180</v>
      </c>
      <c r="AU182" s="17" t="s">
        <v>86</v>
      </c>
      <c r="AY182" s="17" t="s">
        <v>138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7" t="s">
        <v>23</v>
      </c>
      <c r="BK182" s="177">
        <f>ROUND(I182*H182,2)</f>
        <v>0</v>
      </c>
      <c r="BL182" s="17" t="s">
        <v>226</v>
      </c>
      <c r="BM182" s="17" t="s">
        <v>460</v>
      </c>
    </row>
    <row r="183" spans="2:65" s="1" customFormat="1" ht="22.5" customHeight="1">
      <c r="B183" s="165"/>
      <c r="C183" s="166" t="s">
        <v>461</v>
      </c>
      <c r="D183" s="166" t="s">
        <v>140</v>
      </c>
      <c r="E183" s="167" t="s">
        <v>462</v>
      </c>
      <c r="F183" s="168" t="s">
        <v>463</v>
      </c>
      <c r="G183" s="169" t="s">
        <v>207</v>
      </c>
      <c r="H183" s="170">
        <v>0.047</v>
      </c>
      <c r="I183" s="171"/>
      <c r="J183" s="172">
        <f>ROUND(I183*H183,2)</f>
        <v>0</v>
      </c>
      <c r="K183" s="168" t="s">
        <v>144</v>
      </c>
      <c r="L183" s="35"/>
      <c r="M183" s="173" t="s">
        <v>22</v>
      </c>
      <c r="N183" s="174" t="s">
        <v>49</v>
      </c>
      <c r="O183" s="36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AR183" s="17" t="s">
        <v>226</v>
      </c>
      <c r="AT183" s="17" t="s">
        <v>140</v>
      </c>
      <c r="AU183" s="17" t="s">
        <v>86</v>
      </c>
      <c r="AY183" s="17" t="s">
        <v>138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7" t="s">
        <v>23</v>
      </c>
      <c r="BK183" s="177">
        <f>ROUND(I183*H183,2)</f>
        <v>0</v>
      </c>
      <c r="BL183" s="17" t="s">
        <v>226</v>
      </c>
      <c r="BM183" s="17" t="s">
        <v>464</v>
      </c>
    </row>
    <row r="184" spans="2:47" s="1" customFormat="1" ht="24">
      <c r="B184" s="35"/>
      <c r="D184" s="180" t="s">
        <v>147</v>
      </c>
      <c r="F184" s="181" t="s">
        <v>465</v>
      </c>
      <c r="I184" s="139"/>
      <c r="L184" s="35"/>
      <c r="M184" s="204"/>
      <c r="N184" s="205"/>
      <c r="O184" s="205"/>
      <c r="P184" s="205"/>
      <c r="Q184" s="205"/>
      <c r="R184" s="205"/>
      <c r="S184" s="205"/>
      <c r="T184" s="206"/>
      <c r="AT184" s="17" t="s">
        <v>147</v>
      </c>
      <c r="AU184" s="17" t="s">
        <v>86</v>
      </c>
    </row>
    <row r="185" spans="2:12" s="1" customFormat="1" ht="6.75" customHeight="1">
      <c r="B185" s="50"/>
      <c r="C185" s="51"/>
      <c r="D185" s="51"/>
      <c r="E185" s="51"/>
      <c r="F185" s="51"/>
      <c r="G185" s="51"/>
      <c r="H185" s="51"/>
      <c r="I185" s="117"/>
      <c r="J185" s="51"/>
      <c r="K185" s="51"/>
      <c r="L185" s="35"/>
    </row>
    <row r="186" ht="12">
      <c r="AT186" s="207"/>
    </row>
  </sheetData>
  <sheetProtection password="CC35" sheet="1" objects="1" scenarios="1" formatColumns="0" formatRows="0" sort="0" autoFilter="0"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99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466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100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30</v>
      </c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ROUND(SUM(BE82:BE152),2)</f>
        <v>0</v>
      </c>
      <c r="G30" s="36"/>
      <c r="H30" s="36"/>
      <c r="I30" s="109">
        <v>0.21</v>
      </c>
      <c r="J30" s="108">
        <f>ROUND(ROUND((SUM(BE82:BE152)),2)*I30,2)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ROUND(SUM(BF82:BF152),2)</f>
        <v>0</v>
      </c>
      <c r="G31" s="36"/>
      <c r="H31" s="36"/>
      <c r="I31" s="109">
        <v>0.15</v>
      </c>
      <c r="J31" s="108">
        <f>ROUND(ROUND((SUM(BF82:BF152)),2)*I31,2)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ROUND(SUM(BG82:BG152),2)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ROUND(SUM(BH82:BH152),2)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ROUND(SUM(BI82:BI152),2)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163055 - SO 100e-Ovál kolem pylonů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J82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116</v>
      </c>
      <c r="E57" s="128"/>
      <c r="F57" s="128"/>
      <c r="G57" s="128"/>
      <c r="H57" s="128"/>
      <c r="I57" s="129"/>
      <c r="J57" s="130">
        <f>J83</f>
        <v>0</v>
      </c>
      <c r="K57" s="131"/>
    </row>
    <row r="58" spans="2:11" s="8" customFormat="1" ht="19.5" customHeight="1">
      <c r="B58" s="132"/>
      <c r="C58" s="133"/>
      <c r="D58" s="134" t="s">
        <v>117</v>
      </c>
      <c r="E58" s="135"/>
      <c r="F58" s="135"/>
      <c r="G58" s="135"/>
      <c r="H58" s="135"/>
      <c r="I58" s="136"/>
      <c r="J58" s="137">
        <f>J84</f>
        <v>0</v>
      </c>
      <c r="K58" s="138"/>
    </row>
    <row r="59" spans="2:11" s="8" customFormat="1" ht="19.5" customHeight="1">
      <c r="B59" s="132"/>
      <c r="C59" s="133"/>
      <c r="D59" s="134" t="s">
        <v>118</v>
      </c>
      <c r="E59" s="135"/>
      <c r="F59" s="135"/>
      <c r="G59" s="135"/>
      <c r="H59" s="135"/>
      <c r="I59" s="136"/>
      <c r="J59" s="137">
        <f>J98</f>
        <v>0</v>
      </c>
      <c r="K59" s="138"/>
    </row>
    <row r="60" spans="2:11" s="8" customFormat="1" ht="19.5" customHeight="1">
      <c r="B60" s="132"/>
      <c r="C60" s="133"/>
      <c r="D60" s="134" t="s">
        <v>119</v>
      </c>
      <c r="E60" s="135"/>
      <c r="F60" s="135"/>
      <c r="G60" s="135"/>
      <c r="H60" s="135"/>
      <c r="I60" s="136"/>
      <c r="J60" s="137">
        <f>J108</f>
        <v>0</v>
      </c>
      <c r="K60" s="138"/>
    </row>
    <row r="61" spans="2:11" s="8" customFormat="1" ht="19.5" customHeight="1">
      <c r="B61" s="132"/>
      <c r="C61" s="133"/>
      <c r="D61" s="134" t="s">
        <v>120</v>
      </c>
      <c r="E61" s="135"/>
      <c r="F61" s="135"/>
      <c r="G61" s="135"/>
      <c r="H61" s="135"/>
      <c r="I61" s="136"/>
      <c r="J61" s="137">
        <f>J126</f>
        <v>0</v>
      </c>
      <c r="K61" s="138"/>
    </row>
    <row r="62" spans="2:11" s="8" customFormat="1" ht="19.5" customHeight="1">
      <c r="B62" s="132"/>
      <c r="C62" s="133"/>
      <c r="D62" s="134" t="s">
        <v>121</v>
      </c>
      <c r="E62" s="135"/>
      <c r="F62" s="135"/>
      <c r="G62" s="135"/>
      <c r="H62" s="135"/>
      <c r="I62" s="136"/>
      <c r="J62" s="137">
        <f>J150</f>
        <v>0</v>
      </c>
      <c r="K62" s="138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6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7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8"/>
      <c r="J68" s="54"/>
      <c r="K68" s="54"/>
      <c r="L68" s="35"/>
    </row>
    <row r="69" spans="2:12" s="1" customFormat="1" ht="36.75" customHeight="1">
      <c r="B69" s="35"/>
      <c r="C69" s="55" t="s">
        <v>122</v>
      </c>
      <c r="I69" s="139"/>
      <c r="L69" s="35"/>
    </row>
    <row r="70" spans="2:12" s="1" customFormat="1" ht="6.75" customHeight="1">
      <c r="B70" s="35"/>
      <c r="I70" s="139"/>
      <c r="L70" s="35"/>
    </row>
    <row r="71" spans="2:12" s="1" customFormat="1" ht="14.25" customHeight="1">
      <c r="B71" s="35"/>
      <c r="C71" s="57" t="s">
        <v>16</v>
      </c>
      <c r="I71" s="139"/>
      <c r="L71" s="35"/>
    </row>
    <row r="72" spans="2:12" s="1" customFormat="1" ht="22.5" customHeight="1">
      <c r="B72" s="35"/>
      <c r="E72" s="358" t="str">
        <f>E7</f>
        <v>Trojice-Restaurování pomníku obětem hornické stávky 1894 - zpevněné plochy</v>
      </c>
      <c r="F72" s="335"/>
      <c r="G72" s="335"/>
      <c r="H72" s="335"/>
      <c r="I72" s="139"/>
      <c r="L72" s="35"/>
    </row>
    <row r="73" spans="2:12" s="1" customFormat="1" ht="14.25" customHeight="1">
      <c r="B73" s="35"/>
      <c r="C73" s="57" t="s">
        <v>109</v>
      </c>
      <c r="I73" s="139"/>
      <c r="L73" s="35"/>
    </row>
    <row r="74" spans="2:12" s="1" customFormat="1" ht="23.25" customHeight="1">
      <c r="B74" s="35"/>
      <c r="E74" s="332" t="str">
        <f>E9</f>
        <v>163055 - SO 100e-Ovál kolem pylonů</v>
      </c>
      <c r="F74" s="335"/>
      <c r="G74" s="335"/>
      <c r="H74" s="335"/>
      <c r="I74" s="139"/>
      <c r="L74" s="35"/>
    </row>
    <row r="75" spans="2:12" s="1" customFormat="1" ht="6.75" customHeight="1">
      <c r="B75" s="35"/>
      <c r="I75" s="139"/>
      <c r="L75" s="35"/>
    </row>
    <row r="76" spans="2:12" s="1" customFormat="1" ht="18" customHeight="1">
      <c r="B76" s="35"/>
      <c r="C76" s="57" t="s">
        <v>24</v>
      </c>
      <c r="F76" s="140" t="str">
        <f>F12</f>
        <v>Ostrava</v>
      </c>
      <c r="I76" s="141" t="s">
        <v>26</v>
      </c>
      <c r="J76" s="61" t="str">
        <f>IF(J12="","",J12)</f>
        <v>31.03.2016</v>
      </c>
      <c r="L76" s="35"/>
    </row>
    <row r="77" spans="2:12" s="1" customFormat="1" ht="6.75" customHeight="1">
      <c r="B77" s="35"/>
      <c r="I77" s="139"/>
      <c r="L77" s="35"/>
    </row>
    <row r="78" spans="2:12" s="1" customFormat="1" ht="12.75">
      <c r="B78" s="35"/>
      <c r="C78" s="57" t="s">
        <v>32</v>
      </c>
      <c r="F78" s="140" t="str">
        <f>E15</f>
        <v> </v>
      </c>
      <c r="I78" s="141" t="s">
        <v>38</v>
      </c>
      <c r="J78" s="140" t="str">
        <f>E21</f>
        <v>ing Milan Palák</v>
      </c>
      <c r="L78" s="35"/>
    </row>
    <row r="79" spans="2:12" s="1" customFormat="1" ht="14.25" customHeight="1">
      <c r="B79" s="35"/>
      <c r="C79" s="57" t="s">
        <v>36</v>
      </c>
      <c r="F79" s="140">
        <f>IF(E18="","",E18)</f>
      </c>
      <c r="I79" s="139"/>
      <c r="L79" s="35"/>
    </row>
    <row r="80" spans="2:12" s="1" customFormat="1" ht="9.75" customHeight="1">
      <c r="B80" s="35"/>
      <c r="I80" s="139"/>
      <c r="L80" s="35"/>
    </row>
    <row r="81" spans="2:20" s="9" customFormat="1" ht="29.25" customHeight="1">
      <c r="B81" s="142"/>
      <c r="C81" s="143" t="s">
        <v>123</v>
      </c>
      <c r="D81" s="144" t="s">
        <v>63</v>
      </c>
      <c r="E81" s="144" t="s">
        <v>59</v>
      </c>
      <c r="F81" s="144" t="s">
        <v>124</v>
      </c>
      <c r="G81" s="144" t="s">
        <v>125</v>
      </c>
      <c r="H81" s="144" t="s">
        <v>126</v>
      </c>
      <c r="I81" s="145" t="s">
        <v>127</v>
      </c>
      <c r="J81" s="144" t="s">
        <v>113</v>
      </c>
      <c r="K81" s="146" t="s">
        <v>128</v>
      </c>
      <c r="L81" s="142"/>
      <c r="M81" s="68" t="s">
        <v>129</v>
      </c>
      <c r="N81" s="69" t="s">
        <v>48</v>
      </c>
      <c r="O81" s="69" t="s">
        <v>130</v>
      </c>
      <c r="P81" s="69" t="s">
        <v>131</v>
      </c>
      <c r="Q81" s="69" t="s">
        <v>132</v>
      </c>
      <c r="R81" s="69" t="s">
        <v>133</v>
      </c>
      <c r="S81" s="69" t="s">
        <v>134</v>
      </c>
      <c r="T81" s="70" t="s">
        <v>135</v>
      </c>
    </row>
    <row r="82" spans="2:63" s="1" customFormat="1" ht="29.25" customHeight="1">
      <c r="B82" s="35"/>
      <c r="C82" s="72" t="s">
        <v>114</v>
      </c>
      <c r="I82" s="139"/>
      <c r="J82" s="147">
        <f>BK82</f>
        <v>0</v>
      </c>
      <c r="L82" s="35"/>
      <c r="M82" s="71"/>
      <c r="N82" s="62"/>
      <c r="O82" s="62"/>
      <c r="P82" s="148">
        <f>P83</f>
        <v>0</v>
      </c>
      <c r="Q82" s="62"/>
      <c r="R82" s="148">
        <f>R83</f>
        <v>49.546899999999994</v>
      </c>
      <c r="S82" s="62"/>
      <c r="T82" s="149">
        <f>T83</f>
        <v>78.70775</v>
      </c>
      <c r="AT82" s="17" t="s">
        <v>77</v>
      </c>
      <c r="AU82" s="17" t="s">
        <v>115</v>
      </c>
      <c r="BK82" s="150">
        <f>BK83</f>
        <v>0</v>
      </c>
    </row>
    <row r="83" spans="2:63" s="10" customFormat="1" ht="36.75" customHeight="1">
      <c r="B83" s="151"/>
      <c r="D83" s="152" t="s">
        <v>77</v>
      </c>
      <c r="E83" s="153" t="s">
        <v>136</v>
      </c>
      <c r="F83" s="153" t="s">
        <v>137</v>
      </c>
      <c r="I83" s="154"/>
      <c r="J83" s="155">
        <f>BK83</f>
        <v>0</v>
      </c>
      <c r="L83" s="151"/>
      <c r="M83" s="156"/>
      <c r="N83" s="157"/>
      <c r="O83" s="157"/>
      <c r="P83" s="158">
        <f>P84+P98+P108+P126+P150</f>
        <v>0</v>
      </c>
      <c r="Q83" s="157"/>
      <c r="R83" s="158">
        <f>R84+R98+R108+R126+R150</f>
        <v>49.546899999999994</v>
      </c>
      <c r="S83" s="157"/>
      <c r="T83" s="159">
        <f>T84+T98+T108+T126+T150</f>
        <v>78.70775</v>
      </c>
      <c r="AR83" s="152" t="s">
        <v>23</v>
      </c>
      <c r="AT83" s="160" t="s">
        <v>77</v>
      </c>
      <c r="AU83" s="160" t="s">
        <v>78</v>
      </c>
      <c r="AY83" s="152" t="s">
        <v>138</v>
      </c>
      <c r="BK83" s="161">
        <f>BK84+BK98+BK108+BK126+BK150</f>
        <v>0</v>
      </c>
    </row>
    <row r="84" spans="2:63" s="10" customFormat="1" ht="19.5" customHeight="1">
      <c r="B84" s="151"/>
      <c r="D84" s="162" t="s">
        <v>77</v>
      </c>
      <c r="E84" s="163" t="s">
        <v>23</v>
      </c>
      <c r="F84" s="163" t="s">
        <v>139</v>
      </c>
      <c r="I84" s="154"/>
      <c r="J84" s="164">
        <f>BK84</f>
        <v>0</v>
      </c>
      <c r="L84" s="151"/>
      <c r="M84" s="156"/>
      <c r="N84" s="157"/>
      <c r="O84" s="157"/>
      <c r="P84" s="158">
        <f>SUM(P85:P97)</f>
        <v>0</v>
      </c>
      <c r="Q84" s="157"/>
      <c r="R84" s="158">
        <f>SUM(R85:R97)</f>
        <v>0.738</v>
      </c>
      <c r="S84" s="157"/>
      <c r="T84" s="159">
        <f>SUM(T85:T97)</f>
        <v>75.11</v>
      </c>
      <c r="AR84" s="152" t="s">
        <v>23</v>
      </c>
      <c r="AT84" s="160" t="s">
        <v>77</v>
      </c>
      <c r="AU84" s="160" t="s">
        <v>23</v>
      </c>
      <c r="AY84" s="152" t="s">
        <v>138</v>
      </c>
      <c r="BK84" s="161">
        <f>SUM(BK85:BK97)</f>
        <v>0</v>
      </c>
    </row>
    <row r="85" spans="2:65" s="1" customFormat="1" ht="22.5" customHeight="1">
      <c r="B85" s="165"/>
      <c r="C85" s="166" t="s">
        <v>23</v>
      </c>
      <c r="D85" s="166" t="s">
        <v>140</v>
      </c>
      <c r="E85" s="167" t="s">
        <v>467</v>
      </c>
      <c r="F85" s="168" t="s">
        <v>468</v>
      </c>
      <c r="G85" s="169" t="s">
        <v>143</v>
      </c>
      <c r="H85" s="170">
        <v>70</v>
      </c>
      <c r="I85" s="171"/>
      <c r="J85" s="172">
        <f>ROUND(I85*H85,2)</f>
        <v>0</v>
      </c>
      <c r="K85" s="168" t="s">
        <v>144</v>
      </c>
      <c r="L85" s="35"/>
      <c r="M85" s="173" t="s">
        <v>22</v>
      </c>
      <c r="N85" s="174" t="s">
        <v>49</v>
      </c>
      <c r="O85" s="36"/>
      <c r="P85" s="175">
        <f>O85*H85</f>
        <v>0</v>
      </c>
      <c r="Q85" s="175">
        <v>0</v>
      </c>
      <c r="R85" s="175">
        <f>Q85*H85</f>
        <v>0</v>
      </c>
      <c r="S85" s="175">
        <v>0.13</v>
      </c>
      <c r="T85" s="176">
        <f>S85*H85</f>
        <v>9.1</v>
      </c>
      <c r="AR85" s="17" t="s">
        <v>145</v>
      </c>
      <c r="AT85" s="17" t="s">
        <v>140</v>
      </c>
      <c r="AU85" s="17" t="s">
        <v>86</v>
      </c>
      <c r="AY85" s="17" t="s">
        <v>138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7" t="s">
        <v>23</v>
      </c>
      <c r="BK85" s="177">
        <f>ROUND(I85*H85,2)</f>
        <v>0</v>
      </c>
      <c r="BL85" s="17" t="s">
        <v>145</v>
      </c>
      <c r="BM85" s="17" t="s">
        <v>469</v>
      </c>
    </row>
    <row r="86" spans="2:47" s="1" customFormat="1" ht="36">
      <c r="B86" s="35"/>
      <c r="D86" s="178" t="s">
        <v>147</v>
      </c>
      <c r="F86" s="179" t="s">
        <v>470</v>
      </c>
      <c r="I86" s="139"/>
      <c r="L86" s="35"/>
      <c r="M86" s="64"/>
      <c r="N86" s="36"/>
      <c r="O86" s="36"/>
      <c r="P86" s="36"/>
      <c r="Q86" s="36"/>
      <c r="R86" s="36"/>
      <c r="S86" s="36"/>
      <c r="T86" s="65"/>
      <c r="AT86" s="17" t="s">
        <v>147</v>
      </c>
      <c r="AU86" s="17" t="s">
        <v>86</v>
      </c>
    </row>
    <row r="87" spans="2:65" s="1" customFormat="1" ht="22.5" customHeight="1">
      <c r="B87" s="165"/>
      <c r="C87" s="166" t="s">
        <v>86</v>
      </c>
      <c r="D87" s="166" t="s">
        <v>140</v>
      </c>
      <c r="E87" s="167" t="s">
        <v>149</v>
      </c>
      <c r="F87" s="168" t="s">
        <v>150</v>
      </c>
      <c r="G87" s="169" t="s">
        <v>143</v>
      </c>
      <c r="H87" s="170">
        <v>70</v>
      </c>
      <c r="I87" s="171"/>
      <c r="J87" s="172">
        <f>ROUND(I87*H87,2)</f>
        <v>0</v>
      </c>
      <c r="K87" s="168" t="s">
        <v>144</v>
      </c>
      <c r="L87" s="35"/>
      <c r="M87" s="173" t="s">
        <v>22</v>
      </c>
      <c r="N87" s="174" t="s">
        <v>49</v>
      </c>
      <c r="O87" s="36"/>
      <c r="P87" s="175">
        <f>O87*H87</f>
        <v>0</v>
      </c>
      <c r="Q87" s="175">
        <v>0</v>
      </c>
      <c r="R87" s="175">
        <f>Q87*H87</f>
        <v>0</v>
      </c>
      <c r="S87" s="175">
        <v>0.5</v>
      </c>
      <c r="T87" s="176">
        <f>S87*H87</f>
        <v>35</v>
      </c>
      <c r="AR87" s="17" t="s">
        <v>145</v>
      </c>
      <c r="AT87" s="17" t="s">
        <v>140</v>
      </c>
      <c r="AU87" s="17" t="s">
        <v>86</v>
      </c>
      <c r="AY87" s="17" t="s">
        <v>138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17" t="s">
        <v>23</v>
      </c>
      <c r="BK87" s="177">
        <f>ROUND(I87*H87,2)</f>
        <v>0</v>
      </c>
      <c r="BL87" s="17" t="s">
        <v>145</v>
      </c>
      <c r="BM87" s="17" t="s">
        <v>471</v>
      </c>
    </row>
    <row r="88" spans="2:47" s="1" customFormat="1" ht="36">
      <c r="B88" s="35"/>
      <c r="D88" s="178" t="s">
        <v>147</v>
      </c>
      <c r="F88" s="179" t="s">
        <v>152</v>
      </c>
      <c r="I88" s="139"/>
      <c r="L88" s="35"/>
      <c r="M88" s="64"/>
      <c r="N88" s="36"/>
      <c r="O88" s="36"/>
      <c r="P88" s="36"/>
      <c r="Q88" s="36"/>
      <c r="R88" s="36"/>
      <c r="S88" s="36"/>
      <c r="T88" s="65"/>
      <c r="AT88" s="17" t="s">
        <v>147</v>
      </c>
      <c r="AU88" s="17" t="s">
        <v>86</v>
      </c>
    </row>
    <row r="89" spans="2:65" s="1" customFormat="1" ht="22.5" customHeight="1">
      <c r="B89" s="165"/>
      <c r="C89" s="166" t="s">
        <v>153</v>
      </c>
      <c r="D89" s="166" t="s">
        <v>140</v>
      </c>
      <c r="E89" s="167" t="s">
        <v>154</v>
      </c>
      <c r="F89" s="168" t="s">
        <v>155</v>
      </c>
      <c r="G89" s="169" t="s">
        <v>143</v>
      </c>
      <c r="H89" s="170">
        <v>70</v>
      </c>
      <c r="I89" s="171"/>
      <c r="J89" s="172">
        <f>ROUND(I89*H89,2)</f>
        <v>0</v>
      </c>
      <c r="K89" s="168" t="s">
        <v>144</v>
      </c>
      <c r="L89" s="35"/>
      <c r="M89" s="173" t="s">
        <v>22</v>
      </c>
      <c r="N89" s="174" t="s">
        <v>49</v>
      </c>
      <c r="O89" s="36"/>
      <c r="P89" s="175">
        <f>O89*H89</f>
        <v>0</v>
      </c>
      <c r="Q89" s="175">
        <v>0</v>
      </c>
      <c r="R89" s="175">
        <f>Q89*H89</f>
        <v>0</v>
      </c>
      <c r="S89" s="175">
        <v>0.098</v>
      </c>
      <c r="T89" s="176">
        <f>S89*H89</f>
        <v>6.86</v>
      </c>
      <c r="AR89" s="17" t="s">
        <v>145</v>
      </c>
      <c r="AT89" s="17" t="s">
        <v>140</v>
      </c>
      <c r="AU89" s="17" t="s">
        <v>86</v>
      </c>
      <c r="AY89" s="17" t="s">
        <v>138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7" t="s">
        <v>23</v>
      </c>
      <c r="BK89" s="177">
        <f>ROUND(I89*H89,2)</f>
        <v>0</v>
      </c>
      <c r="BL89" s="17" t="s">
        <v>145</v>
      </c>
      <c r="BM89" s="17" t="s">
        <v>472</v>
      </c>
    </row>
    <row r="90" spans="2:47" s="1" customFormat="1" ht="36">
      <c r="B90" s="35"/>
      <c r="D90" s="178" t="s">
        <v>147</v>
      </c>
      <c r="F90" s="179" t="s">
        <v>157</v>
      </c>
      <c r="I90" s="139"/>
      <c r="L90" s="35"/>
      <c r="M90" s="64"/>
      <c r="N90" s="36"/>
      <c r="O90" s="36"/>
      <c r="P90" s="36"/>
      <c r="Q90" s="36"/>
      <c r="R90" s="36"/>
      <c r="S90" s="36"/>
      <c r="T90" s="65"/>
      <c r="AT90" s="17" t="s">
        <v>147</v>
      </c>
      <c r="AU90" s="17" t="s">
        <v>86</v>
      </c>
    </row>
    <row r="91" spans="2:65" s="1" customFormat="1" ht="22.5" customHeight="1">
      <c r="B91" s="165"/>
      <c r="C91" s="166" t="s">
        <v>145</v>
      </c>
      <c r="D91" s="166" t="s">
        <v>140</v>
      </c>
      <c r="E91" s="167" t="s">
        <v>158</v>
      </c>
      <c r="F91" s="168" t="s">
        <v>159</v>
      </c>
      <c r="G91" s="169" t="s">
        <v>160</v>
      </c>
      <c r="H91" s="170">
        <v>105</v>
      </c>
      <c r="I91" s="171"/>
      <c r="J91" s="172">
        <f>ROUND(I91*H91,2)</f>
        <v>0</v>
      </c>
      <c r="K91" s="168" t="s">
        <v>144</v>
      </c>
      <c r="L91" s="35"/>
      <c r="M91" s="173" t="s">
        <v>22</v>
      </c>
      <c r="N91" s="174" t="s">
        <v>49</v>
      </c>
      <c r="O91" s="36"/>
      <c r="P91" s="175">
        <f>O91*H91</f>
        <v>0</v>
      </c>
      <c r="Q91" s="175">
        <v>0</v>
      </c>
      <c r="R91" s="175">
        <f>Q91*H91</f>
        <v>0</v>
      </c>
      <c r="S91" s="175">
        <v>0.23</v>
      </c>
      <c r="T91" s="176">
        <f>S91*H91</f>
        <v>24.150000000000002</v>
      </c>
      <c r="AR91" s="17" t="s">
        <v>145</v>
      </c>
      <c r="AT91" s="17" t="s">
        <v>140</v>
      </c>
      <c r="AU91" s="17" t="s">
        <v>86</v>
      </c>
      <c r="AY91" s="17" t="s">
        <v>138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7" t="s">
        <v>23</v>
      </c>
      <c r="BK91" s="177">
        <f>ROUND(I91*H91,2)</f>
        <v>0</v>
      </c>
      <c r="BL91" s="17" t="s">
        <v>145</v>
      </c>
      <c r="BM91" s="17" t="s">
        <v>473</v>
      </c>
    </row>
    <row r="92" spans="2:47" s="1" customFormat="1" ht="24">
      <c r="B92" s="35"/>
      <c r="D92" s="178" t="s">
        <v>147</v>
      </c>
      <c r="F92" s="179" t="s">
        <v>162</v>
      </c>
      <c r="I92" s="139"/>
      <c r="L92" s="35"/>
      <c r="M92" s="64"/>
      <c r="N92" s="36"/>
      <c r="O92" s="36"/>
      <c r="P92" s="36"/>
      <c r="Q92" s="36"/>
      <c r="R92" s="36"/>
      <c r="S92" s="36"/>
      <c r="T92" s="65"/>
      <c r="AT92" s="17" t="s">
        <v>147</v>
      </c>
      <c r="AU92" s="17" t="s">
        <v>86</v>
      </c>
    </row>
    <row r="93" spans="2:65" s="1" customFormat="1" ht="22.5" customHeight="1">
      <c r="B93" s="165"/>
      <c r="C93" s="166" t="s">
        <v>163</v>
      </c>
      <c r="D93" s="166" t="s">
        <v>140</v>
      </c>
      <c r="E93" s="167" t="s">
        <v>258</v>
      </c>
      <c r="F93" s="168" t="s">
        <v>259</v>
      </c>
      <c r="G93" s="169" t="s">
        <v>160</v>
      </c>
      <c r="H93" s="170">
        <v>20</v>
      </c>
      <c r="I93" s="171"/>
      <c r="J93" s="172">
        <f>ROUND(I93*H93,2)</f>
        <v>0</v>
      </c>
      <c r="K93" s="168" t="s">
        <v>144</v>
      </c>
      <c r="L93" s="35"/>
      <c r="M93" s="173" t="s">
        <v>22</v>
      </c>
      <c r="N93" s="174" t="s">
        <v>49</v>
      </c>
      <c r="O93" s="36"/>
      <c r="P93" s="175">
        <f>O93*H93</f>
        <v>0</v>
      </c>
      <c r="Q93" s="175">
        <v>0.0369</v>
      </c>
      <c r="R93" s="175">
        <f>Q93*H93</f>
        <v>0.738</v>
      </c>
      <c r="S93" s="175">
        <v>0</v>
      </c>
      <c r="T93" s="176">
        <f>S93*H93</f>
        <v>0</v>
      </c>
      <c r="AR93" s="17" t="s">
        <v>145</v>
      </c>
      <c r="AT93" s="17" t="s">
        <v>140</v>
      </c>
      <c r="AU93" s="17" t="s">
        <v>86</v>
      </c>
      <c r="AY93" s="17" t="s">
        <v>138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7" t="s">
        <v>23</v>
      </c>
      <c r="BK93" s="177">
        <f>ROUND(I93*H93,2)</f>
        <v>0</v>
      </c>
      <c r="BL93" s="17" t="s">
        <v>145</v>
      </c>
      <c r="BM93" s="17" t="s">
        <v>474</v>
      </c>
    </row>
    <row r="94" spans="2:47" s="1" customFormat="1" ht="48">
      <c r="B94" s="35"/>
      <c r="D94" s="178" t="s">
        <v>147</v>
      </c>
      <c r="F94" s="179" t="s">
        <v>261</v>
      </c>
      <c r="I94" s="139"/>
      <c r="L94" s="35"/>
      <c r="M94" s="64"/>
      <c r="N94" s="36"/>
      <c r="O94" s="36"/>
      <c r="P94" s="36"/>
      <c r="Q94" s="36"/>
      <c r="R94" s="36"/>
      <c r="S94" s="36"/>
      <c r="T94" s="65"/>
      <c r="AT94" s="17" t="s">
        <v>147</v>
      </c>
      <c r="AU94" s="17" t="s">
        <v>86</v>
      </c>
    </row>
    <row r="95" spans="2:65" s="1" customFormat="1" ht="22.5" customHeight="1">
      <c r="B95" s="165"/>
      <c r="C95" s="166" t="s">
        <v>169</v>
      </c>
      <c r="D95" s="166" t="s">
        <v>140</v>
      </c>
      <c r="E95" s="167" t="s">
        <v>262</v>
      </c>
      <c r="F95" s="168" t="s">
        <v>263</v>
      </c>
      <c r="G95" s="169" t="s">
        <v>264</v>
      </c>
      <c r="H95" s="170">
        <v>10</v>
      </c>
      <c r="I95" s="171"/>
      <c r="J95" s="172">
        <f>ROUND(I95*H95,2)</f>
        <v>0</v>
      </c>
      <c r="K95" s="168" t="s">
        <v>144</v>
      </c>
      <c r="L95" s="35"/>
      <c r="M95" s="173" t="s">
        <v>22</v>
      </c>
      <c r="N95" s="174" t="s">
        <v>49</v>
      </c>
      <c r="O95" s="36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AR95" s="17" t="s">
        <v>145</v>
      </c>
      <c r="AT95" s="17" t="s">
        <v>140</v>
      </c>
      <c r="AU95" s="17" t="s">
        <v>86</v>
      </c>
      <c r="AY95" s="17" t="s">
        <v>138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7" t="s">
        <v>23</v>
      </c>
      <c r="BK95" s="177">
        <f>ROUND(I95*H95,2)</f>
        <v>0</v>
      </c>
      <c r="BL95" s="17" t="s">
        <v>145</v>
      </c>
      <c r="BM95" s="17" t="s">
        <v>475</v>
      </c>
    </row>
    <row r="96" spans="2:47" s="1" customFormat="1" ht="24">
      <c r="B96" s="35"/>
      <c r="D96" s="180" t="s">
        <v>147</v>
      </c>
      <c r="F96" s="181" t="s">
        <v>266</v>
      </c>
      <c r="I96" s="139"/>
      <c r="L96" s="35"/>
      <c r="M96" s="64"/>
      <c r="N96" s="36"/>
      <c r="O96" s="36"/>
      <c r="P96" s="36"/>
      <c r="Q96" s="36"/>
      <c r="R96" s="36"/>
      <c r="S96" s="36"/>
      <c r="T96" s="65"/>
      <c r="AT96" s="17" t="s">
        <v>147</v>
      </c>
      <c r="AU96" s="17" t="s">
        <v>86</v>
      </c>
    </row>
    <row r="97" spans="2:51" s="11" customFormat="1" ht="12">
      <c r="B97" s="192"/>
      <c r="D97" s="180" t="s">
        <v>184</v>
      </c>
      <c r="E97" s="193" t="s">
        <v>22</v>
      </c>
      <c r="F97" s="194" t="s">
        <v>267</v>
      </c>
      <c r="H97" s="195">
        <v>10</v>
      </c>
      <c r="I97" s="196"/>
      <c r="L97" s="192"/>
      <c r="M97" s="197"/>
      <c r="N97" s="198"/>
      <c r="O97" s="198"/>
      <c r="P97" s="198"/>
      <c r="Q97" s="198"/>
      <c r="R97" s="198"/>
      <c r="S97" s="198"/>
      <c r="T97" s="199"/>
      <c r="AT97" s="193" t="s">
        <v>184</v>
      </c>
      <c r="AU97" s="193" t="s">
        <v>86</v>
      </c>
      <c r="AV97" s="11" t="s">
        <v>86</v>
      </c>
      <c r="AW97" s="11" t="s">
        <v>42</v>
      </c>
      <c r="AX97" s="11" t="s">
        <v>23</v>
      </c>
      <c r="AY97" s="193" t="s">
        <v>138</v>
      </c>
    </row>
    <row r="98" spans="2:63" s="10" customFormat="1" ht="29.25" customHeight="1">
      <c r="B98" s="151"/>
      <c r="D98" s="162" t="s">
        <v>77</v>
      </c>
      <c r="E98" s="163" t="s">
        <v>163</v>
      </c>
      <c r="F98" s="163" t="s">
        <v>164</v>
      </c>
      <c r="I98" s="154"/>
      <c r="J98" s="164">
        <f>BK98</f>
        <v>0</v>
      </c>
      <c r="L98" s="151"/>
      <c r="M98" s="156"/>
      <c r="N98" s="157"/>
      <c r="O98" s="157"/>
      <c r="P98" s="158">
        <f>SUM(P99:P107)</f>
        <v>0</v>
      </c>
      <c r="Q98" s="157"/>
      <c r="R98" s="158">
        <f>SUM(R99:R107)</f>
        <v>25.0227</v>
      </c>
      <c r="S98" s="157"/>
      <c r="T98" s="159">
        <f>SUM(T99:T107)</f>
        <v>0</v>
      </c>
      <c r="AR98" s="152" t="s">
        <v>23</v>
      </c>
      <c r="AT98" s="160" t="s">
        <v>77</v>
      </c>
      <c r="AU98" s="160" t="s">
        <v>23</v>
      </c>
      <c r="AY98" s="152" t="s">
        <v>138</v>
      </c>
      <c r="BK98" s="161">
        <f>SUM(BK99:BK107)</f>
        <v>0</v>
      </c>
    </row>
    <row r="99" spans="2:65" s="1" customFormat="1" ht="22.5" customHeight="1">
      <c r="B99" s="165"/>
      <c r="C99" s="166" t="s">
        <v>174</v>
      </c>
      <c r="D99" s="166" t="s">
        <v>140</v>
      </c>
      <c r="E99" s="167" t="s">
        <v>268</v>
      </c>
      <c r="F99" s="168" t="s">
        <v>269</v>
      </c>
      <c r="G99" s="169" t="s">
        <v>143</v>
      </c>
      <c r="H99" s="170">
        <v>100</v>
      </c>
      <c r="I99" s="171"/>
      <c r="J99" s="172">
        <f>ROUND(I99*H99,2)</f>
        <v>0</v>
      </c>
      <c r="K99" s="168" t="s">
        <v>144</v>
      </c>
      <c r="L99" s="35"/>
      <c r="M99" s="173" t="s">
        <v>22</v>
      </c>
      <c r="N99" s="174" t="s">
        <v>49</v>
      </c>
      <c r="O99" s="36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AR99" s="17" t="s">
        <v>145</v>
      </c>
      <c r="AT99" s="17" t="s">
        <v>140</v>
      </c>
      <c r="AU99" s="17" t="s">
        <v>86</v>
      </c>
      <c r="AY99" s="17" t="s">
        <v>138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7" t="s">
        <v>23</v>
      </c>
      <c r="BK99" s="177">
        <f>ROUND(I99*H99,2)</f>
        <v>0</v>
      </c>
      <c r="BL99" s="17" t="s">
        <v>145</v>
      </c>
      <c r="BM99" s="17" t="s">
        <v>476</v>
      </c>
    </row>
    <row r="100" spans="2:47" s="1" customFormat="1" ht="24">
      <c r="B100" s="35"/>
      <c r="D100" s="178" t="s">
        <v>147</v>
      </c>
      <c r="F100" s="179" t="s">
        <v>271</v>
      </c>
      <c r="I100" s="139"/>
      <c r="L100" s="35"/>
      <c r="M100" s="64"/>
      <c r="N100" s="36"/>
      <c r="O100" s="36"/>
      <c r="P100" s="36"/>
      <c r="Q100" s="36"/>
      <c r="R100" s="36"/>
      <c r="S100" s="36"/>
      <c r="T100" s="65"/>
      <c r="AT100" s="17" t="s">
        <v>147</v>
      </c>
      <c r="AU100" s="17" t="s">
        <v>86</v>
      </c>
    </row>
    <row r="101" spans="2:65" s="1" customFormat="1" ht="22.5" customHeight="1">
      <c r="B101" s="165"/>
      <c r="C101" s="166" t="s">
        <v>179</v>
      </c>
      <c r="D101" s="166" t="s">
        <v>140</v>
      </c>
      <c r="E101" s="167" t="s">
        <v>390</v>
      </c>
      <c r="F101" s="168" t="s">
        <v>391</v>
      </c>
      <c r="G101" s="169" t="s">
        <v>143</v>
      </c>
      <c r="H101" s="170">
        <v>90</v>
      </c>
      <c r="I101" s="171"/>
      <c r="J101" s="172">
        <f>ROUND(I101*H101,2)</f>
        <v>0</v>
      </c>
      <c r="K101" s="168" t="s">
        <v>144</v>
      </c>
      <c r="L101" s="35"/>
      <c r="M101" s="173" t="s">
        <v>22</v>
      </c>
      <c r="N101" s="174" t="s">
        <v>49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7" t="s">
        <v>145</v>
      </c>
      <c r="AT101" s="17" t="s">
        <v>140</v>
      </c>
      <c r="AU101" s="17" t="s">
        <v>86</v>
      </c>
      <c r="AY101" s="17" t="s">
        <v>138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7" t="s">
        <v>23</v>
      </c>
      <c r="BK101" s="177">
        <f>ROUND(I101*H101,2)</f>
        <v>0</v>
      </c>
      <c r="BL101" s="17" t="s">
        <v>145</v>
      </c>
      <c r="BM101" s="17" t="s">
        <v>477</v>
      </c>
    </row>
    <row r="102" spans="2:47" s="1" customFormat="1" ht="12">
      <c r="B102" s="35"/>
      <c r="D102" s="178" t="s">
        <v>147</v>
      </c>
      <c r="F102" s="179" t="s">
        <v>393</v>
      </c>
      <c r="I102" s="139"/>
      <c r="L102" s="35"/>
      <c r="M102" s="64"/>
      <c r="N102" s="36"/>
      <c r="O102" s="36"/>
      <c r="P102" s="36"/>
      <c r="Q102" s="36"/>
      <c r="R102" s="36"/>
      <c r="S102" s="36"/>
      <c r="T102" s="65"/>
      <c r="AT102" s="17" t="s">
        <v>147</v>
      </c>
      <c r="AU102" s="17" t="s">
        <v>86</v>
      </c>
    </row>
    <row r="103" spans="2:65" s="1" customFormat="1" ht="22.5" customHeight="1">
      <c r="B103" s="165"/>
      <c r="C103" s="166" t="s">
        <v>186</v>
      </c>
      <c r="D103" s="166" t="s">
        <v>140</v>
      </c>
      <c r="E103" s="167" t="s">
        <v>272</v>
      </c>
      <c r="F103" s="168" t="s">
        <v>273</v>
      </c>
      <c r="G103" s="169" t="s">
        <v>143</v>
      </c>
      <c r="H103" s="170">
        <v>100</v>
      </c>
      <c r="I103" s="171"/>
      <c r="J103" s="172">
        <f>ROUND(I103*H103,2)</f>
        <v>0</v>
      </c>
      <c r="K103" s="168" t="s">
        <v>144</v>
      </c>
      <c r="L103" s="35"/>
      <c r="M103" s="173" t="s">
        <v>22</v>
      </c>
      <c r="N103" s="174" t="s">
        <v>49</v>
      </c>
      <c r="O103" s="36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17" t="s">
        <v>145</v>
      </c>
      <c r="AT103" s="17" t="s">
        <v>140</v>
      </c>
      <c r="AU103" s="17" t="s">
        <v>86</v>
      </c>
      <c r="AY103" s="17" t="s">
        <v>138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7" t="s">
        <v>23</v>
      </c>
      <c r="BK103" s="177">
        <f>ROUND(I103*H103,2)</f>
        <v>0</v>
      </c>
      <c r="BL103" s="17" t="s">
        <v>145</v>
      </c>
      <c r="BM103" s="17" t="s">
        <v>478</v>
      </c>
    </row>
    <row r="104" spans="2:47" s="1" customFormat="1" ht="12">
      <c r="B104" s="35"/>
      <c r="D104" s="178" t="s">
        <v>147</v>
      </c>
      <c r="F104" s="179" t="s">
        <v>275</v>
      </c>
      <c r="I104" s="139"/>
      <c r="L104" s="35"/>
      <c r="M104" s="64"/>
      <c r="N104" s="36"/>
      <c r="O104" s="36"/>
      <c r="P104" s="36"/>
      <c r="Q104" s="36"/>
      <c r="R104" s="36"/>
      <c r="S104" s="36"/>
      <c r="T104" s="65"/>
      <c r="AT104" s="17" t="s">
        <v>147</v>
      </c>
      <c r="AU104" s="17" t="s">
        <v>86</v>
      </c>
    </row>
    <row r="105" spans="2:65" s="1" customFormat="1" ht="22.5" customHeight="1">
      <c r="B105" s="165"/>
      <c r="C105" s="166" t="s">
        <v>28</v>
      </c>
      <c r="D105" s="166" t="s">
        <v>140</v>
      </c>
      <c r="E105" s="167" t="s">
        <v>479</v>
      </c>
      <c r="F105" s="168" t="s">
        <v>480</v>
      </c>
      <c r="G105" s="169" t="s">
        <v>143</v>
      </c>
      <c r="H105" s="170">
        <v>90</v>
      </c>
      <c r="I105" s="171"/>
      <c r="J105" s="172">
        <f>ROUND(I105*H105,2)</f>
        <v>0</v>
      </c>
      <c r="K105" s="168" t="s">
        <v>144</v>
      </c>
      <c r="L105" s="35"/>
      <c r="M105" s="173" t="s">
        <v>22</v>
      </c>
      <c r="N105" s="174" t="s">
        <v>49</v>
      </c>
      <c r="O105" s="36"/>
      <c r="P105" s="175">
        <f>O105*H105</f>
        <v>0</v>
      </c>
      <c r="Q105" s="175">
        <v>0.16703</v>
      </c>
      <c r="R105" s="175">
        <f>Q105*H105</f>
        <v>15.032700000000002</v>
      </c>
      <c r="S105" s="175">
        <v>0</v>
      </c>
      <c r="T105" s="176">
        <f>S105*H105</f>
        <v>0</v>
      </c>
      <c r="AR105" s="17" t="s">
        <v>145</v>
      </c>
      <c r="AT105" s="17" t="s">
        <v>140</v>
      </c>
      <c r="AU105" s="17" t="s">
        <v>86</v>
      </c>
      <c r="AY105" s="17" t="s">
        <v>138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7" t="s">
        <v>23</v>
      </c>
      <c r="BK105" s="177">
        <f>ROUND(I105*H105,2)</f>
        <v>0</v>
      </c>
      <c r="BL105" s="17" t="s">
        <v>145</v>
      </c>
      <c r="BM105" s="17" t="s">
        <v>481</v>
      </c>
    </row>
    <row r="106" spans="2:47" s="1" customFormat="1" ht="36">
      <c r="B106" s="35"/>
      <c r="D106" s="178" t="s">
        <v>147</v>
      </c>
      <c r="F106" s="179" t="s">
        <v>482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7" t="s">
        <v>147</v>
      </c>
      <c r="AU106" s="17" t="s">
        <v>86</v>
      </c>
    </row>
    <row r="107" spans="2:65" s="1" customFormat="1" ht="22.5" customHeight="1">
      <c r="B107" s="165"/>
      <c r="C107" s="182" t="s">
        <v>197</v>
      </c>
      <c r="D107" s="182" t="s">
        <v>180</v>
      </c>
      <c r="E107" s="183" t="s">
        <v>483</v>
      </c>
      <c r="F107" s="184" t="s">
        <v>484</v>
      </c>
      <c r="G107" s="185" t="s">
        <v>143</v>
      </c>
      <c r="H107" s="186">
        <v>90</v>
      </c>
      <c r="I107" s="187"/>
      <c r="J107" s="188">
        <f>ROUND(I107*H107,2)</f>
        <v>0</v>
      </c>
      <c r="K107" s="184" t="s">
        <v>22</v>
      </c>
      <c r="L107" s="189"/>
      <c r="M107" s="190" t="s">
        <v>22</v>
      </c>
      <c r="N107" s="191" t="s">
        <v>49</v>
      </c>
      <c r="O107" s="36"/>
      <c r="P107" s="175">
        <f>O107*H107</f>
        <v>0</v>
      </c>
      <c r="Q107" s="175">
        <v>0.111</v>
      </c>
      <c r="R107" s="175">
        <f>Q107*H107</f>
        <v>9.99</v>
      </c>
      <c r="S107" s="175">
        <v>0</v>
      </c>
      <c r="T107" s="176">
        <f>S107*H107</f>
        <v>0</v>
      </c>
      <c r="AR107" s="17" t="s">
        <v>179</v>
      </c>
      <c r="AT107" s="17" t="s">
        <v>180</v>
      </c>
      <c r="AU107" s="17" t="s">
        <v>86</v>
      </c>
      <c r="AY107" s="17" t="s">
        <v>138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7" t="s">
        <v>23</v>
      </c>
      <c r="BK107" s="177">
        <f>ROUND(I107*H107,2)</f>
        <v>0</v>
      </c>
      <c r="BL107" s="17" t="s">
        <v>145</v>
      </c>
      <c r="BM107" s="17" t="s">
        <v>485</v>
      </c>
    </row>
    <row r="108" spans="2:63" s="10" customFormat="1" ht="29.25" customHeight="1">
      <c r="B108" s="151"/>
      <c r="D108" s="162" t="s">
        <v>77</v>
      </c>
      <c r="E108" s="163" t="s">
        <v>186</v>
      </c>
      <c r="F108" s="163" t="s">
        <v>187</v>
      </c>
      <c r="I108" s="154"/>
      <c r="J108" s="164">
        <f>BK108</f>
        <v>0</v>
      </c>
      <c r="L108" s="151"/>
      <c r="M108" s="156"/>
      <c r="N108" s="157"/>
      <c r="O108" s="157"/>
      <c r="P108" s="158">
        <f>SUM(P109:P125)</f>
        <v>0</v>
      </c>
      <c r="Q108" s="157"/>
      <c r="R108" s="158">
        <f>SUM(R109:R125)</f>
        <v>23.786199999999997</v>
      </c>
      <c r="S108" s="157"/>
      <c r="T108" s="159">
        <f>SUM(T109:T125)</f>
        <v>3.5977500000000004</v>
      </c>
      <c r="AR108" s="152" t="s">
        <v>23</v>
      </c>
      <c r="AT108" s="160" t="s">
        <v>77</v>
      </c>
      <c r="AU108" s="160" t="s">
        <v>23</v>
      </c>
      <c r="AY108" s="152" t="s">
        <v>138</v>
      </c>
      <c r="BK108" s="161">
        <f>SUM(BK109:BK125)</f>
        <v>0</v>
      </c>
    </row>
    <row r="109" spans="2:65" s="1" customFormat="1" ht="22.5" customHeight="1">
      <c r="B109" s="165"/>
      <c r="C109" s="166" t="s">
        <v>204</v>
      </c>
      <c r="D109" s="166" t="s">
        <v>140</v>
      </c>
      <c r="E109" s="167" t="s">
        <v>188</v>
      </c>
      <c r="F109" s="168" t="s">
        <v>189</v>
      </c>
      <c r="G109" s="169" t="s">
        <v>160</v>
      </c>
      <c r="H109" s="170">
        <v>120</v>
      </c>
      <c r="I109" s="171"/>
      <c r="J109" s="172">
        <f>ROUND(I109*H109,2)</f>
        <v>0</v>
      </c>
      <c r="K109" s="168" t="s">
        <v>144</v>
      </c>
      <c r="L109" s="35"/>
      <c r="M109" s="173" t="s">
        <v>22</v>
      </c>
      <c r="N109" s="174" t="s">
        <v>49</v>
      </c>
      <c r="O109" s="36"/>
      <c r="P109" s="175">
        <f>O109*H109</f>
        <v>0</v>
      </c>
      <c r="Q109" s="175">
        <v>0.14067</v>
      </c>
      <c r="R109" s="175">
        <f>Q109*H109</f>
        <v>16.880399999999998</v>
      </c>
      <c r="S109" s="175">
        <v>0</v>
      </c>
      <c r="T109" s="176">
        <f>S109*H109</f>
        <v>0</v>
      </c>
      <c r="AR109" s="17" t="s">
        <v>145</v>
      </c>
      <c r="AT109" s="17" t="s">
        <v>140</v>
      </c>
      <c r="AU109" s="17" t="s">
        <v>86</v>
      </c>
      <c r="AY109" s="17" t="s">
        <v>138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7" t="s">
        <v>23</v>
      </c>
      <c r="BK109" s="177">
        <f>ROUND(I109*H109,2)</f>
        <v>0</v>
      </c>
      <c r="BL109" s="17" t="s">
        <v>145</v>
      </c>
      <c r="BM109" s="17" t="s">
        <v>486</v>
      </c>
    </row>
    <row r="110" spans="2:47" s="1" customFormat="1" ht="36">
      <c r="B110" s="35"/>
      <c r="D110" s="178" t="s">
        <v>147</v>
      </c>
      <c r="F110" s="179" t="s">
        <v>191</v>
      </c>
      <c r="I110" s="139"/>
      <c r="L110" s="35"/>
      <c r="M110" s="64"/>
      <c r="N110" s="36"/>
      <c r="O110" s="36"/>
      <c r="P110" s="36"/>
      <c r="Q110" s="36"/>
      <c r="R110" s="36"/>
      <c r="S110" s="36"/>
      <c r="T110" s="65"/>
      <c r="AT110" s="17" t="s">
        <v>147</v>
      </c>
      <c r="AU110" s="17" t="s">
        <v>86</v>
      </c>
    </row>
    <row r="111" spans="2:65" s="1" customFormat="1" ht="22.5" customHeight="1">
      <c r="B111" s="165"/>
      <c r="C111" s="182" t="s">
        <v>211</v>
      </c>
      <c r="D111" s="182" t="s">
        <v>180</v>
      </c>
      <c r="E111" s="183" t="s">
        <v>192</v>
      </c>
      <c r="F111" s="184" t="s">
        <v>487</v>
      </c>
      <c r="G111" s="185" t="s">
        <v>160</v>
      </c>
      <c r="H111" s="186">
        <v>120</v>
      </c>
      <c r="I111" s="187"/>
      <c r="J111" s="188">
        <f>ROUND(I111*H111,2)</f>
        <v>0</v>
      </c>
      <c r="K111" s="184" t="s">
        <v>22</v>
      </c>
      <c r="L111" s="189"/>
      <c r="M111" s="190" t="s">
        <v>22</v>
      </c>
      <c r="N111" s="191" t="s">
        <v>49</v>
      </c>
      <c r="O111" s="36"/>
      <c r="P111" s="175">
        <f>O111*H111</f>
        <v>0</v>
      </c>
      <c r="Q111" s="175">
        <v>0.057</v>
      </c>
      <c r="R111" s="175">
        <f>Q111*H111</f>
        <v>6.84</v>
      </c>
      <c r="S111" s="175">
        <v>0</v>
      </c>
      <c r="T111" s="176">
        <f>S111*H111</f>
        <v>0</v>
      </c>
      <c r="AR111" s="17" t="s">
        <v>179</v>
      </c>
      <c r="AT111" s="17" t="s">
        <v>180</v>
      </c>
      <c r="AU111" s="17" t="s">
        <v>86</v>
      </c>
      <c r="AY111" s="17" t="s">
        <v>138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7" t="s">
        <v>23</v>
      </c>
      <c r="BK111" s="177">
        <f>ROUND(I111*H111,2)</f>
        <v>0</v>
      </c>
      <c r="BL111" s="17" t="s">
        <v>145</v>
      </c>
      <c r="BM111" s="17" t="s">
        <v>488</v>
      </c>
    </row>
    <row r="112" spans="2:47" s="1" customFormat="1" ht="24">
      <c r="B112" s="35"/>
      <c r="D112" s="180" t="s">
        <v>195</v>
      </c>
      <c r="F112" s="225" t="s">
        <v>196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7" t="s">
        <v>195</v>
      </c>
      <c r="AU112" s="17" t="s">
        <v>86</v>
      </c>
    </row>
    <row r="113" spans="2:51" s="11" customFormat="1" ht="12">
      <c r="B113" s="192"/>
      <c r="D113" s="178" t="s">
        <v>184</v>
      </c>
      <c r="E113" s="201" t="s">
        <v>22</v>
      </c>
      <c r="F113" s="202" t="s">
        <v>489</v>
      </c>
      <c r="H113" s="203">
        <v>120</v>
      </c>
      <c r="I113" s="196"/>
      <c r="L113" s="192"/>
      <c r="M113" s="197"/>
      <c r="N113" s="198"/>
      <c r="O113" s="198"/>
      <c r="P113" s="198"/>
      <c r="Q113" s="198"/>
      <c r="R113" s="198"/>
      <c r="S113" s="198"/>
      <c r="T113" s="199"/>
      <c r="AT113" s="193" t="s">
        <v>184</v>
      </c>
      <c r="AU113" s="193" t="s">
        <v>86</v>
      </c>
      <c r="AV113" s="11" t="s">
        <v>86</v>
      </c>
      <c r="AW113" s="11" t="s">
        <v>42</v>
      </c>
      <c r="AX113" s="11" t="s">
        <v>23</v>
      </c>
      <c r="AY113" s="193" t="s">
        <v>138</v>
      </c>
    </row>
    <row r="114" spans="2:65" s="1" customFormat="1" ht="22.5" customHeight="1">
      <c r="B114" s="165"/>
      <c r="C114" s="166" t="s">
        <v>216</v>
      </c>
      <c r="D114" s="166" t="s">
        <v>140</v>
      </c>
      <c r="E114" s="167" t="s">
        <v>198</v>
      </c>
      <c r="F114" s="168" t="s">
        <v>199</v>
      </c>
      <c r="G114" s="169" t="s">
        <v>143</v>
      </c>
      <c r="H114" s="170">
        <v>140</v>
      </c>
      <c r="I114" s="171"/>
      <c r="J114" s="172">
        <f>ROUND(I114*H114,2)</f>
        <v>0</v>
      </c>
      <c r="K114" s="168" t="s">
        <v>144</v>
      </c>
      <c r="L114" s="35"/>
      <c r="M114" s="173" t="s">
        <v>22</v>
      </c>
      <c r="N114" s="174" t="s">
        <v>49</v>
      </c>
      <c r="O114" s="36"/>
      <c r="P114" s="175">
        <f>O114*H114</f>
        <v>0</v>
      </c>
      <c r="Q114" s="175">
        <v>0.00047</v>
      </c>
      <c r="R114" s="175">
        <f>Q114*H114</f>
        <v>0.0658</v>
      </c>
      <c r="S114" s="175">
        <v>0</v>
      </c>
      <c r="T114" s="176">
        <f>S114*H114</f>
        <v>0</v>
      </c>
      <c r="AR114" s="17" t="s">
        <v>145</v>
      </c>
      <c r="AT114" s="17" t="s">
        <v>140</v>
      </c>
      <c r="AU114" s="17" t="s">
        <v>86</v>
      </c>
      <c r="AY114" s="17" t="s">
        <v>138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7" t="s">
        <v>23</v>
      </c>
      <c r="BK114" s="177">
        <f>ROUND(I114*H114,2)</f>
        <v>0</v>
      </c>
      <c r="BL114" s="17" t="s">
        <v>145</v>
      </c>
      <c r="BM114" s="17" t="s">
        <v>490</v>
      </c>
    </row>
    <row r="115" spans="2:47" s="1" customFormat="1" ht="24">
      <c r="B115" s="35"/>
      <c r="D115" s="178" t="s">
        <v>147</v>
      </c>
      <c r="F115" s="179" t="s">
        <v>201</v>
      </c>
      <c r="I115" s="139"/>
      <c r="L115" s="35"/>
      <c r="M115" s="64"/>
      <c r="N115" s="36"/>
      <c r="O115" s="36"/>
      <c r="P115" s="36"/>
      <c r="Q115" s="36"/>
      <c r="R115" s="36"/>
      <c r="S115" s="36"/>
      <c r="T115" s="65"/>
      <c r="AT115" s="17" t="s">
        <v>147</v>
      </c>
      <c r="AU115" s="17" t="s">
        <v>86</v>
      </c>
    </row>
    <row r="116" spans="2:65" s="1" customFormat="1" ht="22.5" customHeight="1">
      <c r="B116" s="165"/>
      <c r="C116" s="166" t="s">
        <v>8</v>
      </c>
      <c r="D116" s="166" t="s">
        <v>140</v>
      </c>
      <c r="E116" s="167" t="s">
        <v>308</v>
      </c>
      <c r="F116" s="168" t="s">
        <v>309</v>
      </c>
      <c r="G116" s="169" t="s">
        <v>264</v>
      </c>
      <c r="H116" s="170">
        <v>1.08</v>
      </c>
      <c r="I116" s="171"/>
      <c r="J116" s="172">
        <f>ROUND(I116*H116,2)</f>
        <v>0</v>
      </c>
      <c r="K116" s="168" t="s">
        <v>144</v>
      </c>
      <c r="L116" s="35"/>
      <c r="M116" s="173" t="s">
        <v>22</v>
      </c>
      <c r="N116" s="174" t="s">
        <v>49</v>
      </c>
      <c r="O116" s="36"/>
      <c r="P116" s="175">
        <f>O116*H116</f>
        <v>0</v>
      </c>
      <c r="Q116" s="175">
        <v>0</v>
      </c>
      <c r="R116" s="175">
        <f>Q116*H116</f>
        <v>0</v>
      </c>
      <c r="S116" s="175">
        <v>2</v>
      </c>
      <c r="T116" s="176">
        <f>S116*H116</f>
        <v>2.16</v>
      </c>
      <c r="AR116" s="17" t="s">
        <v>145</v>
      </c>
      <c r="AT116" s="17" t="s">
        <v>140</v>
      </c>
      <c r="AU116" s="17" t="s">
        <v>86</v>
      </c>
      <c r="AY116" s="17" t="s">
        <v>138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7" t="s">
        <v>23</v>
      </c>
      <c r="BK116" s="177">
        <f>ROUND(I116*H116,2)</f>
        <v>0</v>
      </c>
      <c r="BL116" s="17" t="s">
        <v>145</v>
      </c>
      <c r="BM116" s="17" t="s">
        <v>491</v>
      </c>
    </row>
    <row r="117" spans="2:47" s="1" customFormat="1" ht="12">
      <c r="B117" s="35"/>
      <c r="D117" s="180" t="s">
        <v>147</v>
      </c>
      <c r="F117" s="181" t="s">
        <v>311</v>
      </c>
      <c r="I117" s="139"/>
      <c r="L117" s="35"/>
      <c r="M117" s="64"/>
      <c r="N117" s="36"/>
      <c r="O117" s="36"/>
      <c r="P117" s="36"/>
      <c r="Q117" s="36"/>
      <c r="R117" s="36"/>
      <c r="S117" s="36"/>
      <c r="T117" s="65"/>
      <c r="AT117" s="17" t="s">
        <v>147</v>
      </c>
      <c r="AU117" s="17" t="s">
        <v>86</v>
      </c>
    </row>
    <row r="118" spans="2:51" s="11" customFormat="1" ht="12">
      <c r="B118" s="192"/>
      <c r="D118" s="178" t="s">
        <v>184</v>
      </c>
      <c r="E118" s="201" t="s">
        <v>22</v>
      </c>
      <c r="F118" s="202" t="s">
        <v>492</v>
      </c>
      <c r="H118" s="203">
        <v>1.08</v>
      </c>
      <c r="I118" s="196"/>
      <c r="L118" s="192"/>
      <c r="M118" s="197"/>
      <c r="N118" s="198"/>
      <c r="O118" s="198"/>
      <c r="P118" s="198"/>
      <c r="Q118" s="198"/>
      <c r="R118" s="198"/>
      <c r="S118" s="198"/>
      <c r="T118" s="199"/>
      <c r="AT118" s="193" t="s">
        <v>184</v>
      </c>
      <c r="AU118" s="193" t="s">
        <v>86</v>
      </c>
      <c r="AV118" s="11" t="s">
        <v>86</v>
      </c>
      <c r="AW118" s="11" t="s">
        <v>42</v>
      </c>
      <c r="AX118" s="11" t="s">
        <v>23</v>
      </c>
      <c r="AY118" s="193" t="s">
        <v>138</v>
      </c>
    </row>
    <row r="119" spans="2:65" s="1" customFormat="1" ht="22.5" customHeight="1">
      <c r="B119" s="165"/>
      <c r="C119" s="166" t="s">
        <v>226</v>
      </c>
      <c r="D119" s="166" t="s">
        <v>140</v>
      </c>
      <c r="E119" s="167" t="s">
        <v>313</v>
      </c>
      <c r="F119" s="168" t="s">
        <v>314</v>
      </c>
      <c r="G119" s="169" t="s">
        <v>160</v>
      </c>
      <c r="H119" s="170">
        <v>16.2</v>
      </c>
      <c r="I119" s="171"/>
      <c r="J119" s="172">
        <f>ROUND(I119*H119,2)</f>
        <v>0</v>
      </c>
      <c r="K119" s="168" t="s">
        <v>144</v>
      </c>
      <c r="L119" s="35"/>
      <c r="M119" s="173" t="s">
        <v>22</v>
      </c>
      <c r="N119" s="174" t="s">
        <v>49</v>
      </c>
      <c r="O119" s="36"/>
      <c r="P119" s="175">
        <f>O119*H119</f>
        <v>0</v>
      </c>
      <c r="Q119" s="175">
        <v>0</v>
      </c>
      <c r="R119" s="175">
        <f>Q119*H119</f>
        <v>0</v>
      </c>
      <c r="S119" s="175">
        <v>0.07</v>
      </c>
      <c r="T119" s="176">
        <f>S119*H119</f>
        <v>1.1340000000000001</v>
      </c>
      <c r="AR119" s="17" t="s">
        <v>145</v>
      </c>
      <c r="AT119" s="17" t="s">
        <v>140</v>
      </c>
      <c r="AU119" s="17" t="s">
        <v>86</v>
      </c>
      <c r="AY119" s="17" t="s">
        <v>138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7" t="s">
        <v>23</v>
      </c>
      <c r="BK119" s="177">
        <f>ROUND(I119*H119,2)</f>
        <v>0</v>
      </c>
      <c r="BL119" s="17" t="s">
        <v>145</v>
      </c>
      <c r="BM119" s="17" t="s">
        <v>493</v>
      </c>
    </row>
    <row r="120" spans="2:47" s="1" customFormat="1" ht="12">
      <c r="B120" s="35"/>
      <c r="D120" s="180" t="s">
        <v>147</v>
      </c>
      <c r="F120" s="181" t="s">
        <v>314</v>
      </c>
      <c r="I120" s="139"/>
      <c r="L120" s="35"/>
      <c r="M120" s="64"/>
      <c r="N120" s="36"/>
      <c r="O120" s="36"/>
      <c r="P120" s="36"/>
      <c r="Q120" s="36"/>
      <c r="R120" s="36"/>
      <c r="S120" s="36"/>
      <c r="T120" s="65"/>
      <c r="AT120" s="17" t="s">
        <v>147</v>
      </c>
      <c r="AU120" s="17" t="s">
        <v>86</v>
      </c>
    </row>
    <row r="121" spans="2:51" s="11" customFormat="1" ht="12">
      <c r="B121" s="192"/>
      <c r="D121" s="178" t="s">
        <v>184</v>
      </c>
      <c r="E121" s="201" t="s">
        <v>22</v>
      </c>
      <c r="F121" s="202" t="s">
        <v>494</v>
      </c>
      <c r="H121" s="203">
        <v>16.2</v>
      </c>
      <c r="I121" s="196"/>
      <c r="L121" s="192"/>
      <c r="M121" s="197"/>
      <c r="N121" s="198"/>
      <c r="O121" s="198"/>
      <c r="P121" s="198"/>
      <c r="Q121" s="198"/>
      <c r="R121" s="198"/>
      <c r="S121" s="198"/>
      <c r="T121" s="199"/>
      <c r="AT121" s="193" t="s">
        <v>184</v>
      </c>
      <c r="AU121" s="193" t="s">
        <v>86</v>
      </c>
      <c r="AV121" s="11" t="s">
        <v>86</v>
      </c>
      <c r="AW121" s="11" t="s">
        <v>42</v>
      </c>
      <c r="AX121" s="11" t="s">
        <v>23</v>
      </c>
      <c r="AY121" s="193" t="s">
        <v>138</v>
      </c>
    </row>
    <row r="122" spans="2:65" s="1" customFormat="1" ht="31.5" customHeight="1">
      <c r="B122" s="165"/>
      <c r="C122" s="166" t="s">
        <v>231</v>
      </c>
      <c r="D122" s="166" t="s">
        <v>140</v>
      </c>
      <c r="E122" s="167" t="s">
        <v>317</v>
      </c>
      <c r="F122" s="168" t="s">
        <v>318</v>
      </c>
      <c r="G122" s="169" t="s">
        <v>143</v>
      </c>
      <c r="H122" s="170">
        <v>4.05</v>
      </c>
      <c r="I122" s="171"/>
      <c r="J122" s="172">
        <f>ROUND(I122*H122,2)</f>
        <v>0</v>
      </c>
      <c r="K122" s="168" t="s">
        <v>144</v>
      </c>
      <c r="L122" s="35"/>
      <c r="M122" s="173" t="s">
        <v>22</v>
      </c>
      <c r="N122" s="174" t="s">
        <v>49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0.075</v>
      </c>
      <c r="T122" s="176">
        <f>S122*H122</f>
        <v>0.30374999999999996</v>
      </c>
      <c r="AR122" s="17" t="s">
        <v>145</v>
      </c>
      <c r="AT122" s="17" t="s">
        <v>140</v>
      </c>
      <c r="AU122" s="17" t="s">
        <v>86</v>
      </c>
      <c r="AY122" s="17" t="s">
        <v>138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7" t="s">
        <v>23</v>
      </c>
      <c r="BK122" s="177">
        <f>ROUND(I122*H122,2)</f>
        <v>0</v>
      </c>
      <c r="BL122" s="17" t="s">
        <v>145</v>
      </c>
      <c r="BM122" s="17" t="s">
        <v>495</v>
      </c>
    </row>
    <row r="123" spans="2:47" s="1" customFormat="1" ht="24">
      <c r="B123" s="35"/>
      <c r="D123" s="180" t="s">
        <v>147</v>
      </c>
      <c r="F123" s="181" t="s">
        <v>320</v>
      </c>
      <c r="I123" s="139"/>
      <c r="L123" s="35"/>
      <c r="M123" s="64"/>
      <c r="N123" s="36"/>
      <c r="O123" s="36"/>
      <c r="P123" s="36"/>
      <c r="Q123" s="36"/>
      <c r="R123" s="36"/>
      <c r="S123" s="36"/>
      <c r="T123" s="65"/>
      <c r="AT123" s="17" t="s">
        <v>147</v>
      </c>
      <c r="AU123" s="17" t="s">
        <v>86</v>
      </c>
    </row>
    <row r="124" spans="2:51" s="12" customFormat="1" ht="12">
      <c r="B124" s="208"/>
      <c r="D124" s="180" t="s">
        <v>184</v>
      </c>
      <c r="E124" s="209" t="s">
        <v>22</v>
      </c>
      <c r="F124" s="210" t="s">
        <v>321</v>
      </c>
      <c r="H124" s="211" t="s">
        <v>22</v>
      </c>
      <c r="I124" s="212"/>
      <c r="L124" s="208"/>
      <c r="M124" s="213"/>
      <c r="N124" s="214"/>
      <c r="O124" s="214"/>
      <c r="P124" s="214"/>
      <c r="Q124" s="214"/>
      <c r="R124" s="214"/>
      <c r="S124" s="214"/>
      <c r="T124" s="215"/>
      <c r="AT124" s="211" t="s">
        <v>184</v>
      </c>
      <c r="AU124" s="211" t="s">
        <v>86</v>
      </c>
      <c r="AV124" s="12" t="s">
        <v>23</v>
      </c>
      <c r="AW124" s="12" t="s">
        <v>42</v>
      </c>
      <c r="AX124" s="12" t="s">
        <v>78</v>
      </c>
      <c r="AY124" s="211" t="s">
        <v>138</v>
      </c>
    </row>
    <row r="125" spans="2:51" s="11" customFormat="1" ht="12">
      <c r="B125" s="192"/>
      <c r="D125" s="180" t="s">
        <v>184</v>
      </c>
      <c r="E125" s="193" t="s">
        <v>22</v>
      </c>
      <c r="F125" s="194" t="s">
        <v>496</v>
      </c>
      <c r="H125" s="195">
        <v>4.05</v>
      </c>
      <c r="I125" s="196"/>
      <c r="L125" s="192"/>
      <c r="M125" s="197"/>
      <c r="N125" s="198"/>
      <c r="O125" s="198"/>
      <c r="P125" s="198"/>
      <c r="Q125" s="198"/>
      <c r="R125" s="198"/>
      <c r="S125" s="198"/>
      <c r="T125" s="199"/>
      <c r="AT125" s="193" t="s">
        <v>184</v>
      </c>
      <c r="AU125" s="193" t="s">
        <v>86</v>
      </c>
      <c r="AV125" s="11" t="s">
        <v>86</v>
      </c>
      <c r="AW125" s="11" t="s">
        <v>42</v>
      </c>
      <c r="AX125" s="11" t="s">
        <v>23</v>
      </c>
      <c r="AY125" s="193" t="s">
        <v>138</v>
      </c>
    </row>
    <row r="126" spans="2:63" s="10" customFormat="1" ht="29.25" customHeight="1">
      <c r="B126" s="151"/>
      <c r="D126" s="162" t="s">
        <v>77</v>
      </c>
      <c r="E126" s="163" t="s">
        <v>202</v>
      </c>
      <c r="F126" s="163" t="s">
        <v>203</v>
      </c>
      <c r="I126" s="154"/>
      <c r="J126" s="164">
        <f>BK126</f>
        <v>0</v>
      </c>
      <c r="L126" s="151"/>
      <c r="M126" s="156"/>
      <c r="N126" s="157"/>
      <c r="O126" s="157"/>
      <c r="P126" s="158">
        <f>SUM(P127:P149)</f>
        <v>0</v>
      </c>
      <c r="Q126" s="157"/>
      <c r="R126" s="158">
        <f>SUM(R127:R149)</f>
        <v>0</v>
      </c>
      <c r="S126" s="157"/>
      <c r="T126" s="159">
        <f>SUM(T127:T149)</f>
        <v>0</v>
      </c>
      <c r="AR126" s="152" t="s">
        <v>23</v>
      </c>
      <c r="AT126" s="160" t="s">
        <v>77</v>
      </c>
      <c r="AU126" s="160" t="s">
        <v>23</v>
      </c>
      <c r="AY126" s="152" t="s">
        <v>138</v>
      </c>
      <c r="BK126" s="161">
        <f>SUM(BK127:BK149)</f>
        <v>0</v>
      </c>
    </row>
    <row r="127" spans="2:65" s="1" customFormat="1" ht="22.5" customHeight="1">
      <c r="B127" s="165"/>
      <c r="C127" s="166" t="s">
        <v>236</v>
      </c>
      <c r="D127" s="166" t="s">
        <v>140</v>
      </c>
      <c r="E127" s="167" t="s">
        <v>205</v>
      </c>
      <c r="F127" s="168" t="s">
        <v>206</v>
      </c>
      <c r="G127" s="169" t="s">
        <v>207</v>
      </c>
      <c r="H127" s="170">
        <v>54.558</v>
      </c>
      <c r="I127" s="171"/>
      <c r="J127" s="172">
        <f>ROUND(I127*H127,2)</f>
        <v>0</v>
      </c>
      <c r="K127" s="168" t="s">
        <v>144</v>
      </c>
      <c r="L127" s="35"/>
      <c r="M127" s="173" t="s">
        <v>22</v>
      </c>
      <c r="N127" s="174" t="s">
        <v>49</v>
      </c>
      <c r="O127" s="36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7" t="s">
        <v>145</v>
      </c>
      <c r="AT127" s="17" t="s">
        <v>140</v>
      </c>
      <c r="AU127" s="17" t="s">
        <v>86</v>
      </c>
      <c r="AY127" s="17" t="s">
        <v>138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7" t="s">
        <v>23</v>
      </c>
      <c r="BK127" s="177">
        <f>ROUND(I127*H127,2)</f>
        <v>0</v>
      </c>
      <c r="BL127" s="17" t="s">
        <v>145</v>
      </c>
      <c r="BM127" s="17" t="s">
        <v>497</v>
      </c>
    </row>
    <row r="128" spans="2:47" s="1" customFormat="1" ht="24">
      <c r="B128" s="35"/>
      <c r="D128" s="180" t="s">
        <v>147</v>
      </c>
      <c r="F128" s="181" t="s">
        <v>209</v>
      </c>
      <c r="I128" s="139"/>
      <c r="L128" s="35"/>
      <c r="M128" s="64"/>
      <c r="N128" s="36"/>
      <c r="O128" s="36"/>
      <c r="P128" s="36"/>
      <c r="Q128" s="36"/>
      <c r="R128" s="36"/>
      <c r="S128" s="36"/>
      <c r="T128" s="65"/>
      <c r="AT128" s="17" t="s">
        <v>147</v>
      </c>
      <c r="AU128" s="17" t="s">
        <v>86</v>
      </c>
    </row>
    <row r="129" spans="2:51" s="11" customFormat="1" ht="12">
      <c r="B129" s="192"/>
      <c r="D129" s="178" t="s">
        <v>184</v>
      </c>
      <c r="E129" s="201" t="s">
        <v>22</v>
      </c>
      <c r="F129" s="202" t="s">
        <v>498</v>
      </c>
      <c r="H129" s="203">
        <v>54.558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193" t="s">
        <v>184</v>
      </c>
      <c r="AU129" s="193" t="s">
        <v>86</v>
      </c>
      <c r="AV129" s="11" t="s">
        <v>86</v>
      </c>
      <c r="AW129" s="11" t="s">
        <v>42</v>
      </c>
      <c r="AX129" s="11" t="s">
        <v>23</v>
      </c>
      <c r="AY129" s="193" t="s">
        <v>138</v>
      </c>
    </row>
    <row r="130" spans="2:65" s="1" customFormat="1" ht="22.5" customHeight="1">
      <c r="B130" s="165"/>
      <c r="C130" s="166" t="s">
        <v>241</v>
      </c>
      <c r="D130" s="166" t="s">
        <v>140</v>
      </c>
      <c r="E130" s="167" t="s">
        <v>212</v>
      </c>
      <c r="F130" s="168" t="s">
        <v>213</v>
      </c>
      <c r="G130" s="169" t="s">
        <v>207</v>
      </c>
      <c r="H130" s="170">
        <v>24.15</v>
      </c>
      <c r="I130" s="171"/>
      <c r="J130" s="172">
        <f>ROUND(I130*H130,2)</f>
        <v>0</v>
      </c>
      <c r="K130" s="168" t="s">
        <v>144</v>
      </c>
      <c r="L130" s="35"/>
      <c r="M130" s="173" t="s">
        <v>22</v>
      </c>
      <c r="N130" s="174" t="s">
        <v>49</v>
      </c>
      <c r="O130" s="36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AR130" s="17" t="s">
        <v>145</v>
      </c>
      <c r="AT130" s="17" t="s">
        <v>140</v>
      </c>
      <c r="AU130" s="17" t="s">
        <v>86</v>
      </c>
      <c r="AY130" s="17" t="s">
        <v>138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7" t="s">
        <v>23</v>
      </c>
      <c r="BK130" s="177">
        <f>ROUND(I130*H130,2)</f>
        <v>0</v>
      </c>
      <c r="BL130" s="17" t="s">
        <v>145</v>
      </c>
      <c r="BM130" s="17" t="s">
        <v>499</v>
      </c>
    </row>
    <row r="131" spans="2:47" s="1" customFormat="1" ht="24">
      <c r="B131" s="35"/>
      <c r="D131" s="178" t="s">
        <v>147</v>
      </c>
      <c r="F131" s="179" t="s">
        <v>215</v>
      </c>
      <c r="I131" s="139"/>
      <c r="L131" s="35"/>
      <c r="M131" s="64"/>
      <c r="N131" s="36"/>
      <c r="O131" s="36"/>
      <c r="P131" s="36"/>
      <c r="Q131" s="36"/>
      <c r="R131" s="36"/>
      <c r="S131" s="36"/>
      <c r="T131" s="65"/>
      <c r="AT131" s="17" t="s">
        <v>147</v>
      </c>
      <c r="AU131" s="17" t="s">
        <v>86</v>
      </c>
    </row>
    <row r="132" spans="2:65" s="1" customFormat="1" ht="22.5" customHeight="1">
      <c r="B132" s="165"/>
      <c r="C132" s="166" t="s">
        <v>246</v>
      </c>
      <c r="D132" s="166" t="s">
        <v>140</v>
      </c>
      <c r="E132" s="167" t="s">
        <v>217</v>
      </c>
      <c r="F132" s="168" t="s">
        <v>218</v>
      </c>
      <c r="G132" s="169" t="s">
        <v>207</v>
      </c>
      <c r="H132" s="170">
        <v>54.558</v>
      </c>
      <c r="I132" s="171"/>
      <c r="J132" s="172">
        <f>ROUND(I132*H132,2)</f>
        <v>0</v>
      </c>
      <c r="K132" s="168" t="s">
        <v>144</v>
      </c>
      <c r="L132" s="35"/>
      <c r="M132" s="173" t="s">
        <v>22</v>
      </c>
      <c r="N132" s="174" t="s">
        <v>49</v>
      </c>
      <c r="O132" s="36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AR132" s="17" t="s">
        <v>145</v>
      </c>
      <c r="AT132" s="17" t="s">
        <v>140</v>
      </c>
      <c r="AU132" s="17" t="s">
        <v>86</v>
      </c>
      <c r="AY132" s="17" t="s">
        <v>138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7" t="s">
        <v>23</v>
      </c>
      <c r="BK132" s="177">
        <f>ROUND(I132*H132,2)</f>
        <v>0</v>
      </c>
      <c r="BL132" s="17" t="s">
        <v>145</v>
      </c>
      <c r="BM132" s="17" t="s">
        <v>500</v>
      </c>
    </row>
    <row r="133" spans="2:47" s="1" customFormat="1" ht="24">
      <c r="B133" s="35"/>
      <c r="D133" s="178" t="s">
        <v>147</v>
      </c>
      <c r="F133" s="179" t="s">
        <v>220</v>
      </c>
      <c r="I133" s="139"/>
      <c r="L133" s="35"/>
      <c r="M133" s="64"/>
      <c r="N133" s="36"/>
      <c r="O133" s="36"/>
      <c r="P133" s="36"/>
      <c r="Q133" s="36"/>
      <c r="R133" s="36"/>
      <c r="S133" s="36"/>
      <c r="T133" s="65"/>
      <c r="AT133" s="17" t="s">
        <v>147</v>
      </c>
      <c r="AU133" s="17" t="s">
        <v>86</v>
      </c>
    </row>
    <row r="134" spans="2:65" s="1" customFormat="1" ht="22.5" customHeight="1">
      <c r="B134" s="165"/>
      <c r="C134" s="166" t="s">
        <v>7</v>
      </c>
      <c r="D134" s="166" t="s">
        <v>140</v>
      </c>
      <c r="E134" s="167" t="s">
        <v>221</v>
      </c>
      <c r="F134" s="168" t="s">
        <v>222</v>
      </c>
      <c r="G134" s="169" t="s">
        <v>207</v>
      </c>
      <c r="H134" s="170">
        <v>600.138</v>
      </c>
      <c r="I134" s="171"/>
      <c r="J134" s="172">
        <f>ROUND(I134*H134,2)</f>
        <v>0</v>
      </c>
      <c r="K134" s="168" t="s">
        <v>144</v>
      </c>
      <c r="L134" s="35"/>
      <c r="M134" s="173" t="s">
        <v>22</v>
      </c>
      <c r="N134" s="174" t="s">
        <v>49</v>
      </c>
      <c r="O134" s="36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AR134" s="17" t="s">
        <v>145</v>
      </c>
      <c r="AT134" s="17" t="s">
        <v>140</v>
      </c>
      <c r="AU134" s="17" t="s">
        <v>86</v>
      </c>
      <c r="AY134" s="17" t="s">
        <v>138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7" t="s">
        <v>23</v>
      </c>
      <c r="BK134" s="177">
        <f>ROUND(I134*H134,2)</f>
        <v>0</v>
      </c>
      <c r="BL134" s="17" t="s">
        <v>145</v>
      </c>
      <c r="BM134" s="17" t="s">
        <v>501</v>
      </c>
    </row>
    <row r="135" spans="2:47" s="1" customFormat="1" ht="24">
      <c r="B135" s="35"/>
      <c r="D135" s="180" t="s">
        <v>147</v>
      </c>
      <c r="F135" s="181" t="s">
        <v>224</v>
      </c>
      <c r="I135" s="139"/>
      <c r="L135" s="35"/>
      <c r="M135" s="64"/>
      <c r="N135" s="36"/>
      <c r="O135" s="36"/>
      <c r="P135" s="36"/>
      <c r="Q135" s="36"/>
      <c r="R135" s="36"/>
      <c r="S135" s="36"/>
      <c r="T135" s="65"/>
      <c r="AT135" s="17" t="s">
        <v>147</v>
      </c>
      <c r="AU135" s="17" t="s">
        <v>86</v>
      </c>
    </row>
    <row r="136" spans="2:51" s="11" customFormat="1" ht="12">
      <c r="B136" s="192"/>
      <c r="D136" s="178" t="s">
        <v>184</v>
      </c>
      <c r="E136" s="201" t="s">
        <v>22</v>
      </c>
      <c r="F136" s="202" t="s">
        <v>502</v>
      </c>
      <c r="H136" s="203">
        <v>600.138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193" t="s">
        <v>184</v>
      </c>
      <c r="AU136" s="193" t="s">
        <v>86</v>
      </c>
      <c r="AV136" s="11" t="s">
        <v>86</v>
      </c>
      <c r="AW136" s="11" t="s">
        <v>42</v>
      </c>
      <c r="AX136" s="11" t="s">
        <v>23</v>
      </c>
      <c r="AY136" s="193" t="s">
        <v>138</v>
      </c>
    </row>
    <row r="137" spans="2:65" s="1" customFormat="1" ht="22.5" customHeight="1">
      <c r="B137" s="165"/>
      <c r="C137" s="166" t="s">
        <v>410</v>
      </c>
      <c r="D137" s="166" t="s">
        <v>140</v>
      </c>
      <c r="E137" s="167" t="s">
        <v>227</v>
      </c>
      <c r="F137" s="168" t="s">
        <v>228</v>
      </c>
      <c r="G137" s="169" t="s">
        <v>207</v>
      </c>
      <c r="H137" s="170">
        <v>24.15</v>
      </c>
      <c r="I137" s="171"/>
      <c r="J137" s="172">
        <f>ROUND(I137*H137,2)</f>
        <v>0</v>
      </c>
      <c r="K137" s="168" t="s">
        <v>144</v>
      </c>
      <c r="L137" s="35"/>
      <c r="M137" s="173" t="s">
        <v>22</v>
      </c>
      <c r="N137" s="174" t="s">
        <v>49</v>
      </c>
      <c r="O137" s="3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AR137" s="17" t="s">
        <v>145</v>
      </c>
      <c r="AT137" s="17" t="s">
        <v>140</v>
      </c>
      <c r="AU137" s="17" t="s">
        <v>86</v>
      </c>
      <c r="AY137" s="17" t="s">
        <v>138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7" t="s">
        <v>23</v>
      </c>
      <c r="BK137" s="177">
        <f>ROUND(I137*H137,2)</f>
        <v>0</v>
      </c>
      <c r="BL137" s="17" t="s">
        <v>145</v>
      </c>
      <c r="BM137" s="17" t="s">
        <v>503</v>
      </c>
    </row>
    <row r="138" spans="2:47" s="1" customFormat="1" ht="24">
      <c r="B138" s="35"/>
      <c r="D138" s="178" t="s">
        <v>147</v>
      </c>
      <c r="F138" s="179" t="s">
        <v>230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7" t="s">
        <v>147</v>
      </c>
      <c r="AU138" s="17" t="s">
        <v>86</v>
      </c>
    </row>
    <row r="139" spans="2:65" s="1" customFormat="1" ht="22.5" customHeight="1">
      <c r="B139" s="165"/>
      <c r="C139" s="166" t="s">
        <v>412</v>
      </c>
      <c r="D139" s="166" t="s">
        <v>140</v>
      </c>
      <c r="E139" s="167" t="s">
        <v>232</v>
      </c>
      <c r="F139" s="168" t="s">
        <v>233</v>
      </c>
      <c r="G139" s="169" t="s">
        <v>207</v>
      </c>
      <c r="H139" s="170">
        <v>265.65</v>
      </c>
      <c r="I139" s="171"/>
      <c r="J139" s="172">
        <f>ROUND(I139*H139,2)</f>
        <v>0</v>
      </c>
      <c r="K139" s="168" t="s">
        <v>144</v>
      </c>
      <c r="L139" s="35"/>
      <c r="M139" s="173" t="s">
        <v>22</v>
      </c>
      <c r="N139" s="174" t="s">
        <v>49</v>
      </c>
      <c r="O139" s="36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AR139" s="17" t="s">
        <v>145</v>
      </c>
      <c r="AT139" s="17" t="s">
        <v>140</v>
      </c>
      <c r="AU139" s="17" t="s">
        <v>86</v>
      </c>
      <c r="AY139" s="17" t="s">
        <v>138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7" t="s">
        <v>23</v>
      </c>
      <c r="BK139" s="177">
        <f>ROUND(I139*H139,2)</f>
        <v>0</v>
      </c>
      <c r="BL139" s="17" t="s">
        <v>145</v>
      </c>
      <c r="BM139" s="17" t="s">
        <v>504</v>
      </c>
    </row>
    <row r="140" spans="2:47" s="1" customFormat="1" ht="24">
      <c r="B140" s="35"/>
      <c r="D140" s="180" t="s">
        <v>147</v>
      </c>
      <c r="F140" s="181" t="s">
        <v>224</v>
      </c>
      <c r="I140" s="139"/>
      <c r="L140" s="35"/>
      <c r="M140" s="64"/>
      <c r="N140" s="36"/>
      <c r="O140" s="36"/>
      <c r="P140" s="36"/>
      <c r="Q140" s="36"/>
      <c r="R140" s="36"/>
      <c r="S140" s="36"/>
      <c r="T140" s="65"/>
      <c r="AT140" s="17" t="s">
        <v>147</v>
      </c>
      <c r="AU140" s="17" t="s">
        <v>86</v>
      </c>
    </row>
    <row r="141" spans="2:51" s="11" customFormat="1" ht="12">
      <c r="B141" s="192"/>
      <c r="D141" s="178" t="s">
        <v>184</v>
      </c>
      <c r="E141" s="201" t="s">
        <v>22</v>
      </c>
      <c r="F141" s="202" t="s">
        <v>505</v>
      </c>
      <c r="H141" s="203">
        <v>265.65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193" t="s">
        <v>184</v>
      </c>
      <c r="AU141" s="193" t="s">
        <v>86</v>
      </c>
      <c r="AV141" s="11" t="s">
        <v>86</v>
      </c>
      <c r="AW141" s="11" t="s">
        <v>42</v>
      </c>
      <c r="AX141" s="11" t="s">
        <v>23</v>
      </c>
      <c r="AY141" s="193" t="s">
        <v>138</v>
      </c>
    </row>
    <row r="142" spans="2:65" s="1" customFormat="1" ht="22.5" customHeight="1">
      <c r="B142" s="165"/>
      <c r="C142" s="166" t="s">
        <v>418</v>
      </c>
      <c r="D142" s="166" t="s">
        <v>140</v>
      </c>
      <c r="E142" s="167" t="s">
        <v>237</v>
      </c>
      <c r="F142" s="168" t="s">
        <v>238</v>
      </c>
      <c r="G142" s="169" t="s">
        <v>207</v>
      </c>
      <c r="H142" s="170">
        <v>62.444</v>
      </c>
      <c r="I142" s="171"/>
      <c r="J142" s="172">
        <f>ROUND(I142*H142,2)</f>
        <v>0</v>
      </c>
      <c r="K142" s="168" t="s">
        <v>144</v>
      </c>
      <c r="L142" s="35"/>
      <c r="M142" s="173" t="s">
        <v>22</v>
      </c>
      <c r="N142" s="174" t="s">
        <v>49</v>
      </c>
      <c r="O142" s="36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AR142" s="17" t="s">
        <v>145</v>
      </c>
      <c r="AT142" s="17" t="s">
        <v>140</v>
      </c>
      <c r="AU142" s="17" t="s">
        <v>86</v>
      </c>
      <c r="AY142" s="17" t="s">
        <v>138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7" t="s">
        <v>23</v>
      </c>
      <c r="BK142" s="177">
        <f>ROUND(I142*H142,2)</f>
        <v>0</v>
      </c>
      <c r="BL142" s="17" t="s">
        <v>145</v>
      </c>
      <c r="BM142" s="17" t="s">
        <v>506</v>
      </c>
    </row>
    <row r="143" spans="2:47" s="1" customFormat="1" ht="12">
      <c r="B143" s="35"/>
      <c r="D143" s="180" t="s">
        <v>147</v>
      </c>
      <c r="F143" s="181" t="s">
        <v>240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7" t="s">
        <v>147</v>
      </c>
      <c r="AU143" s="17" t="s">
        <v>86</v>
      </c>
    </row>
    <row r="144" spans="2:51" s="11" customFormat="1" ht="12">
      <c r="B144" s="192"/>
      <c r="D144" s="178" t="s">
        <v>184</v>
      </c>
      <c r="E144" s="201" t="s">
        <v>22</v>
      </c>
      <c r="F144" s="202" t="s">
        <v>507</v>
      </c>
      <c r="H144" s="203">
        <v>62.444</v>
      </c>
      <c r="I144" s="196"/>
      <c r="L144" s="192"/>
      <c r="M144" s="197"/>
      <c r="N144" s="198"/>
      <c r="O144" s="198"/>
      <c r="P144" s="198"/>
      <c r="Q144" s="198"/>
      <c r="R144" s="198"/>
      <c r="S144" s="198"/>
      <c r="T144" s="199"/>
      <c r="AT144" s="193" t="s">
        <v>184</v>
      </c>
      <c r="AU144" s="193" t="s">
        <v>86</v>
      </c>
      <c r="AV144" s="11" t="s">
        <v>86</v>
      </c>
      <c r="AW144" s="11" t="s">
        <v>42</v>
      </c>
      <c r="AX144" s="11" t="s">
        <v>23</v>
      </c>
      <c r="AY144" s="193" t="s">
        <v>138</v>
      </c>
    </row>
    <row r="145" spans="2:65" s="1" customFormat="1" ht="22.5" customHeight="1">
      <c r="B145" s="165"/>
      <c r="C145" s="166" t="s">
        <v>432</v>
      </c>
      <c r="D145" s="166" t="s">
        <v>140</v>
      </c>
      <c r="E145" s="167" t="s">
        <v>242</v>
      </c>
      <c r="F145" s="168" t="s">
        <v>243</v>
      </c>
      <c r="G145" s="169" t="s">
        <v>207</v>
      </c>
      <c r="H145" s="170">
        <v>7.164</v>
      </c>
      <c r="I145" s="171"/>
      <c r="J145" s="172">
        <f>ROUND(I145*H145,2)</f>
        <v>0</v>
      </c>
      <c r="K145" s="168" t="s">
        <v>144</v>
      </c>
      <c r="L145" s="35"/>
      <c r="M145" s="173" t="s">
        <v>22</v>
      </c>
      <c r="N145" s="174" t="s">
        <v>49</v>
      </c>
      <c r="O145" s="36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AR145" s="17" t="s">
        <v>145</v>
      </c>
      <c r="AT145" s="17" t="s">
        <v>140</v>
      </c>
      <c r="AU145" s="17" t="s">
        <v>86</v>
      </c>
      <c r="AY145" s="17" t="s">
        <v>138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7" t="s">
        <v>23</v>
      </c>
      <c r="BK145" s="177">
        <f>ROUND(I145*H145,2)</f>
        <v>0</v>
      </c>
      <c r="BL145" s="17" t="s">
        <v>145</v>
      </c>
      <c r="BM145" s="17" t="s">
        <v>508</v>
      </c>
    </row>
    <row r="146" spans="2:47" s="1" customFormat="1" ht="12">
      <c r="B146" s="35"/>
      <c r="D146" s="180" t="s">
        <v>147</v>
      </c>
      <c r="F146" s="181" t="s">
        <v>245</v>
      </c>
      <c r="I146" s="139"/>
      <c r="L146" s="35"/>
      <c r="M146" s="64"/>
      <c r="N146" s="36"/>
      <c r="O146" s="36"/>
      <c r="P146" s="36"/>
      <c r="Q146" s="36"/>
      <c r="R146" s="36"/>
      <c r="S146" s="36"/>
      <c r="T146" s="65"/>
      <c r="AT146" s="17" t="s">
        <v>147</v>
      </c>
      <c r="AU146" s="17" t="s">
        <v>86</v>
      </c>
    </row>
    <row r="147" spans="2:51" s="11" customFormat="1" ht="12">
      <c r="B147" s="192"/>
      <c r="D147" s="178" t="s">
        <v>184</v>
      </c>
      <c r="E147" s="201" t="s">
        <v>22</v>
      </c>
      <c r="F147" s="202" t="s">
        <v>509</v>
      </c>
      <c r="H147" s="203">
        <v>7.164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193" t="s">
        <v>184</v>
      </c>
      <c r="AU147" s="193" t="s">
        <v>86</v>
      </c>
      <c r="AV147" s="11" t="s">
        <v>86</v>
      </c>
      <c r="AW147" s="11" t="s">
        <v>42</v>
      </c>
      <c r="AX147" s="11" t="s">
        <v>23</v>
      </c>
      <c r="AY147" s="193" t="s">
        <v>138</v>
      </c>
    </row>
    <row r="148" spans="2:65" s="1" customFormat="1" ht="22.5" customHeight="1">
      <c r="B148" s="165"/>
      <c r="C148" s="166" t="s">
        <v>438</v>
      </c>
      <c r="D148" s="166" t="s">
        <v>140</v>
      </c>
      <c r="E148" s="167" t="s">
        <v>247</v>
      </c>
      <c r="F148" s="168" t="s">
        <v>248</v>
      </c>
      <c r="G148" s="169" t="s">
        <v>207</v>
      </c>
      <c r="H148" s="170">
        <v>9.1</v>
      </c>
      <c r="I148" s="171"/>
      <c r="J148" s="172">
        <f>ROUND(I148*H148,2)</f>
        <v>0</v>
      </c>
      <c r="K148" s="168" t="s">
        <v>144</v>
      </c>
      <c r="L148" s="35"/>
      <c r="M148" s="173" t="s">
        <v>22</v>
      </c>
      <c r="N148" s="174" t="s">
        <v>49</v>
      </c>
      <c r="O148" s="36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AR148" s="17" t="s">
        <v>145</v>
      </c>
      <c r="AT148" s="17" t="s">
        <v>140</v>
      </c>
      <c r="AU148" s="17" t="s">
        <v>86</v>
      </c>
      <c r="AY148" s="17" t="s">
        <v>138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7" t="s">
        <v>23</v>
      </c>
      <c r="BK148" s="177">
        <f>ROUND(I148*H148,2)</f>
        <v>0</v>
      </c>
      <c r="BL148" s="17" t="s">
        <v>145</v>
      </c>
      <c r="BM148" s="17" t="s">
        <v>510</v>
      </c>
    </row>
    <row r="149" spans="2:47" s="1" customFormat="1" ht="12">
      <c r="B149" s="35"/>
      <c r="D149" s="180" t="s">
        <v>147</v>
      </c>
      <c r="F149" s="181" t="s">
        <v>250</v>
      </c>
      <c r="I149" s="139"/>
      <c r="L149" s="35"/>
      <c r="M149" s="64"/>
      <c r="N149" s="36"/>
      <c r="O149" s="36"/>
      <c r="P149" s="36"/>
      <c r="Q149" s="36"/>
      <c r="R149" s="36"/>
      <c r="S149" s="36"/>
      <c r="T149" s="65"/>
      <c r="AT149" s="17" t="s">
        <v>147</v>
      </c>
      <c r="AU149" s="17" t="s">
        <v>86</v>
      </c>
    </row>
    <row r="150" spans="2:63" s="10" customFormat="1" ht="29.25" customHeight="1">
      <c r="B150" s="151"/>
      <c r="D150" s="162" t="s">
        <v>77</v>
      </c>
      <c r="E150" s="163" t="s">
        <v>251</v>
      </c>
      <c r="F150" s="163" t="s">
        <v>252</v>
      </c>
      <c r="I150" s="154"/>
      <c r="J150" s="164">
        <f>BK150</f>
        <v>0</v>
      </c>
      <c r="L150" s="151"/>
      <c r="M150" s="156"/>
      <c r="N150" s="157"/>
      <c r="O150" s="157"/>
      <c r="P150" s="158">
        <f>SUM(P151:P152)</f>
        <v>0</v>
      </c>
      <c r="Q150" s="157"/>
      <c r="R150" s="158">
        <f>SUM(R151:R152)</f>
        <v>0</v>
      </c>
      <c r="S150" s="157"/>
      <c r="T150" s="159">
        <f>SUM(T151:T152)</f>
        <v>0</v>
      </c>
      <c r="AR150" s="152" t="s">
        <v>23</v>
      </c>
      <c r="AT150" s="160" t="s">
        <v>77</v>
      </c>
      <c r="AU150" s="160" t="s">
        <v>23</v>
      </c>
      <c r="AY150" s="152" t="s">
        <v>138</v>
      </c>
      <c r="BK150" s="161">
        <f>SUM(BK151:BK152)</f>
        <v>0</v>
      </c>
    </row>
    <row r="151" spans="2:65" s="1" customFormat="1" ht="22.5" customHeight="1">
      <c r="B151" s="165"/>
      <c r="C151" s="166" t="s">
        <v>444</v>
      </c>
      <c r="D151" s="166" t="s">
        <v>140</v>
      </c>
      <c r="E151" s="167" t="s">
        <v>253</v>
      </c>
      <c r="F151" s="168" t="s">
        <v>254</v>
      </c>
      <c r="G151" s="169" t="s">
        <v>207</v>
      </c>
      <c r="H151" s="170">
        <v>49.547</v>
      </c>
      <c r="I151" s="171"/>
      <c r="J151" s="172">
        <f>ROUND(I151*H151,2)</f>
        <v>0</v>
      </c>
      <c r="K151" s="168" t="s">
        <v>144</v>
      </c>
      <c r="L151" s="35"/>
      <c r="M151" s="173" t="s">
        <v>22</v>
      </c>
      <c r="N151" s="174" t="s">
        <v>49</v>
      </c>
      <c r="O151" s="36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AR151" s="17" t="s">
        <v>145</v>
      </c>
      <c r="AT151" s="17" t="s">
        <v>140</v>
      </c>
      <c r="AU151" s="17" t="s">
        <v>86</v>
      </c>
      <c r="AY151" s="17" t="s">
        <v>138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7" t="s">
        <v>23</v>
      </c>
      <c r="BK151" s="177">
        <f>ROUND(I151*H151,2)</f>
        <v>0</v>
      </c>
      <c r="BL151" s="17" t="s">
        <v>145</v>
      </c>
      <c r="BM151" s="17" t="s">
        <v>511</v>
      </c>
    </row>
    <row r="152" spans="2:47" s="1" customFormat="1" ht="24">
      <c r="B152" s="35"/>
      <c r="D152" s="180" t="s">
        <v>147</v>
      </c>
      <c r="F152" s="181" t="s">
        <v>256</v>
      </c>
      <c r="I152" s="139"/>
      <c r="L152" s="35"/>
      <c r="M152" s="204"/>
      <c r="N152" s="205"/>
      <c r="O152" s="205"/>
      <c r="P152" s="205"/>
      <c r="Q152" s="205"/>
      <c r="R152" s="205"/>
      <c r="S152" s="205"/>
      <c r="T152" s="206"/>
      <c r="AT152" s="17" t="s">
        <v>147</v>
      </c>
      <c r="AU152" s="17" t="s">
        <v>86</v>
      </c>
    </row>
    <row r="153" spans="2:12" s="1" customFormat="1" ht="6.75" customHeight="1">
      <c r="B153" s="50"/>
      <c r="C153" s="51"/>
      <c r="D153" s="51"/>
      <c r="E153" s="51"/>
      <c r="F153" s="51"/>
      <c r="G153" s="51"/>
      <c r="H153" s="51"/>
      <c r="I153" s="117"/>
      <c r="J153" s="51"/>
      <c r="K153" s="51"/>
      <c r="L153" s="35"/>
    </row>
    <row r="186" ht="12">
      <c r="AT186" s="207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103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512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100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21.75" customHeight="1">
      <c r="B13" s="35"/>
      <c r="C13" s="36"/>
      <c r="D13" s="27" t="s">
        <v>29</v>
      </c>
      <c r="E13" s="36"/>
      <c r="F13" s="32" t="s">
        <v>30</v>
      </c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ROUND(SUM(BE82:BE151),2)</f>
        <v>0</v>
      </c>
      <c r="G30" s="36"/>
      <c r="H30" s="36"/>
      <c r="I30" s="109">
        <v>0.21</v>
      </c>
      <c r="J30" s="108">
        <f>ROUND(ROUND((SUM(BE82:BE151)),2)*I30,2)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ROUND(SUM(BF82:BF151),2)</f>
        <v>0</v>
      </c>
      <c r="G31" s="36"/>
      <c r="H31" s="36"/>
      <c r="I31" s="109">
        <v>0.15</v>
      </c>
      <c r="J31" s="108">
        <f>ROUND(ROUND((SUM(BF82:BF151)),2)*I31,2)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ROUND(SUM(BG82:BG151),2)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ROUND(SUM(BH82:BH151),2)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ROUND(SUM(BI82:BI151),2)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163056 - SO 100f-Spojovací chodník z ul.Těšínské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J82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116</v>
      </c>
      <c r="E57" s="128"/>
      <c r="F57" s="128"/>
      <c r="G57" s="128"/>
      <c r="H57" s="128"/>
      <c r="I57" s="129"/>
      <c r="J57" s="130">
        <f>J83</f>
        <v>0</v>
      </c>
      <c r="K57" s="131"/>
    </row>
    <row r="58" spans="2:11" s="8" customFormat="1" ht="19.5" customHeight="1">
      <c r="B58" s="132"/>
      <c r="C58" s="133"/>
      <c r="D58" s="134" t="s">
        <v>117</v>
      </c>
      <c r="E58" s="135"/>
      <c r="F58" s="135"/>
      <c r="G58" s="135"/>
      <c r="H58" s="135"/>
      <c r="I58" s="136"/>
      <c r="J58" s="137">
        <f>J84</f>
        <v>0</v>
      </c>
      <c r="K58" s="138"/>
    </row>
    <row r="59" spans="2:11" s="8" customFormat="1" ht="19.5" customHeight="1">
      <c r="B59" s="132"/>
      <c r="C59" s="133"/>
      <c r="D59" s="134" t="s">
        <v>118</v>
      </c>
      <c r="E59" s="135"/>
      <c r="F59" s="135"/>
      <c r="G59" s="135"/>
      <c r="H59" s="135"/>
      <c r="I59" s="136"/>
      <c r="J59" s="137">
        <f>J98</f>
        <v>0</v>
      </c>
      <c r="K59" s="138"/>
    </row>
    <row r="60" spans="2:11" s="8" customFormat="1" ht="19.5" customHeight="1">
      <c r="B60" s="132"/>
      <c r="C60" s="133"/>
      <c r="D60" s="134" t="s">
        <v>119</v>
      </c>
      <c r="E60" s="135"/>
      <c r="F60" s="135"/>
      <c r="G60" s="135"/>
      <c r="H60" s="135"/>
      <c r="I60" s="136"/>
      <c r="J60" s="137">
        <f>J115</f>
        <v>0</v>
      </c>
      <c r="K60" s="138"/>
    </row>
    <row r="61" spans="2:11" s="8" customFormat="1" ht="19.5" customHeight="1">
      <c r="B61" s="132"/>
      <c r="C61" s="133"/>
      <c r="D61" s="134" t="s">
        <v>120</v>
      </c>
      <c r="E61" s="135"/>
      <c r="F61" s="135"/>
      <c r="G61" s="135"/>
      <c r="H61" s="135"/>
      <c r="I61" s="136"/>
      <c r="J61" s="137">
        <f>J126</f>
        <v>0</v>
      </c>
      <c r="K61" s="138"/>
    </row>
    <row r="62" spans="2:11" s="8" customFormat="1" ht="19.5" customHeight="1">
      <c r="B62" s="132"/>
      <c r="C62" s="133"/>
      <c r="D62" s="134" t="s">
        <v>121</v>
      </c>
      <c r="E62" s="135"/>
      <c r="F62" s="135"/>
      <c r="G62" s="135"/>
      <c r="H62" s="135"/>
      <c r="I62" s="136"/>
      <c r="J62" s="137">
        <f>J149</f>
        <v>0</v>
      </c>
      <c r="K62" s="138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6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7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8"/>
      <c r="J68" s="54"/>
      <c r="K68" s="54"/>
      <c r="L68" s="35"/>
    </row>
    <row r="69" spans="2:12" s="1" customFormat="1" ht="36.75" customHeight="1">
      <c r="B69" s="35"/>
      <c r="C69" s="55" t="s">
        <v>122</v>
      </c>
      <c r="I69" s="139"/>
      <c r="L69" s="35"/>
    </row>
    <row r="70" spans="2:12" s="1" customFormat="1" ht="6.75" customHeight="1">
      <c r="B70" s="35"/>
      <c r="I70" s="139"/>
      <c r="L70" s="35"/>
    </row>
    <row r="71" spans="2:12" s="1" customFormat="1" ht="14.25" customHeight="1">
      <c r="B71" s="35"/>
      <c r="C71" s="57" t="s">
        <v>16</v>
      </c>
      <c r="I71" s="139"/>
      <c r="L71" s="35"/>
    </row>
    <row r="72" spans="2:12" s="1" customFormat="1" ht="22.5" customHeight="1">
      <c r="B72" s="35"/>
      <c r="E72" s="358" t="str">
        <f>E7</f>
        <v>Trojice-Restaurování pomníku obětem hornické stávky 1894 - zpevněné plochy</v>
      </c>
      <c r="F72" s="335"/>
      <c r="G72" s="335"/>
      <c r="H72" s="335"/>
      <c r="I72" s="139"/>
      <c r="L72" s="35"/>
    </row>
    <row r="73" spans="2:12" s="1" customFormat="1" ht="14.25" customHeight="1">
      <c r="B73" s="35"/>
      <c r="C73" s="57" t="s">
        <v>109</v>
      </c>
      <c r="I73" s="139"/>
      <c r="L73" s="35"/>
    </row>
    <row r="74" spans="2:12" s="1" customFormat="1" ht="23.25" customHeight="1">
      <c r="B74" s="35"/>
      <c r="E74" s="332" t="str">
        <f>E9</f>
        <v>163056 - SO 100f-Spojovací chodník z ul.Těšínské</v>
      </c>
      <c r="F74" s="335"/>
      <c r="G74" s="335"/>
      <c r="H74" s="335"/>
      <c r="I74" s="139"/>
      <c r="L74" s="35"/>
    </row>
    <row r="75" spans="2:12" s="1" customFormat="1" ht="6.75" customHeight="1">
      <c r="B75" s="35"/>
      <c r="I75" s="139"/>
      <c r="L75" s="35"/>
    </row>
    <row r="76" spans="2:12" s="1" customFormat="1" ht="18" customHeight="1">
      <c r="B76" s="35"/>
      <c r="C76" s="57" t="s">
        <v>24</v>
      </c>
      <c r="F76" s="140" t="str">
        <f>F12</f>
        <v>Ostrava</v>
      </c>
      <c r="I76" s="141" t="s">
        <v>26</v>
      </c>
      <c r="J76" s="61" t="str">
        <f>IF(J12="","",J12)</f>
        <v>31.03.2016</v>
      </c>
      <c r="L76" s="35"/>
    </row>
    <row r="77" spans="2:12" s="1" customFormat="1" ht="6.75" customHeight="1">
      <c r="B77" s="35"/>
      <c r="I77" s="139"/>
      <c r="L77" s="35"/>
    </row>
    <row r="78" spans="2:12" s="1" customFormat="1" ht="12.75">
      <c r="B78" s="35"/>
      <c r="C78" s="57" t="s">
        <v>32</v>
      </c>
      <c r="F78" s="140" t="str">
        <f>E15</f>
        <v> </v>
      </c>
      <c r="I78" s="141" t="s">
        <v>38</v>
      </c>
      <c r="J78" s="140" t="str">
        <f>E21</f>
        <v>ing Milan Palák</v>
      </c>
      <c r="L78" s="35"/>
    </row>
    <row r="79" spans="2:12" s="1" customFormat="1" ht="14.25" customHeight="1">
      <c r="B79" s="35"/>
      <c r="C79" s="57" t="s">
        <v>36</v>
      </c>
      <c r="F79" s="140">
        <f>IF(E18="","",E18)</f>
      </c>
      <c r="I79" s="139"/>
      <c r="L79" s="35"/>
    </row>
    <row r="80" spans="2:12" s="1" customFormat="1" ht="9.75" customHeight="1">
      <c r="B80" s="35"/>
      <c r="I80" s="139"/>
      <c r="L80" s="35"/>
    </row>
    <row r="81" spans="2:20" s="9" customFormat="1" ht="29.25" customHeight="1">
      <c r="B81" s="142"/>
      <c r="C81" s="143" t="s">
        <v>123</v>
      </c>
      <c r="D81" s="144" t="s">
        <v>63</v>
      </c>
      <c r="E81" s="144" t="s">
        <v>59</v>
      </c>
      <c r="F81" s="144" t="s">
        <v>124</v>
      </c>
      <c r="G81" s="144" t="s">
        <v>125</v>
      </c>
      <c r="H81" s="144" t="s">
        <v>126</v>
      </c>
      <c r="I81" s="145" t="s">
        <v>127</v>
      </c>
      <c r="J81" s="144" t="s">
        <v>113</v>
      </c>
      <c r="K81" s="146" t="s">
        <v>128</v>
      </c>
      <c r="L81" s="142"/>
      <c r="M81" s="68" t="s">
        <v>129</v>
      </c>
      <c r="N81" s="69" t="s">
        <v>48</v>
      </c>
      <c r="O81" s="69" t="s">
        <v>130</v>
      </c>
      <c r="P81" s="69" t="s">
        <v>131</v>
      </c>
      <c r="Q81" s="69" t="s">
        <v>132</v>
      </c>
      <c r="R81" s="69" t="s">
        <v>133</v>
      </c>
      <c r="S81" s="69" t="s">
        <v>134</v>
      </c>
      <c r="T81" s="70" t="s">
        <v>135</v>
      </c>
    </row>
    <row r="82" spans="2:63" s="1" customFormat="1" ht="29.25" customHeight="1">
      <c r="B82" s="35"/>
      <c r="C82" s="72" t="s">
        <v>114</v>
      </c>
      <c r="I82" s="139"/>
      <c r="J82" s="147">
        <f>BK82</f>
        <v>0</v>
      </c>
      <c r="L82" s="35"/>
      <c r="M82" s="71"/>
      <c r="N82" s="62"/>
      <c r="O82" s="62"/>
      <c r="P82" s="148">
        <f>P83</f>
        <v>0</v>
      </c>
      <c r="Q82" s="62"/>
      <c r="R82" s="148">
        <f>R83</f>
        <v>39.24248</v>
      </c>
      <c r="S82" s="62"/>
      <c r="T82" s="149">
        <f>T83</f>
        <v>187.53</v>
      </c>
      <c r="AT82" s="17" t="s">
        <v>77</v>
      </c>
      <c r="AU82" s="17" t="s">
        <v>115</v>
      </c>
      <c r="BK82" s="150">
        <f>BK83</f>
        <v>0</v>
      </c>
    </row>
    <row r="83" spans="2:63" s="10" customFormat="1" ht="36.75" customHeight="1">
      <c r="B83" s="151"/>
      <c r="D83" s="152" t="s">
        <v>77</v>
      </c>
      <c r="E83" s="153" t="s">
        <v>136</v>
      </c>
      <c r="F83" s="153" t="s">
        <v>137</v>
      </c>
      <c r="I83" s="154"/>
      <c r="J83" s="155">
        <f>BK83</f>
        <v>0</v>
      </c>
      <c r="L83" s="151"/>
      <c r="M83" s="156"/>
      <c r="N83" s="157"/>
      <c r="O83" s="157"/>
      <c r="P83" s="158">
        <f>P84+P98+P115+P126+P149</f>
        <v>0</v>
      </c>
      <c r="Q83" s="157"/>
      <c r="R83" s="158">
        <f>R84+R98+R115+R126+R149</f>
        <v>39.24248</v>
      </c>
      <c r="S83" s="157"/>
      <c r="T83" s="159">
        <f>T84+T98+T115+T126+T149</f>
        <v>187.53</v>
      </c>
      <c r="AR83" s="152" t="s">
        <v>23</v>
      </c>
      <c r="AT83" s="160" t="s">
        <v>77</v>
      </c>
      <c r="AU83" s="160" t="s">
        <v>78</v>
      </c>
      <c r="AY83" s="152" t="s">
        <v>138</v>
      </c>
      <c r="BK83" s="161">
        <f>BK84+BK98+BK115+BK126+BK149</f>
        <v>0</v>
      </c>
    </row>
    <row r="84" spans="2:63" s="10" customFormat="1" ht="19.5" customHeight="1">
      <c r="B84" s="151"/>
      <c r="D84" s="162" t="s">
        <v>77</v>
      </c>
      <c r="E84" s="163" t="s">
        <v>23</v>
      </c>
      <c r="F84" s="163" t="s">
        <v>139</v>
      </c>
      <c r="I84" s="154"/>
      <c r="J84" s="164">
        <f>BK84</f>
        <v>0</v>
      </c>
      <c r="L84" s="151"/>
      <c r="M84" s="156"/>
      <c r="N84" s="157"/>
      <c r="O84" s="157"/>
      <c r="P84" s="158">
        <f>SUM(P85:P97)</f>
        <v>0</v>
      </c>
      <c r="Q84" s="157"/>
      <c r="R84" s="158">
        <f>SUM(R85:R97)</f>
        <v>6.642</v>
      </c>
      <c r="S84" s="157"/>
      <c r="T84" s="159">
        <f>SUM(T85:T97)</f>
        <v>184.89000000000001</v>
      </c>
      <c r="AR84" s="152" t="s">
        <v>23</v>
      </c>
      <c r="AT84" s="160" t="s">
        <v>77</v>
      </c>
      <c r="AU84" s="160" t="s">
        <v>23</v>
      </c>
      <c r="AY84" s="152" t="s">
        <v>138</v>
      </c>
      <c r="BK84" s="161">
        <f>SUM(BK85:BK97)</f>
        <v>0</v>
      </c>
    </row>
    <row r="85" spans="2:65" s="1" customFormat="1" ht="22.5" customHeight="1">
      <c r="B85" s="165"/>
      <c r="C85" s="166" t="s">
        <v>23</v>
      </c>
      <c r="D85" s="166" t="s">
        <v>140</v>
      </c>
      <c r="E85" s="167" t="s">
        <v>467</v>
      </c>
      <c r="F85" s="168" t="s">
        <v>468</v>
      </c>
      <c r="G85" s="169" t="s">
        <v>143</v>
      </c>
      <c r="H85" s="170">
        <v>205</v>
      </c>
      <c r="I85" s="171"/>
      <c r="J85" s="172">
        <f>ROUND(I85*H85,2)</f>
        <v>0</v>
      </c>
      <c r="K85" s="168" t="s">
        <v>144</v>
      </c>
      <c r="L85" s="35"/>
      <c r="M85" s="173" t="s">
        <v>22</v>
      </c>
      <c r="N85" s="174" t="s">
        <v>49</v>
      </c>
      <c r="O85" s="36"/>
      <c r="P85" s="175">
        <f>O85*H85</f>
        <v>0</v>
      </c>
      <c r="Q85" s="175">
        <v>0</v>
      </c>
      <c r="R85" s="175">
        <f>Q85*H85</f>
        <v>0</v>
      </c>
      <c r="S85" s="175">
        <v>0.13</v>
      </c>
      <c r="T85" s="176">
        <f>S85*H85</f>
        <v>26.650000000000002</v>
      </c>
      <c r="AR85" s="17" t="s">
        <v>145</v>
      </c>
      <c r="AT85" s="17" t="s">
        <v>140</v>
      </c>
      <c r="AU85" s="17" t="s">
        <v>86</v>
      </c>
      <c r="AY85" s="17" t="s">
        <v>138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7" t="s">
        <v>23</v>
      </c>
      <c r="BK85" s="177">
        <f>ROUND(I85*H85,2)</f>
        <v>0</v>
      </c>
      <c r="BL85" s="17" t="s">
        <v>145</v>
      </c>
      <c r="BM85" s="17" t="s">
        <v>513</v>
      </c>
    </row>
    <row r="86" spans="2:47" s="1" customFormat="1" ht="36">
      <c r="B86" s="35"/>
      <c r="D86" s="178" t="s">
        <v>147</v>
      </c>
      <c r="F86" s="179" t="s">
        <v>470</v>
      </c>
      <c r="I86" s="139"/>
      <c r="L86" s="35"/>
      <c r="M86" s="64"/>
      <c r="N86" s="36"/>
      <c r="O86" s="36"/>
      <c r="P86" s="36"/>
      <c r="Q86" s="36"/>
      <c r="R86" s="36"/>
      <c r="S86" s="36"/>
      <c r="T86" s="65"/>
      <c r="AT86" s="17" t="s">
        <v>147</v>
      </c>
      <c r="AU86" s="17" t="s">
        <v>86</v>
      </c>
    </row>
    <row r="87" spans="2:65" s="1" customFormat="1" ht="22.5" customHeight="1">
      <c r="B87" s="165"/>
      <c r="C87" s="166" t="s">
        <v>86</v>
      </c>
      <c r="D87" s="166" t="s">
        <v>140</v>
      </c>
      <c r="E87" s="167" t="s">
        <v>149</v>
      </c>
      <c r="F87" s="168" t="s">
        <v>150</v>
      </c>
      <c r="G87" s="169" t="s">
        <v>143</v>
      </c>
      <c r="H87" s="170">
        <v>205</v>
      </c>
      <c r="I87" s="171"/>
      <c r="J87" s="172">
        <f>ROUND(I87*H87,2)</f>
        <v>0</v>
      </c>
      <c r="K87" s="168" t="s">
        <v>144</v>
      </c>
      <c r="L87" s="35"/>
      <c r="M87" s="173" t="s">
        <v>22</v>
      </c>
      <c r="N87" s="174" t="s">
        <v>49</v>
      </c>
      <c r="O87" s="36"/>
      <c r="P87" s="175">
        <f>O87*H87</f>
        <v>0</v>
      </c>
      <c r="Q87" s="175">
        <v>0</v>
      </c>
      <c r="R87" s="175">
        <f>Q87*H87</f>
        <v>0</v>
      </c>
      <c r="S87" s="175">
        <v>0.5</v>
      </c>
      <c r="T87" s="176">
        <f>S87*H87</f>
        <v>102.5</v>
      </c>
      <c r="AR87" s="17" t="s">
        <v>145</v>
      </c>
      <c r="AT87" s="17" t="s">
        <v>140</v>
      </c>
      <c r="AU87" s="17" t="s">
        <v>86</v>
      </c>
      <c r="AY87" s="17" t="s">
        <v>138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17" t="s">
        <v>23</v>
      </c>
      <c r="BK87" s="177">
        <f>ROUND(I87*H87,2)</f>
        <v>0</v>
      </c>
      <c r="BL87" s="17" t="s">
        <v>145</v>
      </c>
      <c r="BM87" s="17" t="s">
        <v>514</v>
      </c>
    </row>
    <row r="88" spans="2:47" s="1" customFormat="1" ht="36">
      <c r="B88" s="35"/>
      <c r="D88" s="178" t="s">
        <v>147</v>
      </c>
      <c r="F88" s="179" t="s">
        <v>152</v>
      </c>
      <c r="I88" s="139"/>
      <c r="L88" s="35"/>
      <c r="M88" s="64"/>
      <c r="N88" s="36"/>
      <c r="O88" s="36"/>
      <c r="P88" s="36"/>
      <c r="Q88" s="36"/>
      <c r="R88" s="36"/>
      <c r="S88" s="36"/>
      <c r="T88" s="65"/>
      <c r="AT88" s="17" t="s">
        <v>147</v>
      </c>
      <c r="AU88" s="17" t="s">
        <v>86</v>
      </c>
    </row>
    <row r="89" spans="2:65" s="1" customFormat="1" ht="22.5" customHeight="1">
      <c r="B89" s="165"/>
      <c r="C89" s="166" t="s">
        <v>153</v>
      </c>
      <c r="D89" s="166" t="s">
        <v>140</v>
      </c>
      <c r="E89" s="167" t="s">
        <v>154</v>
      </c>
      <c r="F89" s="168" t="s">
        <v>155</v>
      </c>
      <c r="G89" s="169" t="s">
        <v>143</v>
      </c>
      <c r="H89" s="170">
        <v>205</v>
      </c>
      <c r="I89" s="171"/>
      <c r="J89" s="172">
        <f>ROUND(I89*H89,2)</f>
        <v>0</v>
      </c>
      <c r="K89" s="168" t="s">
        <v>144</v>
      </c>
      <c r="L89" s="35"/>
      <c r="M89" s="173" t="s">
        <v>22</v>
      </c>
      <c r="N89" s="174" t="s">
        <v>49</v>
      </c>
      <c r="O89" s="36"/>
      <c r="P89" s="175">
        <f>O89*H89</f>
        <v>0</v>
      </c>
      <c r="Q89" s="175">
        <v>0</v>
      </c>
      <c r="R89" s="175">
        <f>Q89*H89</f>
        <v>0</v>
      </c>
      <c r="S89" s="175">
        <v>0.098</v>
      </c>
      <c r="T89" s="176">
        <f>S89*H89</f>
        <v>20.09</v>
      </c>
      <c r="AR89" s="17" t="s">
        <v>145</v>
      </c>
      <c r="AT89" s="17" t="s">
        <v>140</v>
      </c>
      <c r="AU89" s="17" t="s">
        <v>86</v>
      </c>
      <c r="AY89" s="17" t="s">
        <v>138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7" t="s">
        <v>23</v>
      </c>
      <c r="BK89" s="177">
        <f>ROUND(I89*H89,2)</f>
        <v>0</v>
      </c>
      <c r="BL89" s="17" t="s">
        <v>145</v>
      </c>
      <c r="BM89" s="17" t="s">
        <v>515</v>
      </c>
    </row>
    <row r="90" spans="2:47" s="1" customFormat="1" ht="36">
      <c r="B90" s="35"/>
      <c r="D90" s="178" t="s">
        <v>147</v>
      </c>
      <c r="F90" s="179" t="s">
        <v>157</v>
      </c>
      <c r="I90" s="139"/>
      <c r="L90" s="35"/>
      <c r="M90" s="64"/>
      <c r="N90" s="36"/>
      <c r="O90" s="36"/>
      <c r="P90" s="36"/>
      <c r="Q90" s="36"/>
      <c r="R90" s="36"/>
      <c r="S90" s="36"/>
      <c r="T90" s="65"/>
      <c r="AT90" s="17" t="s">
        <v>147</v>
      </c>
      <c r="AU90" s="17" t="s">
        <v>86</v>
      </c>
    </row>
    <row r="91" spans="2:65" s="1" customFormat="1" ht="22.5" customHeight="1">
      <c r="B91" s="165"/>
      <c r="C91" s="166" t="s">
        <v>145</v>
      </c>
      <c r="D91" s="166" t="s">
        <v>140</v>
      </c>
      <c r="E91" s="167" t="s">
        <v>158</v>
      </c>
      <c r="F91" s="168" t="s">
        <v>159</v>
      </c>
      <c r="G91" s="169" t="s">
        <v>160</v>
      </c>
      <c r="H91" s="170">
        <v>155</v>
      </c>
      <c r="I91" s="171"/>
      <c r="J91" s="172">
        <f>ROUND(I91*H91,2)</f>
        <v>0</v>
      </c>
      <c r="K91" s="168" t="s">
        <v>144</v>
      </c>
      <c r="L91" s="35"/>
      <c r="M91" s="173" t="s">
        <v>22</v>
      </c>
      <c r="N91" s="174" t="s">
        <v>49</v>
      </c>
      <c r="O91" s="36"/>
      <c r="P91" s="175">
        <f>O91*H91</f>
        <v>0</v>
      </c>
      <c r="Q91" s="175">
        <v>0</v>
      </c>
      <c r="R91" s="175">
        <f>Q91*H91</f>
        <v>0</v>
      </c>
      <c r="S91" s="175">
        <v>0.23</v>
      </c>
      <c r="T91" s="176">
        <f>S91*H91</f>
        <v>35.65</v>
      </c>
      <c r="AR91" s="17" t="s">
        <v>145</v>
      </c>
      <c r="AT91" s="17" t="s">
        <v>140</v>
      </c>
      <c r="AU91" s="17" t="s">
        <v>86</v>
      </c>
      <c r="AY91" s="17" t="s">
        <v>138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7" t="s">
        <v>23</v>
      </c>
      <c r="BK91" s="177">
        <f>ROUND(I91*H91,2)</f>
        <v>0</v>
      </c>
      <c r="BL91" s="17" t="s">
        <v>145</v>
      </c>
      <c r="BM91" s="17" t="s">
        <v>516</v>
      </c>
    </row>
    <row r="92" spans="2:47" s="1" customFormat="1" ht="24">
      <c r="B92" s="35"/>
      <c r="D92" s="178" t="s">
        <v>147</v>
      </c>
      <c r="F92" s="179" t="s">
        <v>162</v>
      </c>
      <c r="I92" s="139"/>
      <c r="L92" s="35"/>
      <c r="M92" s="64"/>
      <c r="N92" s="36"/>
      <c r="O92" s="36"/>
      <c r="P92" s="36"/>
      <c r="Q92" s="36"/>
      <c r="R92" s="36"/>
      <c r="S92" s="36"/>
      <c r="T92" s="65"/>
      <c r="AT92" s="17" t="s">
        <v>147</v>
      </c>
      <c r="AU92" s="17" t="s">
        <v>86</v>
      </c>
    </row>
    <row r="93" spans="2:65" s="1" customFormat="1" ht="22.5" customHeight="1">
      <c r="B93" s="165"/>
      <c r="C93" s="166" t="s">
        <v>163</v>
      </c>
      <c r="D93" s="166" t="s">
        <v>140</v>
      </c>
      <c r="E93" s="167" t="s">
        <v>258</v>
      </c>
      <c r="F93" s="168" t="s">
        <v>259</v>
      </c>
      <c r="G93" s="169" t="s">
        <v>160</v>
      </c>
      <c r="H93" s="170">
        <v>180</v>
      </c>
      <c r="I93" s="171"/>
      <c r="J93" s="172">
        <f>ROUND(I93*H93,2)</f>
        <v>0</v>
      </c>
      <c r="K93" s="168" t="s">
        <v>144</v>
      </c>
      <c r="L93" s="35"/>
      <c r="M93" s="173" t="s">
        <v>22</v>
      </c>
      <c r="N93" s="174" t="s">
        <v>49</v>
      </c>
      <c r="O93" s="36"/>
      <c r="P93" s="175">
        <f>O93*H93</f>
        <v>0</v>
      </c>
      <c r="Q93" s="175">
        <v>0.0369</v>
      </c>
      <c r="R93" s="175">
        <f>Q93*H93</f>
        <v>6.642</v>
      </c>
      <c r="S93" s="175">
        <v>0</v>
      </c>
      <c r="T93" s="176">
        <f>S93*H93</f>
        <v>0</v>
      </c>
      <c r="AR93" s="17" t="s">
        <v>145</v>
      </c>
      <c r="AT93" s="17" t="s">
        <v>140</v>
      </c>
      <c r="AU93" s="17" t="s">
        <v>86</v>
      </c>
      <c r="AY93" s="17" t="s">
        <v>138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7" t="s">
        <v>23</v>
      </c>
      <c r="BK93" s="177">
        <f>ROUND(I93*H93,2)</f>
        <v>0</v>
      </c>
      <c r="BL93" s="17" t="s">
        <v>145</v>
      </c>
      <c r="BM93" s="17" t="s">
        <v>517</v>
      </c>
    </row>
    <row r="94" spans="2:47" s="1" customFormat="1" ht="48">
      <c r="B94" s="35"/>
      <c r="D94" s="178" t="s">
        <v>147</v>
      </c>
      <c r="F94" s="179" t="s">
        <v>261</v>
      </c>
      <c r="I94" s="139"/>
      <c r="L94" s="35"/>
      <c r="M94" s="64"/>
      <c r="N94" s="36"/>
      <c r="O94" s="36"/>
      <c r="P94" s="36"/>
      <c r="Q94" s="36"/>
      <c r="R94" s="36"/>
      <c r="S94" s="36"/>
      <c r="T94" s="65"/>
      <c r="AT94" s="17" t="s">
        <v>147</v>
      </c>
      <c r="AU94" s="17" t="s">
        <v>86</v>
      </c>
    </row>
    <row r="95" spans="2:65" s="1" customFormat="1" ht="22.5" customHeight="1">
      <c r="B95" s="165"/>
      <c r="C95" s="166" t="s">
        <v>169</v>
      </c>
      <c r="D95" s="166" t="s">
        <v>140</v>
      </c>
      <c r="E95" s="167" t="s">
        <v>262</v>
      </c>
      <c r="F95" s="168" t="s">
        <v>263</v>
      </c>
      <c r="G95" s="169" t="s">
        <v>264</v>
      </c>
      <c r="H95" s="170">
        <v>90</v>
      </c>
      <c r="I95" s="171"/>
      <c r="J95" s="172">
        <f>ROUND(I95*H95,2)</f>
        <v>0</v>
      </c>
      <c r="K95" s="168" t="s">
        <v>144</v>
      </c>
      <c r="L95" s="35"/>
      <c r="M95" s="173" t="s">
        <v>22</v>
      </c>
      <c r="N95" s="174" t="s">
        <v>49</v>
      </c>
      <c r="O95" s="36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AR95" s="17" t="s">
        <v>145</v>
      </c>
      <c r="AT95" s="17" t="s">
        <v>140</v>
      </c>
      <c r="AU95" s="17" t="s">
        <v>86</v>
      </c>
      <c r="AY95" s="17" t="s">
        <v>138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7" t="s">
        <v>23</v>
      </c>
      <c r="BK95" s="177">
        <f>ROUND(I95*H95,2)</f>
        <v>0</v>
      </c>
      <c r="BL95" s="17" t="s">
        <v>145</v>
      </c>
      <c r="BM95" s="17" t="s">
        <v>518</v>
      </c>
    </row>
    <row r="96" spans="2:47" s="1" customFormat="1" ht="24">
      <c r="B96" s="35"/>
      <c r="D96" s="180" t="s">
        <v>147</v>
      </c>
      <c r="F96" s="181" t="s">
        <v>266</v>
      </c>
      <c r="I96" s="139"/>
      <c r="L96" s="35"/>
      <c r="M96" s="64"/>
      <c r="N96" s="36"/>
      <c r="O96" s="36"/>
      <c r="P96" s="36"/>
      <c r="Q96" s="36"/>
      <c r="R96" s="36"/>
      <c r="S96" s="36"/>
      <c r="T96" s="65"/>
      <c r="AT96" s="17" t="s">
        <v>147</v>
      </c>
      <c r="AU96" s="17" t="s">
        <v>86</v>
      </c>
    </row>
    <row r="97" spans="2:51" s="11" customFormat="1" ht="12">
      <c r="B97" s="192"/>
      <c r="D97" s="180" t="s">
        <v>184</v>
      </c>
      <c r="E97" s="193" t="s">
        <v>22</v>
      </c>
      <c r="F97" s="194" t="s">
        <v>519</v>
      </c>
      <c r="H97" s="195">
        <v>90</v>
      </c>
      <c r="I97" s="196"/>
      <c r="L97" s="192"/>
      <c r="M97" s="197"/>
      <c r="N97" s="198"/>
      <c r="O97" s="198"/>
      <c r="P97" s="198"/>
      <c r="Q97" s="198"/>
      <c r="R97" s="198"/>
      <c r="S97" s="198"/>
      <c r="T97" s="199"/>
      <c r="AT97" s="193" t="s">
        <v>184</v>
      </c>
      <c r="AU97" s="193" t="s">
        <v>86</v>
      </c>
      <c r="AV97" s="11" t="s">
        <v>86</v>
      </c>
      <c r="AW97" s="11" t="s">
        <v>42</v>
      </c>
      <c r="AX97" s="11" t="s">
        <v>23</v>
      </c>
      <c r="AY97" s="193" t="s">
        <v>138</v>
      </c>
    </row>
    <row r="98" spans="2:63" s="10" customFormat="1" ht="29.25" customHeight="1">
      <c r="B98" s="151"/>
      <c r="D98" s="162" t="s">
        <v>77</v>
      </c>
      <c r="E98" s="163" t="s">
        <v>163</v>
      </c>
      <c r="F98" s="163" t="s">
        <v>164</v>
      </c>
      <c r="I98" s="154"/>
      <c r="J98" s="164">
        <f>BK98</f>
        <v>0</v>
      </c>
      <c r="L98" s="151"/>
      <c r="M98" s="156"/>
      <c r="N98" s="157"/>
      <c r="O98" s="157"/>
      <c r="P98" s="158">
        <f>SUM(P99:P114)</f>
        <v>0</v>
      </c>
      <c r="Q98" s="157"/>
      <c r="R98" s="158">
        <f>SUM(R99:R114)</f>
        <v>32.511179999999996</v>
      </c>
      <c r="S98" s="157"/>
      <c r="T98" s="159">
        <f>SUM(T99:T114)</f>
        <v>0</v>
      </c>
      <c r="AR98" s="152" t="s">
        <v>23</v>
      </c>
      <c r="AT98" s="160" t="s">
        <v>77</v>
      </c>
      <c r="AU98" s="160" t="s">
        <v>23</v>
      </c>
      <c r="AY98" s="152" t="s">
        <v>138</v>
      </c>
      <c r="BK98" s="161">
        <f>SUM(BK99:BK114)</f>
        <v>0</v>
      </c>
    </row>
    <row r="99" spans="2:65" s="1" customFormat="1" ht="22.5" customHeight="1">
      <c r="B99" s="165"/>
      <c r="C99" s="166" t="s">
        <v>174</v>
      </c>
      <c r="D99" s="166" t="s">
        <v>140</v>
      </c>
      <c r="E99" s="167" t="s">
        <v>268</v>
      </c>
      <c r="F99" s="168" t="s">
        <v>269</v>
      </c>
      <c r="G99" s="169" t="s">
        <v>143</v>
      </c>
      <c r="H99" s="170">
        <v>130</v>
      </c>
      <c r="I99" s="171"/>
      <c r="J99" s="172">
        <f>ROUND(I99*H99,2)</f>
        <v>0</v>
      </c>
      <c r="K99" s="168" t="s">
        <v>144</v>
      </c>
      <c r="L99" s="35"/>
      <c r="M99" s="173" t="s">
        <v>22</v>
      </c>
      <c r="N99" s="174" t="s">
        <v>49</v>
      </c>
      <c r="O99" s="36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AR99" s="17" t="s">
        <v>145</v>
      </c>
      <c r="AT99" s="17" t="s">
        <v>140</v>
      </c>
      <c r="AU99" s="17" t="s">
        <v>86</v>
      </c>
      <c r="AY99" s="17" t="s">
        <v>138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7" t="s">
        <v>23</v>
      </c>
      <c r="BK99" s="177">
        <f>ROUND(I99*H99,2)</f>
        <v>0</v>
      </c>
      <c r="BL99" s="17" t="s">
        <v>145</v>
      </c>
      <c r="BM99" s="17" t="s">
        <v>520</v>
      </c>
    </row>
    <row r="100" spans="2:47" s="1" customFormat="1" ht="24">
      <c r="B100" s="35"/>
      <c r="D100" s="178" t="s">
        <v>147</v>
      </c>
      <c r="F100" s="179" t="s">
        <v>271</v>
      </c>
      <c r="I100" s="139"/>
      <c r="L100" s="35"/>
      <c r="M100" s="64"/>
      <c r="N100" s="36"/>
      <c r="O100" s="36"/>
      <c r="P100" s="36"/>
      <c r="Q100" s="36"/>
      <c r="R100" s="36"/>
      <c r="S100" s="36"/>
      <c r="T100" s="65"/>
      <c r="AT100" s="17" t="s">
        <v>147</v>
      </c>
      <c r="AU100" s="17" t="s">
        <v>86</v>
      </c>
    </row>
    <row r="101" spans="2:65" s="1" customFormat="1" ht="22.5" customHeight="1">
      <c r="B101" s="165"/>
      <c r="C101" s="166" t="s">
        <v>179</v>
      </c>
      <c r="D101" s="166" t="s">
        <v>140</v>
      </c>
      <c r="E101" s="167" t="s">
        <v>390</v>
      </c>
      <c r="F101" s="168" t="s">
        <v>391</v>
      </c>
      <c r="G101" s="169" t="s">
        <v>143</v>
      </c>
      <c r="H101" s="170">
        <v>115</v>
      </c>
      <c r="I101" s="171"/>
      <c r="J101" s="172">
        <f>ROUND(I101*H101,2)</f>
        <v>0</v>
      </c>
      <c r="K101" s="168" t="s">
        <v>144</v>
      </c>
      <c r="L101" s="35"/>
      <c r="M101" s="173" t="s">
        <v>22</v>
      </c>
      <c r="N101" s="174" t="s">
        <v>49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7" t="s">
        <v>145</v>
      </c>
      <c r="AT101" s="17" t="s">
        <v>140</v>
      </c>
      <c r="AU101" s="17" t="s">
        <v>86</v>
      </c>
      <c r="AY101" s="17" t="s">
        <v>138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7" t="s">
        <v>23</v>
      </c>
      <c r="BK101" s="177">
        <f>ROUND(I101*H101,2)</f>
        <v>0</v>
      </c>
      <c r="BL101" s="17" t="s">
        <v>145</v>
      </c>
      <c r="BM101" s="17" t="s">
        <v>521</v>
      </c>
    </row>
    <row r="102" spans="2:47" s="1" customFormat="1" ht="12">
      <c r="B102" s="35"/>
      <c r="D102" s="178" t="s">
        <v>147</v>
      </c>
      <c r="F102" s="179" t="s">
        <v>393</v>
      </c>
      <c r="I102" s="139"/>
      <c r="L102" s="35"/>
      <c r="M102" s="64"/>
      <c r="N102" s="36"/>
      <c r="O102" s="36"/>
      <c r="P102" s="36"/>
      <c r="Q102" s="36"/>
      <c r="R102" s="36"/>
      <c r="S102" s="36"/>
      <c r="T102" s="65"/>
      <c r="AT102" s="17" t="s">
        <v>147</v>
      </c>
      <c r="AU102" s="17" t="s">
        <v>86</v>
      </c>
    </row>
    <row r="103" spans="2:65" s="1" customFormat="1" ht="22.5" customHeight="1">
      <c r="B103" s="165"/>
      <c r="C103" s="166" t="s">
        <v>186</v>
      </c>
      <c r="D103" s="166" t="s">
        <v>140</v>
      </c>
      <c r="E103" s="167" t="s">
        <v>522</v>
      </c>
      <c r="F103" s="168" t="s">
        <v>523</v>
      </c>
      <c r="G103" s="169" t="s">
        <v>143</v>
      </c>
      <c r="H103" s="170">
        <v>130</v>
      </c>
      <c r="I103" s="171"/>
      <c r="J103" s="172">
        <f>ROUND(I103*H103,2)</f>
        <v>0</v>
      </c>
      <c r="K103" s="168" t="s">
        <v>144</v>
      </c>
      <c r="L103" s="35"/>
      <c r="M103" s="173" t="s">
        <v>22</v>
      </c>
      <c r="N103" s="174" t="s">
        <v>49</v>
      </c>
      <c r="O103" s="36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17" t="s">
        <v>145</v>
      </c>
      <c r="AT103" s="17" t="s">
        <v>140</v>
      </c>
      <c r="AU103" s="17" t="s">
        <v>86</v>
      </c>
      <c r="AY103" s="17" t="s">
        <v>138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7" t="s">
        <v>23</v>
      </c>
      <c r="BK103" s="177">
        <f>ROUND(I103*H103,2)</f>
        <v>0</v>
      </c>
      <c r="BL103" s="17" t="s">
        <v>145</v>
      </c>
      <c r="BM103" s="17" t="s">
        <v>524</v>
      </c>
    </row>
    <row r="104" spans="2:47" s="1" customFormat="1" ht="12">
      <c r="B104" s="35"/>
      <c r="D104" s="178" t="s">
        <v>147</v>
      </c>
      <c r="F104" s="179" t="s">
        <v>525</v>
      </c>
      <c r="I104" s="139"/>
      <c r="L104" s="35"/>
      <c r="M104" s="64"/>
      <c r="N104" s="36"/>
      <c r="O104" s="36"/>
      <c r="P104" s="36"/>
      <c r="Q104" s="36"/>
      <c r="R104" s="36"/>
      <c r="S104" s="36"/>
      <c r="T104" s="65"/>
      <c r="AT104" s="17" t="s">
        <v>147</v>
      </c>
      <c r="AU104" s="17" t="s">
        <v>86</v>
      </c>
    </row>
    <row r="105" spans="2:65" s="1" customFormat="1" ht="31.5" customHeight="1">
      <c r="B105" s="165"/>
      <c r="C105" s="166" t="s">
        <v>28</v>
      </c>
      <c r="D105" s="166" t="s">
        <v>140</v>
      </c>
      <c r="E105" s="167" t="s">
        <v>526</v>
      </c>
      <c r="F105" s="168" t="s">
        <v>527</v>
      </c>
      <c r="G105" s="169" t="s">
        <v>143</v>
      </c>
      <c r="H105" s="170">
        <v>116</v>
      </c>
      <c r="I105" s="171"/>
      <c r="J105" s="172">
        <f>ROUND(I105*H105,2)</f>
        <v>0</v>
      </c>
      <c r="K105" s="168" t="s">
        <v>144</v>
      </c>
      <c r="L105" s="35"/>
      <c r="M105" s="173" t="s">
        <v>22</v>
      </c>
      <c r="N105" s="174" t="s">
        <v>49</v>
      </c>
      <c r="O105" s="36"/>
      <c r="P105" s="175">
        <f>O105*H105</f>
        <v>0</v>
      </c>
      <c r="Q105" s="175">
        <v>0.101</v>
      </c>
      <c r="R105" s="175">
        <f>Q105*H105</f>
        <v>11.716000000000001</v>
      </c>
      <c r="S105" s="175">
        <v>0</v>
      </c>
      <c r="T105" s="176">
        <f>S105*H105</f>
        <v>0</v>
      </c>
      <c r="AR105" s="17" t="s">
        <v>145</v>
      </c>
      <c r="AT105" s="17" t="s">
        <v>140</v>
      </c>
      <c r="AU105" s="17" t="s">
        <v>86</v>
      </c>
      <c r="AY105" s="17" t="s">
        <v>138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7" t="s">
        <v>23</v>
      </c>
      <c r="BK105" s="177">
        <f>ROUND(I105*H105,2)</f>
        <v>0</v>
      </c>
      <c r="BL105" s="17" t="s">
        <v>145</v>
      </c>
      <c r="BM105" s="17" t="s">
        <v>528</v>
      </c>
    </row>
    <row r="106" spans="2:47" s="1" customFormat="1" ht="48">
      <c r="B106" s="35"/>
      <c r="D106" s="180" t="s">
        <v>147</v>
      </c>
      <c r="F106" s="181" t="s">
        <v>529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7" t="s">
        <v>147</v>
      </c>
      <c r="AU106" s="17" t="s">
        <v>86</v>
      </c>
    </row>
    <row r="107" spans="2:51" s="11" customFormat="1" ht="12">
      <c r="B107" s="192"/>
      <c r="D107" s="178" t="s">
        <v>184</v>
      </c>
      <c r="E107" s="201" t="s">
        <v>22</v>
      </c>
      <c r="F107" s="202" t="s">
        <v>530</v>
      </c>
      <c r="H107" s="203">
        <v>116</v>
      </c>
      <c r="I107" s="196"/>
      <c r="L107" s="192"/>
      <c r="M107" s="197"/>
      <c r="N107" s="198"/>
      <c r="O107" s="198"/>
      <c r="P107" s="198"/>
      <c r="Q107" s="198"/>
      <c r="R107" s="198"/>
      <c r="S107" s="198"/>
      <c r="T107" s="199"/>
      <c r="AT107" s="193" t="s">
        <v>184</v>
      </c>
      <c r="AU107" s="193" t="s">
        <v>86</v>
      </c>
      <c r="AV107" s="11" t="s">
        <v>86</v>
      </c>
      <c r="AW107" s="11" t="s">
        <v>42</v>
      </c>
      <c r="AX107" s="11" t="s">
        <v>23</v>
      </c>
      <c r="AY107" s="193" t="s">
        <v>138</v>
      </c>
    </row>
    <row r="108" spans="2:65" s="1" customFormat="1" ht="22.5" customHeight="1">
      <c r="B108" s="165"/>
      <c r="C108" s="182" t="s">
        <v>197</v>
      </c>
      <c r="D108" s="182" t="s">
        <v>180</v>
      </c>
      <c r="E108" s="183" t="s">
        <v>531</v>
      </c>
      <c r="F108" s="184" t="s">
        <v>532</v>
      </c>
      <c r="G108" s="185" t="s">
        <v>143</v>
      </c>
      <c r="H108" s="186">
        <v>117.3</v>
      </c>
      <c r="I108" s="187"/>
      <c r="J108" s="188">
        <f>ROUND(I108*H108,2)</f>
        <v>0</v>
      </c>
      <c r="K108" s="184" t="s">
        <v>22</v>
      </c>
      <c r="L108" s="189"/>
      <c r="M108" s="190" t="s">
        <v>22</v>
      </c>
      <c r="N108" s="191" t="s">
        <v>49</v>
      </c>
      <c r="O108" s="36"/>
      <c r="P108" s="175">
        <f>O108*H108</f>
        <v>0</v>
      </c>
      <c r="Q108" s="175">
        <v>0.176</v>
      </c>
      <c r="R108" s="175">
        <f>Q108*H108</f>
        <v>20.6448</v>
      </c>
      <c r="S108" s="175">
        <v>0</v>
      </c>
      <c r="T108" s="176">
        <f>S108*H108</f>
        <v>0</v>
      </c>
      <c r="AR108" s="17" t="s">
        <v>179</v>
      </c>
      <c r="AT108" s="17" t="s">
        <v>180</v>
      </c>
      <c r="AU108" s="17" t="s">
        <v>86</v>
      </c>
      <c r="AY108" s="17" t="s">
        <v>138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7" t="s">
        <v>23</v>
      </c>
      <c r="BK108" s="177">
        <f>ROUND(I108*H108,2)</f>
        <v>0</v>
      </c>
      <c r="BL108" s="17" t="s">
        <v>145</v>
      </c>
      <c r="BM108" s="17" t="s">
        <v>533</v>
      </c>
    </row>
    <row r="109" spans="2:47" s="1" customFormat="1" ht="24">
      <c r="B109" s="35"/>
      <c r="D109" s="180" t="s">
        <v>147</v>
      </c>
      <c r="F109" s="181" t="s">
        <v>534</v>
      </c>
      <c r="I109" s="139"/>
      <c r="L109" s="35"/>
      <c r="M109" s="64"/>
      <c r="N109" s="36"/>
      <c r="O109" s="36"/>
      <c r="P109" s="36"/>
      <c r="Q109" s="36"/>
      <c r="R109" s="36"/>
      <c r="S109" s="36"/>
      <c r="T109" s="65"/>
      <c r="AT109" s="17" t="s">
        <v>147</v>
      </c>
      <c r="AU109" s="17" t="s">
        <v>86</v>
      </c>
    </row>
    <row r="110" spans="2:51" s="11" customFormat="1" ht="12">
      <c r="B110" s="192"/>
      <c r="D110" s="178" t="s">
        <v>184</v>
      </c>
      <c r="F110" s="202" t="s">
        <v>535</v>
      </c>
      <c r="H110" s="203">
        <v>117.3</v>
      </c>
      <c r="I110" s="196"/>
      <c r="L110" s="192"/>
      <c r="M110" s="197"/>
      <c r="N110" s="198"/>
      <c r="O110" s="198"/>
      <c r="P110" s="198"/>
      <c r="Q110" s="198"/>
      <c r="R110" s="198"/>
      <c r="S110" s="198"/>
      <c r="T110" s="199"/>
      <c r="AT110" s="193" t="s">
        <v>184</v>
      </c>
      <c r="AU110" s="193" t="s">
        <v>86</v>
      </c>
      <c r="AV110" s="11" t="s">
        <v>86</v>
      </c>
      <c r="AW110" s="11" t="s">
        <v>4</v>
      </c>
      <c r="AX110" s="11" t="s">
        <v>23</v>
      </c>
      <c r="AY110" s="193" t="s">
        <v>138</v>
      </c>
    </row>
    <row r="111" spans="2:65" s="1" customFormat="1" ht="22.5" customHeight="1">
      <c r="B111" s="165"/>
      <c r="C111" s="182" t="s">
        <v>204</v>
      </c>
      <c r="D111" s="182" t="s">
        <v>180</v>
      </c>
      <c r="E111" s="183" t="s">
        <v>536</v>
      </c>
      <c r="F111" s="184" t="s">
        <v>537</v>
      </c>
      <c r="G111" s="185" t="s">
        <v>143</v>
      </c>
      <c r="H111" s="186">
        <v>1.03</v>
      </c>
      <c r="I111" s="187"/>
      <c r="J111" s="188">
        <f>ROUND(I111*H111,2)</f>
        <v>0</v>
      </c>
      <c r="K111" s="184" t="s">
        <v>22</v>
      </c>
      <c r="L111" s="189"/>
      <c r="M111" s="190" t="s">
        <v>22</v>
      </c>
      <c r="N111" s="191" t="s">
        <v>49</v>
      </c>
      <c r="O111" s="36"/>
      <c r="P111" s="175">
        <f>O111*H111</f>
        <v>0</v>
      </c>
      <c r="Q111" s="175">
        <v>0.146</v>
      </c>
      <c r="R111" s="175">
        <f>Q111*H111</f>
        <v>0.15037999999999999</v>
      </c>
      <c r="S111" s="175">
        <v>0</v>
      </c>
      <c r="T111" s="176">
        <f>S111*H111</f>
        <v>0</v>
      </c>
      <c r="AR111" s="17" t="s">
        <v>179</v>
      </c>
      <c r="AT111" s="17" t="s">
        <v>180</v>
      </c>
      <c r="AU111" s="17" t="s">
        <v>86</v>
      </c>
      <c r="AY111" s="17" t="s">
        <v>138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7" t="s">
        <v>23</v>
      </c>
      <c r="BK111" s="177">
        <f>ROUND(I111*H111,2)</f>
        <v>0</v>
      </c>
      <c r="BL111" s="17" t="s">
        <v>145</v>
      </c>
      <c r="BM111" s="17" t="s">
        <v>538</v>
      </c>
    </row>
    <row r="112" spans="2:47" s="1" customFormat="1" ht="24">
      <c r="B112" s="35"/>
      <c r="D112" s="180" t="s">
        <v>147</v>
      </c>
      <c r="F112" s="181" t="s">
        <v>539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7" t="s">
        <v>147</v>
      </c>
      <c r="AU112" s="17" t="s">
        <v>86</v>
      </c>
    </row>
    <row r="113" spans="2:47" s="1" customFormat="1" ht="24">
      <c r="B113" s="35"/>
      <c r="D113" s="180" t="s">
        <v>195</v>
      </c>
      <c r="F113" s="225" t="s">
        <v>540</v>
      </c>
      <c r="I113" s="139"/>
      <c r="L113" s="35"/>
      <c r="M113" s="64"/>
      <c r="N113" s="36"/>
      <c r="O113" s="36"/>
      <c r="P113" s="36"/>
      <c r="Q113" s="36"/>
      <c r="R113" s="36"/>
      <c r="S113" s="36"/>
      <c r="T113" s="65"/>
      <c r="AT113" s="17" t="s">
        <v>195</v>
      </c>
      <c r="AU113" s="17" t="s">
        <v>86</v>
      </c>
    </row>
    <row r="114" spans="2:51" s="11" customFormat="1" ht="12">
      <c r="B114" s="192"/>
      <c r="D114" s="180" t="s">
        <v>184</v>
      </c>
      <c r="F114" s="194" t="s">
        <v>541</v>
      </c>
      <c r="H114" s="195">
        <v>1.03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193" t="s">
        <v>184</v>
      </c>
      <c r="AU114" s="193" t="s">
        <v>86</v>
      </c>
      <c r="AV114" s="11" t="s">
        <v>86</v>
      </c>
      <c r="AW114" s="11" t="s">
        <v>4</v>
      </c>
      <c r="AX114" s="11" t="s">
        <v>23</v>
      </c>
      <c r="AY114" s="193" t="s">
        <v>138</v>
      </c>
    </row>
    <row r="115" spans="2:63" s="10" customFormat="1" ht="29.25" customHeight="1">
      <c r="B115" s="151"/>
      <c r="D115" s="162" t="s">
        <v>77</v>
      </c>
      <c r="E115" s="163" t="s">
        <v>186</v>
      </c>
      <c r="F115" s="163" t="s">
        <v>187</v>
      </c>
      <c r="I115" s="154"/>
      <c r="J115" s="164">
        <f>BK115</f>
        <v>0</v>
      </c>
      <c r="L115" s="151"/>
      <c r="M115" s="156"/>
      <c r="N115" s="157"/>
      <c r="O115" s="157"/>
      <c r="P115" s="158">
        <f>SUM(P116:P125)</f>
        <v>0</v>
      </c>
      <c r="Q115" s="157"/>
      <c r="R115" s="158">
        <f>SUM(R116:R125)</f>
        <v>0.08929999999999999</v>
      </c>
      <c r="S115" s="157"/>
      <c r="T115" s="159">
        <f>SUM(T116:T125)</f>
        <v>2.64</v>
      </c>
      <c r="AR115" s="152" t="s">
        <v>23</v>
      </c>
      <c r="AT115" s="160" t="s">
        <v>77</v>
      </c>
      <c r="AU115" s="160" t="s">
        <v>23</v>
      </c>
      <c r="AY115" s="152" t="s">
        <v>138</v>
      </c>
      <c r="BK115" s="161">
        <f>SUM(BK116:BK125)</f>
        <v>0</v>
      </c>
    </row>
    <row r="116" spans="2:65" s="1" customFormat="1" ht="22.5" customHeight="1">
      <c r="B116" s="165"/>
      <c r="C116" s="166" t="s">
        <v>211</v>
      </c>
      <c r="D116" s="166" t="s">
        <v>140</v>
      </c>
      <c r="E116" s="167" t="s">
        <v>542</v>
      </c>
      <c r="F116" s="168" t="s">
        <v>543</v>
      </c>
      <c r="G116" s="169" t="s">
        <v>544</v>
      </c>
      <c r="H116" s="170">
        <v>1</v>
      </c>
      <c r="I116" s="171"/>
      <c r="J116" s="172">
        <f>ROUND(I116*H116,2)</f>
        <v>0</v>
      </c>
      <c r="K116" s="168" t="s">
        <v>22</v>
      </c>
      <c r="L116" s="35"/>
      <c r="M116" s="173" t="s">
        <v>22</v>
      </c>
      <c r="N116" s="174" t="s">
        <v>49</v>
      </c>
      <c r="O116" s="36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AR116" s="17" t="s">
        <v>145</v>
      </c>
      <c r="AT116" s="17" t="s">
        <v>140</v>
      </c>
      <c r="AU116" s="17" t="s">
        <v>86</v>
      </c>
      <c r="AY116" s="17" t="s">
        <v>138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7" t="s">
        <v>23</v>
      </c>
      <c r="BK116" s="177">
        <f>ROUND(I116*H116,2)</f>
        <v>0</v>
      </c>
      <c r="BL116" s="17" t="s">
        <v>145</v>
      </c>
      <c r="BM116" s="17" t="s">
        <v>545</v>
      </c>
    </row>
    <row r="117" spans="2:47" s="1" customFormat="1" ht="24">
      <c r="B117" s="35"/>
      <c r="D117" s="178" t="s">
        <v>147</v>
      </c>
      <c r="F117" s="179" t="s">
        <v>546</v>
      </c>
      <c r="I117" s="139"/>
      <c r="L117" s="35"/>
      <c r="M117" s="64"/>
      <c r="N117" s="36"/>
      <c r="O117" s="36"/>
      <c r="P117" s="36"/>
      <c r="Q117" s="36"/>
      <c r="R117" s="36"/>
      <c r="S117" s="36"/>
      <c r="T117" s="65"/>
      <c r="AT117" s="17" t="s">
        <v>147</v>
      </c>
      <c r="AU117" s="17" t="s">
        <v>86</v>
      </c>
    </row>
    <row r="118" spans="2:65" s="1" customFormat="1" ht="22.5" customHeight="1">
      <c r="B118" s="165"/>
      <c r="C118" s="166" t="s">
        <v>216</v>
      </c>
      <c r="D118" s="166" t="s">
        <v>140</v>
      </c>
      <c r="E118" s="167" t="s">
        <v>198</v>
      </c>
      <c r="F118" s="168" t="s">
        <v>199</v>
      </c>
      <c r="G118" s="169" t="s">
        <v>143</v>
      </c>
      <c r="H118" s="170">
        <v>190</v>
      </c>
      <c r="I118" s="171"/>
      <c r="J118" s="172">
        <f>ROUND(I118*H118,2)</f>
        <v>0</v>
      </c>
      <c r="K118" s="168" t="s">
        <v>144</v>
      </c>
      <c r="L118" s="35"/>
      <c r="M118" s="173" t="s">
        <v>22</v>
      </c>
      <c r="N118" s="174" t="s">
        <v>49</v>
      </c>
      <c r="O118" s="36"/>
      <c r="P118" s="175">
        <f>O118*H118</f>
        <v>0</v>
      </c>
      <c r="Q118" s="175">
        <v>0.00047</v>
      </c>
      <c r="R118" s="175">
        <f>Q118*H118</f>
        <v>0.08929999999999999</v>
      </c>
      <c r="S118" s="175">
        <v>0</v>
      </c>
      <c r="T118" s="176">
        <f>S118*H118</f>
        <v>0</v>
      </c>
      <c r="AR118" s="17" t="s">
        <v>145</v>
      </c>
      <c r="AT118" s="17" t="s">
        <v>140</v>
      </c>
      <c r="AU118" s="17" t="s">
        <v>86</v>
      </c>
      <c r="AY118" s="17" t="s">
        <v>138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7" t="s">
        <v>23</v>
      </c>
      <c r="BK118" s="177">
        <f>ROUND(I118*H118,2)</f>
        <v>0</v>
      </c>
      <c r="BL118" s="17" t="s">
        <v>145</v>
      </c>
      <c r="BM118" s="17" t="s">
        <v>547</v>
      </c>
    </row>
    <row r="119" spans="2:47" s="1" customFormat="1" ht="24">
      <c r="B119" s="35"/>
      <c r="D119" s="178" t="s">
        <v>147</v>
      </c>
      <c r="F119" s="179" t="s">
        <v>201</v>
      </c>
      <c r="I119" s="139"/>
      <c r="L119" s="35"/>
      <c r="M119" s="64"/>
      <c r="N119" s="36"/>
      <c r="O119" s="36"/>
      <c r="P119" s="36"/>
      <c r="Q119" s="36"/>
      <c r="R119" s="36"/>
      <c r="S119" s="36"/>
      <c r="T119" s="65"/>
      <c r="AT119" s="17" t="s">
        <v>147</v>
      </c>
      <c r="AU119" s="17" t="s">
        <v>86</v>
      </c>
    </row>
    <row r="120" spans="2:65" s="1" customFormat="1" ht="22.5" customHeight="1">
      <c r="B120" s="165"/>
      <c r="C120" s="166" t="s">
        <v>8</v>
      </c>
      <c r="D120" s="166" t="s">
        <v>140</v>
      </c>
      <c r="E120" s="167" t="s">
        <v>308</v>
      </c>
      <c r="F120" s="168" t="s">
        <v>309</v>
      </c>
      <c r="G120" s="169" t="s">
        <v>264</v>
      </c>
      <c r="H120" s="170">
        <v>0.9</v>
      </c>
      <c r="I120" s="171"/>
      <c r="J120" s="172">
        <f>ROUND(I120*H120,2)</f>
        <v>0</v>
      </c>
      <c r="K120" s="168" t="s">
        <v>144</v>
      </c>
      <c r="L120" s="35"/>
      <c r="M120" s="173" t="s">
        <v>22</v>
      </c>
      <c r="N120" s="174" t="s">
        <v>49</v>
      </c>
      <c r="O120" s="36"/>
      <c r="P120" s="175">
        <f>O120*H120</f>
        <v>0</v>
      </c>
      <c r="Q120" s="175">
        <v>0</v>
      </c>
      <c r="R120" s="175">
        <f>Q120*H120</f>
        <v>0</v>
      </c>
      <c r="S120" s="175">
        <v>2</v>
      </c>
      <c r="T120" s="176">
        <f>S120*H120</f>
        <v>1.8</v>
      </c>
      <c r="AR120" s="17" t="s">
        <v>145</v>
      </c>
      <c r="AT120" s="17" t="s">
        <v>140</v>
      </c>
      <c r="AU120" s="17" t="s">
        <v>86</v>
      </c>
      <c r="AY120" s="17" t="s">
        <v>138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7" t="s">
        <v>23</v>
      </c>
      <c r="BK120" s="177">
        <f>ROUND(I120*H120,2)</f>
        <v>0</v>
      </c>
      <c r="BL120" s="17" t="s">
        <v>145</v>
      </c>
      <c r="BM120" s="17" t="s">
        <v>548</v>
      </c>
    </row>
    <row r="121" spans="2:47" s="1" customFormat="1" ht="12">
      <c r="B121" s="35"/>
      <c r="D121" s="180" t="s">
        <v>147</v>
      </c>
      <c r="F121" s="181" t="s">
        <v>311</v>
      </c>
      <c r="I121" s="139"/>
      <c r="L121" s="35"/>
      <c r="M121" s="64"/>
      <c r="N121" s="36"/>
      <c r="O121" s="36"/>
      <c r="P121" s="36"/>
      <c r="Q121" s="36"/>
      <c r="R121" s="36"/>
      <c r="S121" s="36"/>
      <c r="T121" s="65"/>
      <c r="AT121" s="17" t="s">
        <v>147</v>
      </c>
      <c r="AU121" s="17" t="s">
        <v>86</v>
      </c>
    </row>
    <row r="122" spans="2:51" s="11" customFormat="1" ht="12">
      <c r="B122" s="192"/>
      <c r="D122" s="178" t="s">
        <v>184</v>
      </c>
      <c r="E122" s="201" t="s">
        <v>22</v>
      </c>
      <c r="F122" s="202" t="s">
        <v>549</v>
      </c>
      <c r="H122" s="203">
        <v>0.9</v>
      </c>
      <c r="I122" s="196"/>
      <c r="L122" s="192"/>
      <c r="M122" s="197"/>
      <c r="N122" s="198"/>
      <c r="O122" s="198"/>
      <c r="P122" s="198"/>
      <c r="Q122" s="198"/>
      <c r="R122" s="198"/>
      <c r="S122" s="198"/>
      <c r="T122" s="199"/>
      <c r="AT122" s="193" t="s">
        <v>184</v>
      </c>
      <c r="AU122" s="193" t="s">
        <v>86</v>
      </c>
      <c r="AV122" s="11" t="s">
        <v>86</v>
      </c>
      <c r="AW122" s="11" t="s">
        <v>42</v>
      </c>
      <c r="AX122" s="11" t="s">
        <v>23</v>
      </c>
      <c r="AY122" s="193" t="s">
        <v>138</v>
      </c>
    </row>
    <row r="123" spans="2:65" s="1" customFormat="1" ht="22.5" customHeight="1">
      <c r="B123" s="165"/>
      <c r="C123" s="166" t="s">
        <v>226</v>
      </c>
      <c r="D123" s="166" t="s">
        <v>140</v>
      </c>
      <c r="E123" s="167" t="s">
        <v>313</v>
      </c>
      <c r="F123" s="168" t="s">
        <v>314</v>
      </c>
      <c r="G123" s="169" t="s">
        <v>160</v>
      </c>
      <c r="H123" s="170">
        <v>12</v>
      </c>
      <c r="I123" s="171"/>
      <c r="J123" s="172">
        <f>ROUND(I123*H123,2)</f>
        <v>0</v>
      </c>
      <c r="K123" s="168" t="s">
        <v>144</v>
      </c>
      <c r="L123" s="35"/>
      <c r="M123" s="173" t="s">
        <v>22</v>
      </c>
      <c r="N123" s="174" t="s">
        <v>49</v>
      </c>
      <c r="O123" s="36"/>
      <c r="P123" s="175">
        <f>O123*H123</f>
        <v>0</v>
      </c>
      <c r="Q123" s="175">
        <v>0</v>
      </c>
      <c r="R123" s="175">
        <f>Q123*H123</f>
        <v>0</v>
      </c>
      <c r="S123" s="175">
        <v>0.07</v>
      </c>
      <c r="T123" s="176">
        <f>S123*H123</f>
        <v>0.8400000000000001</v>
      </c>
      <c r="AR123" s="17" t="s">
        <v>145</v>
      </c>
      <c r="AT123" s="17" t="s">
        <v>140</v>
      </c>
      <c r="AU123" s="17" t="s">
        <v>86</v>
      </c>
      <c r="AY123" s="17" t="s">
        <v>138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7" t="s">
        <v>23</v>
      </c>
      <c r="BK123" s="177">
        <f>ROUND(I123*H123,2)</f>
        <v>0</v>
      </c>
      <c r="BL123" s="17" t="s">
        <v>145</v>
      </c>
      <c r="BM123" s="17" t="s">
        <v>550</v>
      </c>
    </row>
    <row r="124" spans="2:47" s="1" customFormat="1" ht="12">
      <c r="B124" s="35"/>
      <c r="D124" s="180" t="s">
        <v>147</v>
      </c>
      <c r="F124" s="181" t="s">
        <v>314</v>
      </c>
      <c r="I124" s="139"/>
      <c r="L124" s="35"/>
      <c r="M124" s="64"/>
      <c r="N124" s="36"/>
      <c r="O124" s="36"/>
      <c r="P124" s="36"/>
      <c r="Q124" s="36"/>
      <c r="R124" s="36"/>
      <c r="S124" s="36"/>
      <c r="T124" s="65"/>
      <c r="AT124" s="17" t="s">
        <v>147</v>
      </c>
      <c r="AU124" s="17" t="s">
        <v>86</v>
      </c>
    </row>
    <row r="125" spans="2:51" s="11" customFormat="1" ht="12">
      <c r="B125" s="192"/>
      <c r="D125" s="180" t="s">
        <v>184</v>
      </c>
      <c r="E125" s="193" t="s">
        <v>22</v>
      </c>
      <c r="F125" s="194" t="s">
        <v>551</v>
      </c>
      <c r="H125" s="195">
        <v>12</v>
      </c>
      <c r="I125" s="196"/>
      <c r="L125" s="192"/>
      <c r="M125" s="197"/>
      <c r="N125" s="198"/>
      <c r="O125" s="198"/>
      <c r="P125" s="198"/>
      <c r="Q125" s="198"/>
      <c r="R125" s="198"/>
      <c r="S125" s="198"/>
      <c r="T125" s="199"/>
      <c r="AT125" s="193" t="s">
        <v>184</v>
      </c>
      <c r="AU125" s="193" t="s">
        <v>86</v>
      </c>
      <c r="AV125" s="11" t="s">
        <v>86</v>
      </c>
      <c r="AW125" s="11" t="s">
        <v>42</v>
      </c>
      <c r="AX125" s="11" t="s">
        <v>23</v>
      </c>
      <c r="AY125" s="193" t="s">
        <v>138</v>
      </c>
    </row>
    <row r="126" spans="2:63" s="10" customFormat="1" ht="29.25" customHeight="1">
      <c r="B126" s="151"/>
      <c r="D126" s="162" t="s">
        <v>77</v>
      </c>
      <c r="E126" s="163" t="s">
        <v>202</v>
      </c>
      <c r="F126" s="163" t="s">
        <v>203</v>
      </c>
      <c r="I126" s="154"/>
      <c r="J126" s="164">
        <f>BK126</f>
        <v>0</v>
      </c>
      <c r="L126" s="151"/>
      <c r="M126" s="156"/>
      <c r="N126" s="157"/>
      <c r="O126" s="157"/>
      <c r="P126" s="158">
        <f>SUM(P127:P148)</f>
        <v>0</v>
      </c>
      <c r="Q126" s="157"/>
      <c r="R126" s="158">
        <f>SUM(R127:R148)</f>
        <v>0</v>
      </c>
      <c r="S126" s="157"/>
      <c r="T126" s="159">
        <f>SUM(T127:T148)</f>
        <v>0</v>
      </c>
      <c r="AR126" s="152" t="s">
        <v>23</v>
      </c>
      <c r="AT126" s="160" t="s">
        <v>77</v>
      </c>
      <c r="AU126" s="160" t="s">
        <v>23</v>
      </c>
      <c r="AY126" s="152" t="s">
        <v>138</v>
      </c>
      <c r="BK126" s="161">
        <f>SUM(BK127:BK148)</f>
        <v>0</v>
      </c>
    </row>
    <row r="127" spans="2:65" s="1" customFormat="1" ht="22.5" customHeight="1">
      <c r="B127" s="165"/>
      <c r="C127" s="166" t="s">
        <v>231</v>
      </c>
      <c r="D127" s="166" t="s">
        <v>140</v>
      </c>
      <c r="E127" s="167" t="s">
        <v>205</v>
      </c>
      <c r="F127" s="168" t="s">
        <v>206</v>
      </c>
      <c r="G127" s="169" t="s">
        <v>207</v>
      </c>
      <c r="H127" s="170">
        <v>151.88</v>
      </c>
      <c r="I127" s="171"/>
      <c r="J127" s="172">
        <f>ROUND(I127*H127,2)</f>
        <v>0</v>
      </c>
      <c r="K127" s="168" t="s">
        <v>144</v>
      </c>
      <c r="L127" s="35"/>
      <c r="M127" s="173" t="s">
        <v>22</v>
      </c>
      <c r="N127" s="174" t="s">
        <v>49</v>
      </c>
      <c r="O127" s="36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7" t="s">
        <v>145</v>
      </c>
      <c r="AT127" s="17" t="s">
        <v>140</v>
      </c>
      <c r="AU127" s="17" t="s">
        <v>86</v>
      </c>
      <c r="AY127" s="17" t="s">
        <v>138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7" t="s">
        <v>23</v>
      </c>
      <c r="BK127" s="177">
        <f>ROUND(I127*H127,2)</f>
        <v>0</v>
      </c>
      <c r="BL127" s="17" t="s">
        <v>145</v>
      </c>
      <c r="BM127" s="17" t="s">
        <v>552</v>
      </c>
    </row>
    <row r="128" spans="2:47" s="1" customFormat="1" ht="24">
      <c r="B128" s="35"/>
      <c r="D128" s="180" t="s">
        <v>147</v>
      </c>
      <c r="F128" s="181" t="s">
        <v>209</v>
      </c>
      <c r="I128" s="139"/>
      <c r="L128" s="35"/>
      <c r="M128" s="64"/>
      <c r="N128" s="36"/>
      <c r="O128" s="36"/>
      <c r="P128" s="36"/>
      <c r="Q128" s="36"/>
      <c r="R128" s="36"/>
      <c r="S128" s="36"/>
      <c r="T128" s="65"/>
      <c r="AT128" s="17" t="s">
        <v>147</v>
      </c>
      <c r="AU128" s="17" t="s">
        <v>86</v>
      </c>
    </row>
    <row r="129" spans="2:51" s="11" customFormat="1" ht="12">
      <c r="B129" s="192"/>
      <c r="D129" s="178" t="s">
        <v>184</v>
      </c>
      <c r="E129" s="201" t="s">
        <v>22</v>
      </c>
      <c r="F129" s="202" t="s">
        <v>553</v>
      </c>
      <c r="H129" s="203">
        <v>151.88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193" t="s">
        <v>184</v>
      </c>
      <c r="AU129" s="193" t="s">
        <v>86</v>
      </c>
      <c r="AV129" s="11" t="s">
        <v>86</v>
      </c>
      <c r="AW129" s="11" t="s">
        <v>42</v>
      </c>
      <c r="AX129" s="11" t="s">
        <v>23</v>
      </c>
      <c r="AY129" s="193" t="s">
        <v>138</v>
      </c>
    </row>
    <row r="130" spans="2:65" s="1" customFormat="1" ht="22.5" customHeight="1">
      <c r="B130" s="165"/>
      <c r="C130" s="166" t="s">
        <v>236</v>
      </c>
      <c r="D130" s="166" t="s">
        <v>140</v>
      </c>
      <c r="E130" s="167" t="s">
        <v>212</v>
      </c>
      <c r="F130" s="168" t="s">
        <v>213</v>
      </c>
      <c r="G130" s="169" t="s">
        <v>207</v>
      </c>
      <c r="H130" s="170">
        <v>35.65</v>
      </c>
      <c r="I130" s="171"/>
      <c r="J130" s="172">
        <f>ROUND(I130*H130,2)</f>
        <v>0</v>
      </c>
      <c r="K130" s="168" t="s">
        <v>144</v>
      </c>
      <c r="L130" s="35"/>
      <c r="M130" s="173" t="s">
        <v>22</v>
      </c>
      <c r="N130" s="174" t="s">
        <v>49</v>
      </c>
      <c r="O130" s="36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AR130" s="17" t="s">
        <v>145</v>
      </c>
      <c r="AT130" s="17" t="s">
        <v>140</v>
      </c>
      <c r="AU130" s="17" t="s">
        <v>86</v>
      </c>
      <c r="AY130" s="17" t="s">
        <v>138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7" t="s">
        <v>23</v>
      </c>
      <c r="BK130" s="177">
        <f>ROUND(I130*H130,2)</f>
        <v>0</v>
      </c>
      <c r="BL130" s="17" t="s">
        <v>145</v>
      </c>
      <c r="BM130" s="17" t="s">
        <v>554</v>
      </c>
    </row>
    <row r="131" spans="2:47" s="1" customFormat="1" ht="24">
      <c r="B131" s="35"/>
      <c r="D131" s="178" t="s">
        <v>147</v>
      </c>
      <c r="F131" s="179" t="s">
        <v>215</v>
      </c>
      <c r="I131" s="139"/>
      <c r="L131" s="35"/>
      <c r="M131" s="64"/>
      <c r="N131" s="36"/>
      <c r="O131" s="36"/>
      <c r="P131" s="36"/>
      <c r="Q131" s="36"/>
      <c r="R131" s="36"/>
      <c r="S131" s="36"/>
      <c r="T131" s="65"/>
      <c r="AT131" s="17" t="s">
        <v>147</v>
      </c>
      <c r="AU131" s="17" t="s">
        <v>86</v>
      </c>
    </row>
    <row r="132" spans="2:65" s="1" customFormat="1" ht="22.5" customHeight="1">
      <c r="B132" s="165"/>
      <c r="C132" s="166" t="s">
        <v>241</v>
      </c>
      <c r="D132" s="166" t="s">
        <v>140</v>
      </c>
      <c r="E132" s="167" t="s">
        <v>217</v>
      </c>
      <c r="F132" s="168" t="s">
        <v>218</v>
      </c>
      <c r="G132" s="169" t="s">
        <v>207</v>
      </c>
      <c r="H132" s="170">
        <v>151.88</v>
      </c>
      <c r="I132" s="171"/>
      <c r="J132" s="172">
        <f>ROUND(I132*H132,2)</f>
        <v>0</v>
      </c>
      <c r="K132" s="168" t="s">
        <v>144</v>
      </c>
      <c r="L132" s="35"/>
      <c r="M132" s="173" t="s">
        <v>22</v>
      </c>
      <c r="N132" s="174" t="s">
        <v>49</v>
      </c>
      <c r="O132" s="36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AR132" s="17" t="s">
        <v>145</v>
      </c>
      <c r="AT132" s="17" t="s">
        <v>140</v>
      </c>
      <c r="AU132" s="17" t="s">
        <v>86</v>
      </c>
      <c r="AY132" s="17" t="s">
        <v>138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7" t="s">
        <v>23</v>
      </c>
      <c r="BK132" s="177">
        <f>ROUND(I132*H132,2)</f>
        <v>0</v>
      </c>
      <c r="BL132" s="17" t="s">
        <v>145</v>
      </c>
      <c r="BM132" s="17" t="s">
        <v>555</v>
      </c>
    </row>
    <row r="133" spans="2:47" s="1" customFormat="1" ht="24">
      <c r="B133" s="35"/>
      <c r="D133" s="178" t="s">
        <v>147</v>
      </c>
      <c r="F133" s="179" t="s">
        <v>220</v>
      </c>
      <c r="I133" s="139"/>
      <c r="L133" s="35"/>
      <c r="M133" s="64"/>
      <c r="N133" s="36"/>
      <c r="O133" s="36"/>
      <c r="P133" s="36"/>
      <c r="Q133" s="36"/>
      <c r="R133" s="36"/>
      <c r="S133" s="36"/>
      <c r="T133" s="65"/>
      <c r="AT133" s="17" t="s">
        <v>147</v>
      </c>
      <c r="AU133" s="17" t="s">
        <v>86</v>
      </c>
    </row>
    <row r="134" spans="2:65" s="1" customFormat="1" ht="22.5" customHeight="1">
      <c r="B134" s="165"/>
      <c r="C134" s="166" t="s">
        <v>246</v>
      </c>
      <c r="D134" s="166" t="s">
        <v>140</v>
      </c>
      <c r="E134" s="167" t="s">
        <v>221</v>
      </c>
      <c r="F134" s="168" t="s">
        <v>222</v>
      </c>
      <c r="G134" s="169" t="s">
        <v>207</v>
      </c>
      <c r="H134" s="170">
        <v>1670.68</v>
      </c>
      <c r="I134" s="171"/>
      <c r="J134" s="172">
        <f>ROUND(I134*H134,2)</f>
        <v>0</v>
      </c>
      <c r="K134" s="168" t="s">
        <v>144</v>
      </c>
      <c r="L134" s="35"/>
      <c r="M134" s="173" t="s">
        <v>22</v>
      </c>
      <c r="N134" s="174" t="s">
        <v>49</v>
      </c>
      <c r="O134" s="36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AR134" s="17" t="s">
        <v>145</v>
      </c>
      <c r="AT134" s="17" t="s">
        <v>140</v>
      </c>
      <c r="AU134" s="17" t="s">
        <v>86</v>
      </c>
      <c r="AY134" s="17" t="s">
        <v>138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7" t="s">
        <v>23</v>
      </c>
      <c r="BK134" s="177">
        <f>ROUND(I134*H134,2)</f>
        <v>0</v>
      </c>
      <c r="BL134" s="17" t="s">
        <v>145</v>
      </c>
      <c r="BM134" s="17" t="s">
        <v>556</v>
      </c>
    </row>
    <row r="135" spans="2:47" s="1" customFormat="1" ht="24">
      <c r="B135" s="35"/>
      <c r="D135" s="180" t="s">
        <v>147</v>
      </c>
      <c r="F135" s="181" t="s">
        <v>224</v>
      </c>
      <c r="I135" s="139"/>
      <c r="L135" s="35"/>
      <c r="M135" s="64"/>
      <c r="N135" s="36"/>
      <c r="O135" s="36"/>
      <c r="P135" s="36"/>
      <c r="Q135" s="36"/>
      <c r="R135" s="36"/>
      <c r="S135" s="36"/>
      <c r="T135" s="65"/>
      <c r="AT135" s="17" t="s">
        <v>147</v>
      </c>
      <c r="AU135" s="17" t="s">
        <v>86</v>
      </c>
    </row>
    <row r="136" spans="2:51" s="11" customFormat="1" ht="12">
      <c r="B136" s="192"/>
      <c r="D136" s="178" t="s">
        <v>184</v>
      </c>
      <c r="E136" s="201" t="s">
        <v>22</v>
      </c>
      <c r="F136" s="202" t="s">
        <v>557</v>
      </c>
      <c r="H136" s="203">
        <v>1670.68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193" t="s">
        <v>184</v>
      </c>
      <c r="AU136" s="193" t="s">
        <v>86</v>
      </c>
      <c r="AV136" s="11" t="s">
        <v>86</v>
      </c>
      <c r="AW136" s="11" t="s">
        <v>42</v>
      </c>
      <c r="AX136" s="11" t="s">
        <v>23</v>
      </c>
      <c r="AY136" s="193" t="s">
        <v>138</v>
      </c>
    </row>
    <row r="137" spans="2:65" s="1" customFormat="1" ht="22.5" customHeight="1">
      <c r="B137" s="165"/>
      <c r="C137" s="166" t="s">
        <v>7</v>
      </c>
      <c r="D137" s="166" t="s">
        <v>140</v>
      </c>
      <c r="E137" s="167" t="s">
        <v>227</v>
      </c>
      <c r="F137" s="168" t="s">
        <v>228</v>
      </c>
      <c r="G137" s="169" t="s">
        <v>207</v>
      </c>
      <c r="H137" s="170">
        <v>35.65</v>
      </c>
      <c r="I137" s="171"/>
      <c r="J137" s="172">
        <f>ROUND(I137*H137,2)</f>
        <v>0</v>
      </c>
      <c r="K137" s="168" t="s">
        <v>144</v>
      </c>
      <c r="L137" s="35"/>
      <c r="M137" s="173" t="s">
        <v>22</v>
      </c>
      <c r="N137" s="174" t="s">
        <v>49</v>
      </c>
      <c r="O137" s="3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AR137" s="17" t="s">
        <v>145</v>
      </c>
      <c r="AT137" s="17" t="s">
        <v>140</v>
      </c>
      <c r="AU137" s="17" t="s">
        <v>86</v>
      </c>
      <c r="AY137" s="17" t="s">
        <v>138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7" t="s">
        <v>23</v>
      </c>
      <c r="BK137" s="177">
        <f>ROUND(I137*H137,2)</f>
        <v>0</v>
      </c>
      <c r="BL137" s="17" t="s">
        <v>145</v>
      </c>
      <c r="BM137" s="17" t="s">
        <v>558</v>
      </c>
    </row>
    <row r="138" spans="2:47" s="1" customFormat="1" ht="24">
      <c r="B138" s="35"/>
      <c r="D138" s="178" t="s">
        <v>147</v>
      </c>
      <c r="F138" s="179" t="s">
        <v>230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7" t="s">
        <v>147</v>
      </c>
      <c r="AU138" s="17" t="s">
        <v>86</v>
      </c>
    </row>
    <row r="139" spans="2:65" s="1" customFormat="1" ht="22.5" customHeight="1">
      <c r="B139" s="165"/>
      <c r="C139" s="166" t="s">
        <v>410</v>
      </c>
      <c r="D139" s="166" t="s">
        <v>140</v>
      </c>
      <c r="E139" s="167" t="s">
        <v>232</v>
      </c>
      <c r="F139" s="168" t="s">
        <v>233</v>
      </c>
      <c r="G139" s="169" t="s">
        <v>207</v>
      </c>
      <c r="H139" s="170">
        <v>392.15</v>
      </c>
      <c r="I139" s="171"/>
      <c r="J139" s="172">
        <f>ROUND(I139*H139,2)</f>
        <v>0</v>
      </c>
      <c r="K139" s="168" t="s">
        <v>144</v>
      </c>
      <c r="L139" s="35"/>
      <c r="M139" s="173" t="s">
        <v>22</v>
      </c>
      <c r="N139" s="174" t="s">
        <v>49</v>
      </c>
      <c r="O139" s="36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AR139" s="17" t="s">
        <v>145</v>
      </c>
      <c r="AT139" s="17" t="s">
        <v>140</v>
      </c>
      <c r="AU139" s="17" t="s">
        <v>86</v>
      </c>
      <c r="AY139" s="17" t="s">
        <v>138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7" t="s">
        <v>23</v>
      </c>
      <c r="BK139" s="177">
        <f>ROUND(I139*H139,2)</f>
        <v>0</v>
      </c>
      <c r="BL139" s="17" t="s">
        <v>145</v>
      </c>
      <c r="BM139" s="17" t="s">
        <v>559</v>
      </c>
    </row>
    <row r="140" spans="2:47" s="1" customFormat="1" ht="24">
      <c r="B140" s="35"/>
      <c r="D140" s="180" t="s">
        <v>147</v>
      </c>
      <c r="F140" s="181" t="s">
        <v>224</v>
      </c>
      <c r="I140" s="139"/>
      <c r="L140" s="35"/>
      <c r="M140" s="64"/>
      <c r="N140" s="36"/>
      <c r="O140" s="36"/>
      <c r="P140" s="36"/>
      <c r="Q140" s="36"/>
      <c r="R140" s="36"/>
      <c r="S140" s="36"/>
      <c r="T140" s="65"/>
      <c r="AT140" s="17" t="s">
        <v>147</v>
      </c>
      <c r="AU140" s="17" t="s">
        <v>86</v>
      </c>
    </row>
    <row r="141" spans="2:51" s="11" customFormat="1" ht="12">
      <c r="B141" s="192"/>
      <c r="D141" s="178" t="s">
        <v>184</v>
      </c>
      <c r="E141" s="201" t="s">
        <v>22</v>
      </c>
      <c r="F141" s="202" t="s">
        <v>560</v>
      </c>
      <c r="H141" s="203">
        <v>392.15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193" t="s">
        <v>184</v>
      </c>
      <c r="AU141" s="193" t="s">
        <v>86</v>
      </c>
      <c r="AV141" s="11" t="s">
        <v>86</v>
      </c>
      <c r="AW141" s="11" t="s">
        <v>42</v>
      </c>
      <c r="AX141" s="11" t="s">
        <v>23</v>
      </c>
      <c r="AY141" s="193" t="s">
        <v>138</v>
      </c>
    </row>
    <row r="142" spans="2:65" s="1" customFormat="1" ht="22.5" customHeight="1">
      <c r="B142" s="165"/>
      <c r="C142" s="166" t="s">
        <v>412</v>
      </c>
      <c r="D142" s="166" t="s">
        <v>140</v>
      </c>
      <c r="E142" s="167" t="s">
        <v>237</v>
      </c>
      <c r="F142" s="168" t="s">
        <v>238</v>
      </c>
      <c r="G142" s="169" t="s">
        <v>207</v>
      </c>
      <c r="H142" s="170">
        <v>140.79</v>
      </c>
      <c r="I142" s="171"/>
      <c r="J142" s="172">
        <f>ROUND(I142*H142,2)</f>
        <v>0</v>
      </c>
      <c r="K142" s="168" t="s">
        <v>144</v>
      </c>
      <c r="L142" s="35"/>
      <c r="M142" s="173" t="s">
        <v>22</v>
      </c>
      <c r="N142" s="174" t="s">
        <v>49</v>
      </c>
      <c r="O142" s="36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AR142" s="17" t="s">
        <v>145</v>
      </c>
      <c r="AT142" s="17" t="s">
        <v>140</v>
      </c>
      <c r="AU142" s="17" t="s">
        <v>86</v>
      </c>
      <c r="AY142" s="17" t="s">
        <v>138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7" t="s">
        <v>23</v>
      </c>
      <c r="BK142" s="177">
        <f>ROUND(I142*H142,2)</f>
        <v>0</v>
      </c>
      <c r="BL142" s="17" t="s">
        <v>145</v>
      </c>
      <c r="BM142" s="17" t="s">
        <v>561</v>
      </c>
    </row>
    <row r="143" spans="2:47" s="1" customFormat="1" ht="12">
      <c r="B143" s="35"/>
      <c r="D143" s="180" t="s">
        <v>147</v>
      </c>
      <c r="F143" s="181" t="s">
        <v>240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7" t="s">
        <v>147</v>
      </c>
      <c r="AU143" s="17" t="s">
        <v>86</v>
      </c>
    </row>
    <row r="144" spans="2:51" s="11" customFormat="1" ht="12">
      <c r="B144" s="192"/>
      <c r="D144" s="178" t="s">
        <v>184</v>
      </c>
      <c r="E144" s="201" t="s">
        <v>22</v>
      </c>
      <c r="F144" s="202" t="s">
        <v>562</v>
      </c>
      <c r="H144" s="203">
        <v>140.79</v>
      </c>
      <c r="I144" s="196"/>
      <c r="L144" s="192"/>
      <c r="M144" s="197"/>
      <c r="N144" s="198"/>
      <c r="O144" s="198"/>
      <c r="P144" s="198"/>
      <c r="Q144" s="198"/>
      <c r="R144" s="198"/>
      <c r="S144" s="198"/>
      <c r="T144" s="199"/>
      <c r="AT144" s="193" t="s">
        <v>184</v>
      </c>
      <c r="AU144" s="193" t="s">
        <v>86</v>
      </c>
      <c r="AV144" s="11" t="s">
        <v>86</v>
      </c>
      <c r="AW144" s="11" t="s">
        <v>42</v>
      </c>
      <c r="AX144" s="11" t="s">
        <v>23</v>
      </c>
      <c r="AY144" s="193" t="s">
        <v>138</v>
      </c>
    </row>
    <row r="145" spans="2:65" s="1" customFormat="1" ht="22.5" customHeight="1">
      <c r="B145" s="165"/>
      <c r="C145" s="166" t="s">
        <v>418</v>
      </c>
      <c r="D145" s="166" t="s">
        <v>140</v>
      </c>
      <c r="E145" s="167" t="s">
        <v>242</v>
      </c>
      <c r="F145" s="168" t="s">
        <v>243</v>
      </c>
      <c r="G145" s="169" t="s">
        <v>207</v>
      </c>
      <c r="H145" s="170">
        <v>20.09</v>
      </c>
      <c r="I145" s="171"/>
      <c r="J145" s="172">
        <f>ROUND(I145*H145,2)</f>
        <v>0</v>
      </c>
      <c r="K145" s="168" t="s">
        <v>144</v>
      </c>
      <c r="L145" s="35"/>
      <c r="M145" s="173" t="s">
        <v>22</v>
      </c>
      <c r="N145" s="174" t="s">
        <v>49</v>
      </c>
      <c r="O145" s="36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AR145" s="17" t="s">
        <v>145</v>
      </c>
      <c r="AT145" s="17" t="s">
        <v>140</v>
      </c>
      <c r="AU145" s="17" t="s">
        <v>86</v>
      </c>
      <c r="AY145" s="17" t="s">
        <v>138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7" t="s">
        <v>23</v>
      </c>
      <c r="BK145" s="177">
        <f>ROUND(I145*H145,2)</f>
        <v>0</v>
      </c>
      <c r="BL145" s="17" t="s">
        <v>145</v>
      </c>
      <c r="BM145" s="17" t="s">
        <v>563</v>
      </c>
    </row>
    <row r="146" spans="2:47" s="1" customFormat="1" ht="12">
      <c r="B146" s="35"/>
      <c r="D146" s="178" t="s">
        <v>147</v>
      </c>
      <c r="F146" s="179" t="s">
        <v>245</v>
      </c>
      <c r="I146" s="139"/>
      <c r="L146" s="35"/>
      <c r="M146" s="64"/>
      <c r="N146" s="36"/>
      <c r="O146" s="36"/>
      <c r="P146" s="36"/>
      <c r="Q146" s="36"/>
      <c r="R146" s="36"/>
      <c r="S146" s="36"/>
      <c r="T146" s="65"/>
      <c r="AT146" s="17" t="s">
        <v>147</v>
      </c>
      <c r="AU146" s="17" t="s">
        <v>86</v>
      </c>
    </row>
    <row r="147" spans="2:65" s="1" customFormat="1" ht="22.5" customHeight="1">
      <c r="B147" s="165"/>
      <c r="C147" s="166" t="s">
        <v>432</v>
      </c>
      <c r="D147" s="166" t="s">
        <v>140</v>
      </c>
      <c r="E147" s="167" t="s">
        <v>247</v>
      </c>
      <c r="F147" s="168" t="s">
        <v>248</v>
      </c>
      <c r="G147" s="169" t="s">
        <v>207</v>
      </c>
      <c r="H147" s="170">
        <v>26.65</v>
      </c>
      <c r="I147" s="171"/>
      <c r="J147" s="172">
        <f>ROUND(I147*H147,2)</f>
        <v>0</v>
      </c>
      <c r="K147" s="168" t="s">
        <v>144</v>
      </c>
      <c r="L147" s="35"/>
      <c r="M147" s="173" t="s">
        <v>22</v>
      </c>
      <c r="N147" s="174" t="s">
        <v>49</v>
      </c>
      <c r="O147" s="36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AR147" s="17" t="s">
        <v>145</v>
      </c>
      <c r="AT147" s="17" t="s">
        <v>140</v>
      </c>
      <c r="AU147" s="17" t="s">
        <v>86</v>
      </c>
      <c r="AY147" s="17" t="s">
        <v>138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7" t="s">
        <v>23</v>
      </c>
      <c r="BK147" s="177">
        <f>ROUND(I147*H147,2)</f>
        <v>0</v>
      </c>
      <c r="BL147" s="17" t="s">
        <v>145</v>
      </c>
      <c r="BM147" s="17" t="s">
        <v>564</v>
      </c>
    </row>
    <row r="148" spans="2:47" s="1" customFormat="1" ht="12">
      <c r="B148" s="35"/>
      <c r="D148" s="180" t="s">
        <v>147</v>
      </c>
      <c r="F148" s="181" t="s">
        <v>250</v>
      </c>
      <c r="I148" s="139"/>
      <c r="L148" s="35"/>
      <c r="M148" s="64"/>
      <c r="N148" s="36"/>
      <c r="O148" s="36"/>
      <c r="P148" s="36"/>
      <c r="Q148" s="36"/>
      <c r="R148" s="36"/>
      <c r="S148" s="36"/>
      <c r="T148" s="65"/>
      <c r="AT148" s="17" t="s">
        <v>147</v>
      </c>
      <c r="AU148" s="17" t="s">
        <v>86</v>
      </c>
    </row>
    <row r="149" spans="2:63" s="10" customFormat="1" ht="29.25" customHeight="1">
      <c r="B149" s="151"/>
      <c r="D149" s="162" t="s">
        <v>77</v>
      </c>
      <c r="E149" s="163" t="s">
        <v>251</v>
      </c>
      <c r="F149" s="163" t="s">
        <v>252</v>
      </c>
      <c r="I149" s="154"/>
      <c r="J149" s="164">
        <f>BK149</f>
        <v>0</v>
      </c>
      <c r="L149" s="151"/>
      <c r="M149" s="156"/>
      <c r="N149" s="157"/>
      <c r="O149" s="157"/>
      <c r="P149" s="158">
        <f>SUM(P150:P151)</f>
        <v>0</v>
      </c>
      <c r="Q149" s="157"/>
      <c r="R149" s="158">
        <f>SUM(R150:R151)</f>
        <v>0</v>
      </c>
      <c r="S149" s="157"/>
      <c r="T149" s="159">
        <f>SUM(T150:T151)</f>
        <v>0</v>
      </c>
      <c r="AR149" s="152" t="s">
        <v>23</v>
      </c>
      <c r="AT149" s="160" t="s">
        <v>77</v>
      </c>
      <c r="AU149" s="160" t="s">
        <v>23</v>
      </c>
      <c r="AY149" s="152" t="s">
        <v>138</v>
      </c>
      <c r="BK149" s="161">
        <f>SUM(BK150:BK151)</f>
        <v>0</v>
      </c>
    </row>
    <row r="150" spans="2:65" s="1" customFormat="1" ht="22.5" customHeight="1">
      <c r="B150" s="165"/>
      <c r="C150" s="166" t="s">
        <v>438</v>
      </c>
      <c r="D150" s="166" t="s">
        <v>140</v>
      </c>
      <c r="E150" s="167" t="s">
        <v>253</v>
      </c>
      <c r="F150" s="168" t="s">
        <v>254</v>
      </c>
      <c r="G150" s="169" t="s">
        <v>207</v>
      </c>
      <c r="H150" s="170">
        <v>39.242</v>
      </c>
      <c r="I150" s="171"/>
      <c r="J150" s="172">
        <f>ROUND(I150*H150,2)</f>
        <v>0</v>
      </c>
      <c r="K150" s="168" t="s">
        <v>144</v>
      </c>
      <c r="L150" s="35"/>
      <c r="M150" s="173" t="s">
        <v>22</v>
      </c>
      <c r="N150" s="174" t="s">
        <v>49</v>
      </c>
      <c r="O150" s="36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AR150" s="17" t="s">
        <v>145</v>
      </c>
      <c r="AT150" s="17" t="s">
        <v>140</v>
      </c>
      <c r="AU150" s="17" t="s">
        <v>86</v>
      </c>
      <c r="AY150" s="17" t="s">
        <v>138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7" t="s">
        <v>23</v>
      </c>
      <c r="BK150" s="177">
        <f>ROUND(I150*H150,2)</f>
        <v>0</v>
      </c>
      <c r="BL150" s="17" t="s">
        <v>145</v>
      </c>
      <c r="BM150" s="17" t="s">
        <v>565</v>
      </c>
    </row>
    <row r="151" spans="2:47" s="1" customFormat="1" ht="24">
      <c r="B151" s="35"/>
      <c r="D151" s="180" t="s">
        <v>147</v>
      </c>
      <c r="F151" s="181" t="s">
        <v>256</v>
      </c>
      <c r="I151" s="139"/>
      <c r="L151" s="35"/>
      <c r="M151" s="204"/>
      <c r="N151" s="205"/>
      <c r="O151" s="205"/>
      <c r="P151" s="205"/>
      <c r="Q151" s="205"/>
      <c r="R151" s="205"/>
      <c r="S151" s="205"/>
      <c r="T151" s="206"/>
      <c r="AT151" s="17" t="s">
        <v>147</v>
      </c>
      <c r="AU151" s="17" t="s">
        <v>86</v>
      </c>
    </row>
    <row r="152" spans="2:12" s="1" customFormat="1" ht="6.75" customHeight="1">
      <c r="B152" s="50"/>
      <c r="C152" s="51"/>
      <c r="D152" s="51"/>
      <c r="E152" s="51"/>
      <c r="F152" s="51"/>
      <c r="G152" s="51"/>
      <c r="H152" s="51"/>
      <c r="I152" s="117"/>
      <c r="J152" s="51"/>
      <c r="K152" s="51"/>
      <c r="L152" s="35"/>
    </row>
    <row r="186" ht="12">
      <c r="AT186" s="207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595</v>
      </c>
      <c r="G1" s="354" t="s">
        <v>596</v>
      </c>
      <c r="H1" s="354"/>
      <c r="I1" s="235"/>
      <c r="J1" s="230" t="s">
        <v>597</v>
      </c>
      <c r="K1" s="228" t="s">
        <v>107</v>
      </c>
      <c r="L1" s="230" t="s">
        <v>598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106</v>
      </c>
    </row>
    <row r="3" spans="2:46" ht="6.75" customHeight="1">
      <c r="B3" s="18"/>
      <c r="C3" s="19"/>
      <c r="D3" s="19"/>
      <c r="E3" s="19"/>
      <c r="F3" s="19"/>
      <c r="G3" s="19"/>
      <c r="H3" s="19"/>
      <c r="I3" s="94"/>
      <c r="J3" s="19"/>
      <c r="K3" s="20"/>
      <c r="AT3" s="17" t="s">
        <v>86</v>
      </c>
    </row>
    <row r="4" spans="2:46" ht="36.75" customHeight="1">
      <c r="B4" s="21"/>
      <c r="C4" s="22"/>
      <c r="D4" s="23" t="s">
        <v>108</v>
      </c>
      <c r="E4" s="22"/>
      <c r="F4" s="22"/>
      <c r="G4" s="22"/>
      <c r="H4" s="22"/>
      <c r="I4" s="95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5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5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Trojice-Restaurování pomníku obětem hornické stávky 1894 - zpevněné plochy</v>
      </c>
      <c r="F7" s="347"/>
      <c r="G7" s="347"/>
      <c r="H7" s="347"/>
      <c r="I7" s="95"/>
      <c r="J7" s="22"/>
      <c r="K7" s="24"/>
    </row>
    <row r="8" spans="2:11" s="1" customFormat="1" ht="12.75">
      <c r="B8" s="35"/>
      <c r="C8" s="36"/>
      <c r="D8" s="30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56" t="s">
        <v>566</v>
      </c>
      <c r="F9" s="340"/>
      <c r="G9" s="340"/>
      <c r="H9" s="340"/>
      <c r="I9" s="96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0" t="s">
        <v>19</v>
      </c>
      <c r="E11" s="36"/>
      <c r="F11" s="28" t="s">
        <v>20</v>
      </c>
      <c r="G11" s="36"/>
      <c r="H11" s="36"/>
      <c r="I11" s="97" t="s">
        <v>21</v>
      </c>
      <c r="J11" s="28" t="s">
        <v>22</v>
      </c>
      <c r="K11" s="39"/>
    </row>
    <row r="12" spans="2:11" s="1" customFormat="1" ht="14.25" customHeight="1">
      <c r="B12" s="35"/>
      <c r="C12" s="36"/>
      <c r="D12" s="30" t="s">
        <v>24</v>
      </c>
      <c r="E12" s="36"/>
      <c r="F12" s="28" t="s">
        <v>25</v>
      </c>
      <c r="G12" s="36"/>
      <c r="H12" s="36"/>
      <c r="I12" s="97" t="s">
        <v>26</v>
      </c>
      <c r="J12" s="98" t="str">
        <f>'Rekapitulace stavby'!AN8</f>
        <v>31.03.2016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97" t="s">
        <v>33</v>
      </c>
      <c r="J14" s="28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8" t="str">
        <f>IF('Rekapitulace stavby'!E11="","",'Rekapitulace stavby'!E11)</f>
        <v> </v>
      </c>
      <c r="F15" s="36"/>
      <c r="G15" s="36"/>
      <c r="H15" s="36"/>
      <c r="I15" s="97" t="s">
        <v>35</v>
      </c>
      <c r="J15" s="28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0" t="s">
        <v>36</v>
      </c>
      <c r="E17" s="36"/>
      <c r="F17" s="36"/>
      <c r="G17" s="36"/>
      <c r="H17" s="36"/>
      <c r="I17" s="97" t="s">
        <v>33</v>
      </c>
      <c r="J17" s="28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8">
        <f>IF('Rekapitulace stavby'!E14="Vyplň údaj","",IF('Rekapitulace stavby'!E14="","",'Rekapitulace stavby'!E14))</f>
      </c>
      <c r="F18" s="36"/>
      <c r="G18" s="36"/>
      <c r="H18" s="36"/>
      <c r="I18" s="97" t="s">
        <v>35</v>
      </c>
      <c r="J18" s="28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0" t="s">
        <v>38</v>
      </c>
      <c r="E20" s="36"/>
      <c r="F20" s="36"/>
      <c r="G20" s="36"/>
      <c r="H20" s="36"/>
      <c r="I20" s="97" t="s">
        <v>33</v>
      </c>
      <c r="J20" s="28" t="s">
        <v>39</v>
      </c>
      <c r="K20" s="39"/>
    </row>
    <row r="21" spans="2:11" s="1" customFormat="1" ht="18" customHeight="1">
      <c r="B21" s="35"/>
      <c r="C21" s="36"/>
      <c r="D21" s="36"/>
      <c r="E21" s="28" t="s">
        <v>40</v>
      </c>
      <c r="F21" s="36"/>
      <c r="G21" s="36"/>
      <c r="H21" s="36"/>
      <c r="I21" s="97" t="s">
        <v>35</v>
      </c>
      <c r="J21" s="28" t="s">
        <v>41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0" t="s">
        <v>43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50" t="s">
        <v>22</v>
      </c>
      <c r="F24" s="357"/>
      <c r="G24" s="357"/>
      <c r="H24" s="35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44</v>
      </c>
      <c r="E27" s="36"/>
      <c r="F27" s="36"/>
      <c r="G27" s="36"/>
      <c r="H27" s="36"/>
      <c r="I27" s="96"/>
      <c r="J27" s="106">
        <f>ROUND(J79,2)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46</v>
      </c>
      <c r="G29" s="36"/>
      <c r="H29" s="36"/>
      <c r="I29" s="107" t="s">
        <v>45</v>
      </c>
      <c r="J29" s="40" t="s">
        <v>47</v>
      </c>
      <c r="K29" s="39"/>
    </row>
    <row r="30" spans="2:11" s="1" customFormat="1" ht="14.25" customHeight="1">
      <c r="B30" s="35"/>
      <c r="C30" s="36"/>
      <c r="D30" s="43" t="s">
        <v>48</v>
      </c>
      <c r="E30" s="43" t="s">
        <v>49</v>
      </c>
      <c r="F30" s="108">
        <f>ROUND(SUM(BE79:BE90),2)</f>
        <v>0</v>
      </c>
      <c r="G30" s="36"/>
      <c r="H30" s="36"/>
      <c r="I30" s="109">
        <v>0.21</v>
      </c>
      <c r="J30" s="108">
        <f>ROUND(ROUND((SUM(BE79:BE90)),2)*I30,2)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50</v>
      </c>
      <c r="F31" s="108">
        <f>ROUND(SUM(BF79:BF90),2)</f>
        <v>0</v>
      </c>
      <c r="G31" s="36"/>
      <c r="H31" s="36"/>
      <c r="I31" s="109">
        <v>0.15</v>
      </c>
      <c r="J31" s="108">
        <f>ROUND(ROUND((SUM(BF79:BF90)),2)*I31,2)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51</v>
      </c>
      <c r="F32" s="108">
        <f>ROUND(SUM(BG79:BG90),2)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52</v>
      </c>
      <c r="F33" s="108">
        <f>ROUND(SUM(BH79:BH90),2)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53</v>
      </c>
      <c r="F34" s="108">
        <f>ROUND(SUM(BI79:BI90),2)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54</v>
      </c>
      <c r="E36" s="66"/>
      <c r="F36" s="66"/>
      <c r="G36" s="112" t="s">
        <v>55</v>
      </c>
      <c r="H36" s="113" t="s">
        <v>56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3" t="s">
        <v>111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0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55" t="str">
        <f>E7</f>
        <v>Trojice-Restaurování pomníku obětem hornické stávky 1894 - zpevněné plochy</v>
      </c>
      <c r="F45" s="340"/>
      <c r="G45" s="340"/>
      <c r="H45" s="340"/>
      <c r="I45" s="96"/>
      <c r="J45" s="36"/>
      <c r="K45" s="39"/>
    </row>
    <row r="46" spans="2:11" s="1" customFormat="1" ht="14.25" customHeight="1">
      <c r="B46" s="35"/>
      <c r="C46" s="30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56" t="str">
        <f>E9</f>
        <v>163057 - Vedlejší a ostatní náklady</v>
      </c>
      <c r="F47" s="340"/>
      <c r="G47" s="340"/>
      <c r="H47" s="340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0" t="s">
        <v>24</v>
      </c>
      <c r="D49" s="36"/>
      <c r="E49" s="36"/>
      <c r="F49" s="28" t="str">
        <f>F12</f>
        <v>Ostrava</v>
      </c>
      <c r="G49" s="36"/>
      <c r="H49" s="36"/>
      <c r="I49" s="97" t="s">
        <v>26</v>
      </c>
      <c r="J49" s="98" t="str">
        <f>IF(J12="","",J12)</f>
        <v>31.03.2016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2.75">
      <c r="B51" s="35"/>
      <c r="C51" s="30" t="s">
        <v>32</v>
      </c>
      <c r="D51" s="36"/>
      <c r="E51" s="36"/>
      <c r="F51" s="28" t="str">
        <f>E15</f>
        <v> </v>
      </c>
      <c r="G51" s="36"/>
      <c r="H51" s="36"/>
      <c r="I51" s="97" t="s">
        <v>38</v>
      </c>
      <c r="J51" s="28" t="str">
        <f>E21</f>
        <v>ing Milan Palák</v>
      </c>
      <c r="K51" s="39"/>
    </row>
    <row r="52" spans="2:11" s="1" customFormat="1" ht="14.25" customHeight="1">
      <c r="B52" s="35"/>
      <c r="C52" s="30" t="s">
        <v>36</v>
      </c>
      <c r="D52" s="36"/>
      <c r="E52" s="36"/>
      <c r="F52" s="28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112</v>
      </c>
      <c r="D54" s="110"/>
      <c r="E54" s="110"/>
      <c r="F54" s="110"/>
      <c r="G54" s="110"/>
      <c r="H54" s="110"/>
      <c r="I54" s="121"/>
      <c r="J54" s="122" t="s">
        <v>113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114</v>
      </c>
      <c r="D56" s="36"/>
      <c r="E56" s="36"/>
      <c r="F56" s="36"/>
      <c r="G56" s="36"/>
      <c r="H56" s="36"/>
      <c r="I56" s="96"/>
      <c r="J56" s="106">
        <f>J79</f>
        <v>0</v>
      </c>
      <c r="K56" s="39"/>
      <c r="AU56" s="17" t="s">
        <v>115</v>
      </c>
    </row>
    <row r="57" spans="2:11" s="7" customFormat="1" ht="24.75" customHeight="1">
      <c r="B57" s="125"/>
      <c r="C57" s="126"/>
      <c r="D57" s="127" t="s">
        <v>567</v>
      </c>
      <c r="E57" s="128"/>
      <c r="F57" s="128"/>
      <c r="G57" s="128"/>
      <c r="H57" s="128"/>
      <c r="I57" s="129"/>
      <c r="J57" s="130">
        <f>J80</f>
        <v>0</v>
      </c>
      <c r="K57" s="131"/>
    </row>
    <row r="58" spans="2:11" s="8" customFormat="1" ht="19.5" customHeight="1">
      <c r="B58" s="132"/>
      <c r="C58" s="133"/>
      <c r="D58" s="134" t="s">
        <v>568</v>
      </c>
      <c r="E58" s="135"/>
      <c r="F58" s="135"/>
      <c r="G58" s="135"/>
      <c r="H58" s="135"/>
      <c r="I58" s="136"/>
      <c r="J58" s="137">
        <f>J81</f>
        <v>0</v>
      </c>
      <c r="K58" s="138"/>
    </row>
    <row r="59" spans="2:11" s="8" customFormat="1" ht="19.5" customHeight="1">
      <c r="B59" s="132"/>
      <c r="C59" s="133"/>
      <c r="D59" s="134" t="s">
        <v>569</v>
      </c>
      <c r="E59" s="135"/>
      <c r="F59" s="135"/>
      <c r="G59" s="135"/>
      <c r="H59" s="135"/>
      <c r="I59" s="136"/>
      <c r="J59" s="137">
        <f>J84</f>
        <v>0</v>
      </c>
      <c r="K59" s="138"/>
    </row>
    <row r="60" spans="2:11" s="1" customFormat="1" ht="21.75" customHeight="1">
      <c r="B60" s="35"/>
      <c r="C60" s="36"/>
      <c r="D60" s="36"/>
      <c r="E60" s="36"/>
      <c r="F60" s="36"/>
      <c r="G60" s="36"/>
      <c r="H60" s="36"/>
      <c r="I60" s="96"/>
      <c r="J60" s="36"/>
      <c r="K60" s="39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17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18"/>
      <c r="J65" s="54"/>
      <c r="K65" s="54"/>
      <c r="L65" s="35"/>
    </row>
    <row r="66" spans="2:12" s="1" customFormat="1" ht="36.75" customHeight="1">
      <c r="B66" s="35"/>
      <c r="C66" s="55" t="s">
        <v>122</v>
      </c>
      <c r="I66" s="139"/>
      <c r="L66" s="35"/>
    </row>
    <row r="67" spans="2:12" s="1" customFormat="1" ht="6.75" customHeight="1">
      <c r="B67" s="35"/>
      <c r="I67" s="139"/>
      <c r="L67" s="35"/>
    </row>
    <row r="68" spans="2:12" s="1" customFormat="1" ht="14.25" customHeight="1">
      <c r="B68" s="35"/>
      <c r="C68" s="57" t="s">
        <v>16</v>
      </c>
      <c r="I68" s="139"/>
      <c r="L68" s="35"/>
    </row>
    <row r="69" spans="2:12" s="1" customFormat="1" ht="22.5" customHeight="1">
      <c r="B69" s="35"/>
      <c r="E69" s="358" t="str">
        <f>E7</f>
        <v>Trojice-Restaurování pomníku obětem hornické stávky 1894 - zpevněné plochy</v>
      </c>
      <c r="F69" s="335"/>
      <c r="G69" s="335"/>
      <c r="H69" s="335"/>
      <c r="I69" s="139"/>
      <c r="L69" s="35"/>
    </row>
    <row r="70" spans="2:12" s="1" customFormat="1" ht="14.25" customHeight="1">
      <c r="B70" s="35"/>
      <c r="C70" s="57" t="s">
        <v>109</v>
      </c>
      <c r="I70" s="139"/>
      <c r="L70" s="35"/>
    </row>
    <row r="71" spans="2:12" s="1" customFormat="1" ht="23.25" customHeight="1">
      <c r="B71" s="35"/>
      <c r="E71" s="332" t="str">
        <f>E9</f>
        <v>163057 - Vedlejší a ostatní náklady</v>
      </c>
      <c r="F71" s="335"/>
      <c r="G71" s="335"/>
      <c r="H71" s="335"/>
      <c r="I71" s="139"/>
      <c r="L71" s="35"/>
    </row>
    <row r="72" spans="2:12" s="1" customFormat="1" ht="6.75" customHeight="1">
      <c r="B72" s="35"/>
      <c r="I72" s="139"/>
      <c r="L72" s="35"/>
    </row>
    <row r="73" spans="2:12" s="1" customFormat="1" ht="18" customHeight="1">
      <c r="B73" s="35"/>
      <c r="C73" s="57" t="s">
        <v>24</v>
      </c>
      <c r="F73" s="140" t="str">
        <f>F12</f>
        <v>Ostrava</v>
      </c>
      <c r="I73" s="141" t="s">
        <v>26</v>
      </c>
      <c r="J73" s="61" t="str">
        <f>IF(J12="","",J12)</f>
        <v>31.03.2016</v>
      </c>
      <c r="L73" s="35"/>
    </row>
    <row r="74" spans="2:12" s="1" customFormat="1" ht="6.75" customHeight="1">
      <c r="B74" s="35"/>
      <c r="I74" s="139"/>
      <c r="L74" s="35"/>
    </row>
    <row r="75" spans="2:12" s="1" customFormat="1" ht="12.75">
      <c r="B75" s="35"/>
      <c r="C75" s="57" t="s">
        <v>32</v>
      </c>
      <c r="F75" s="140" t="str">
        <f>E15</f>
        <v> </v>
      </c>
      <c r="I75" s="141" t="s">
        <v>38</v>
      </c>
      <c r="J75" s="140" t="str">
        <f>E21</f>
        <v>ing Milan Palák</v>
      </c>
      <c r="L75" s="35"/>
    </row>
    <row r="76" spans="2:12" s="1" customFormat="1" ht="14.25" customHeight="1">
      <c r="B76" s="35"/>
      <c r="C76" s="57" t="s">
        <v>36</v>
      </c>
      <c r="F76" s="140">
        <f>IF(E18="","",E18)</f>
      </c>
      <c r="I76" s="139"/>
      <c r="L76" s="35"/>
    </row>
    <row r="77" spans="2:12" s="1" customFormat="1" ht="9.75" customHeight="1">
      <c r="B77" s="35"/>
      <c r="I77" s="139"/>
      <c r="L77" s="35"/>
    </row>
    <row r="78" spans="2:20" s="9" customFormat="1" ht="29.25" customHeight="1">
      <c r="B78" s="142"/>
      <c r="C78" s="143" t="s">
        <v>123</v>
      </c>
      <c r="D78" s="144" t="s">
        <v>63</v>
      </c>
      <c r="E78" s="144" t="s">
        <v>59</v>
      </c>
      <c r="F78" s="144" t="s">
        <v>124</v>
      </c>
      <c r="G78" s="144" t="s">
        <v>125</v>
      </c>
      <c r="H78" s="144" t="s">
        <v>126</v>
      </c>
      <c r="I78" s="145" t="s">
        <v>127</v>
      </c>
      <c r="J78" s="144" t="s">
        <v>113</v>
      </c>
      <c r="K78" s="146" t="s">
        <v>128</v>
      </c>
      <c r="L78" s="142"/>
      <c r="M78" s="68" t="s">
        <v>129</v>
      </c>
      <c r="N78" s="69" t="s">
        <v>48</v>
      </c>
      <c r="O78" s="69" t="s">
        <v>130</v>
      </c>
      <c r="P78" s="69" t="s">
        <v>131</v>
      </c>
      <c r="Q78" s="69" t="s">
        <v>132</v>
      </c>
      <c r="R78" s="69" t="s">
        <v>133</v>
      </c>
      <c r="S78" s="69" t="s">
        <v>134</v>
      </c>
      <c r="T78" s="70" t="s">
        <v>135</v>
      </c>
    </row>
    <row r="79" spans="2:63" s="1" customFormat="1" ht="29.25" customHeight="1">
      <c r="B79" s="35"/>
      <c r="C79" s="72" t="s">
        <v>114</v>
      </c>
      <c r="I79" s="139"/>
      <c r="J79" s="147">
        <f>BK79</f>
        <v>0</v>
      </c>
      <c r="L79" s="35"/>
      <c r="M79" s="71"/>
      <c r="N79" s="62"/>
      <c r="O79" s="62"/>
      <c r="P79" s="148">
        <f>P80</f>
        <v>0</v>
      </c>
      <c r="Q79" s="62"/>
      <c r="R79" s="148">
        <f>R80</f>
        <v>0</v>
      </c>
      <c r="S79" s="62"/>
      <c r="T79" s="149">
        <f>T80</f>
        <v>0</v>
      </c>
      <c r="AT79" s="17" t="s">
        <v>77</v>
      </c>
      <c r="AU79" s="17" t="s">
        <v>115</v>
      </c>
      <c r="BK79" s="150">
        <f>BK80</f>
        <v>0</v>
      </c>
    </row>
    <row r="80" spans="2:63" s="10" customFormat="1" ht="36.75" customHeight="1">
      <c r="B80" s="151"/>
      <c r="D80" s="152" t="s">
        <v>77</v>
      </c>
      <c r="E80" s="153" t="s">
        <v>570</v>
      </c>
      <c r="F80" s="153" t="s">
        <v>571</v>
      </c>
      <c r="I80" s="154"/>
      <c r="J80" s="155">
        <f>BK80</f>
        <v>0</v>
      </c>
      <c r="L80" s="151"/>
      <c r="M80" s="156"/>
      <c r="N80" s="157"/>
      <c r="O80" s="157"/>
      <c r="P80" s="158">
        <f>P81+P84</f>
        <v>0</v>
      </c>
      <c r="Q80" s="157"/>
      <c r="R80" s="158">
        <f>R81+R84</f>
        <v>0</v>
      </c>
      <c r="S80" s="157"/>
      <c r="T80" s="159">
        <f>T81+T84</f>
        <v>0</v>
      </c>
      <c r="AR80" s="152" t="s">
        <v>163</v>
      </c>
      <c r="AT80" s="160" t="s">
        <v>77</v>
      </c>
      <c r="AU80" s="160" t="s">
        <v>78</v>
      </c>
      <c r="AY80" s="152" t="s">
        <v>138</v>
      </c>
      <c r="BK80" s="161">
        <f>BK81+BK84</f>
        <v>0</v>
      </c>
    </row>
    <row r="81" spans="2:63" s="10" customFormat="1" ht="19.5" customHeight="1">
      <c r="B81" s="151"/>
      <c r="D81" s="162" t="s">
        <v>77</v>
      </c>
      <c r="E81" s="163" t="s">
        <v>572</v>
      </c>
      <c r="F81" s="163" t="s">
        <v>573</v>
      </c>
      <c r="I81" s="154"/>
      <c r="J81" s="164">
        <f>BK81</f>
        <v>0</v>
      </c>
      <c r="L81" s="151"/>
      <c r="M81" s="156"/>
      <c r="N81" s="157"/>
      <c r="O81" s="157"/>
      <c r="P81" s="158">
        <f>SUM(P82:P83)</f>
        <v>0</v>
      </c>
      <c r="Q81" s="157"/>
      <c r="R81" s="158">
        <f>SUM(R82:R83)</f>
        <v>0</v>
      </c>
      <c r="S81" s="157"/>
      <c r="T81" s="159">
        <f>SUM(T82:T83)</f>
        <v>0</v>
      </c>
      <c r="AR81" s="152" t="s">
        <v>163</v>
      </c>
      <c r="AT81" s="160" t="s">
        <v>77</v>
      </c>
      <c r="AU81" s="160" t="s">
        <v>23</v>
      </c>
      <c r="AY81" s="152" t="s">
        <v>138</v>
      </c>
      <c r="BK81" s="161">
        <f>SUM(BK82:BK83)</f>
        <v>0</v>
      </c>
    </row>
    <row r="82" spans="2:65" s="1" customFormat="1" ht="22.5" customHeight="1">
      <c r="B82" s="165"/>
      <c r="C82" s="166" t="s">
        <v>23</v>
      </c>
      <c r="D82" s="166" t="s">
        <v>140</v>
      </c>
      <c r="E82" s="167" t="s">
        <v>574</v>
      </c>
      <c r="F82" s="168" t="s">
        <v>573</v>
      </c>
      <c r="G82" s="169" t="s">
        <v>575</v>
      </c>
      <c r="H82" s="170">
        <v>1</v>
      </c>
      <c r="I82" s="171"/>
      <c r="J82" s="172">
        <f>ROUND(I82*H82,2)</f>
        <v>0</v>
      </c>
      <c r="K82" s="168" t="s">
        <v>144</v>
      </c>
      <c r="L82" s="35"/>
      <c r="M82" s="173" t="s">
        <v>22</v>
      </c>
      <c r="N82" s="174" t="s">
        <v>49</v>
      </c>
      <c r="O82" s="36"/>
      <c r="P82" s="175">
        <f>O82*H82</f>
        <v>0</v>
      </c>
      <c r="Q82" s="175">
        <v>0</v>
      </c>
      <c r="R82" s="175">
        <f>Q82*H82</f>
        <v>0</v>
      </c>
      <c r="S82" s="175">
        <v>0</v>
      </c>
      <c r="T82" s="176">
        <f>S82*H82</f>
        <v>0</v>
      </c>
      <c r="AR82" s="17" t="s">
        <v>576</v>
      </c>
      <c r="AT82" s="17" t="s">
        <v>140</v>
      </c>
      <c r="AU82" s="17" t="s">
        <v>86</v>
      </c>
      <c r="AY82" s="17" t="s">
        <v>138</v>
      </c>
      <c r="BE82" s="177">
        <f>IF(N82="základní",J82,0)</f>
        <v>0</v>
      </c>
      <c r="BF82" s="177">
        <f>IF(N82="snížená",J82,0)</f>
        <v>0</v>
      </c>
      <c r="BG82" s="177">
        <f>IF(N82="zákl. přenesená",J82,0)</f>
        <v>0</v>
      </c>
      <c r="BH82" s="177">
        <f>IF(N82="sníž. přenesená",J82,0)</f>
        <v>0</v>
      </c>
      <c r="BI82" s="177">
        <f>IF(N82="nulová",J82,0)</f>
        <v>0</v>
      </c>
      <c r="BJ82" s="17" t="s">
        <v>23</v>
      </c>
      <c r="BK82" s="177">
        <f>ROUND(I82*H82,2)</f>
        <v>0</v>
      </c>
      <c r="BL82" s="17" t="s">
        <v>576</v>
      </c>
      <c r="BM82" s="17" t="s">
        <v>577</v>
      </c>
    </row>
    <row r="83" spans="2:47" s="1" customFormat="1" ht="12">
      <c r="B83" s="35"/>
      <c r="D83" s="180" t="s">
        <v>147</v>
      </c>
      <c r="F83" s="181" t="s">
        <v>578</v>
      </c>
      <c r="I83" s="139"/>
      <c r="L83" s="35"/>
      <c r="M83" s="64"/>
      <c r="N83" s="36"/>
      <c r="O83" s="36"/>
      <c r="P83" s="36"/>
      <c r="Q83" s="36"/>
      <c r="R83" s="36"/>
      <c r="S83" s="36"/>
      <c r="T83" s="65"/>
      <c r="AT83" s="17" t="s">
        <v>147</v>
      </c>
      <c r="AU83" s="17" t="s">
        <v>86</v>
      </c>
    </row>
    <row r="84" spans="2:63" s="10" customFormat="1" ht="29.25" customHeight="1">
      <c r="B84" s="151"/>
      <c r="D84" s="162" t="s">
        <v>77</v>
      </c>
      <c r="E84" s="163" t="s">
        <v>579</v>
      </c>
      <c r="F84" s="163" t="s">
        <v>580</v>
      </c>
      <c r="I84" s="154"/>
      <c r="J84" s="164">
        <f>BK84</f>
        <v>0</v>
      </c>
      <c r="L84" s="151"/>
      <c r="M84" s="156"/>
      <c r="N84" s="157"/>
      <c r="O84" s="157"/>
      <c r="P84" s="158">
        <f>SUM(P85:P90)</f>
        <v>0</v>
      </c>
      <c r="Q84" s="157"/>
      <c r="R84" s="158">
        <f>SUM(R85:R90)</f>
        <v>0</v>
      </c>
      <c r="S84" s="157"/>
      <c r="T84" s="159">
        <f>SUM(T85:T90)</f>
        <v>0</v>
      </c>
      <c r="AR84" s="152" t="s">
        <v>163</v>
      </c>
      <c r="AT84" s="160" t="s">
        <v>77</v>
      </c>
      <c r="AU84" s="160" t="s">
        <v>23</v>
      </c>
      <c r="AY84" s="152" t="s">
        <v>138</v>
      </c>
      <c r="BK84" s="161">
        <f>SUM(BK85:BK90)</f>
        <v>0</v>
      </c>
    </row>
    <row r="85" spans="2:65" s="1" customFormat="1" ht="22.5" customHeight="1">
      <c r="B85" s="165"/>
      <c r="C85" s="166" t="s">
        <v>86</v>
      </c>
      <c r="D85" s="166" t="s">
        <v>140</v>
      </c>
      <c r="E85" s="167" t="s">
        <v>581</v>
      </c>
      <c r="F85" s="168" t="s">
        <v>580</v>
      </c>
      <c r="G85" s="169" t="s">
        <v>280</v>
      </c>
      <c r="H85" s="170">
        <v>1</v>
      </c>
      <c r="I85" s="171"/>
      <c r="J85" s="172">
        <f>ROUND(I85*H85,2)</f>
        <v>0</v>
      </c>
      <c r="K85" s="168" t="s">
        <v>144</v>
      </c>
      <c r="L85" s="35"/>
      <c r="M85" s="173" t="s">
        <v>22</v>
      </c>
      <c r="N85" s="174" t="s">
        <v>49</v>
      </c>
      <c r="O85" s="36"/>
      <c r="P85" s="175">
        <f>O85*H85</f>
        <v>0</v>
      </c>
      <c r="Q85" s="175">
        <v>0</v>
      </c>
      <c r="R85" s="175">
        <f>Q85*H85</f>
        <v>0</v>
      </c>
      <c r="S85" s="175">
        <v>0</v>
      </c>
      <c r="T85" s="176">
        <f>S85*H85</f>
        <v>0</v>
      </c>
      <c r="AR85" s="17" t="s">
        <v>576</v>
      </c>
      <c r="AT85" s="17" t="s">
        <v>140</v>
      </c>
      <c r="AU85" s="17" t="s">
        <v>86</v>
      </c>
      <c r="AY85" s="17" t="s">
        <v>138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7" t="s">
        <v>23</v>
      </c>
      <c r="BK85" s="177">
        <f>ROUND(I85*H85,2)</f>
        <v>0</v>
      </c>
      <c r="BL85" s="17" t="s">
        <v>576</v>
      </c>
      <c r="BM85" s="17" t="s">
        <v>582</v>
      </c>
    </row>
    <row r="86" spans="2:47" s="1" customFormat="1" ht="12">
      <c r="B86" s="35"/>
      <c r="D86" s="178" t="s">
        <v>147</v>
      </c>
      <c r="F86" s="179" t="s">
        <v>583</v>
      </c>
      <c r="I86" s="139"/>
      <c r="L86" s="35"/>
      <c r="M86" s="64"/>
      <c r="N86" s="36"/>
      <c r="O86" s="36"/>
      <c r="P86" s="36"/>
      <c r="Q86" s="36"/>
      <c r="R86" s="36"/>
      <c r="S86" s="36"/>
      <c r="T86" s="65"/>
      <c r="AT86" s="17" t="s">
        <v>147</v>
      </c>
      <c r="AU86" s="17" t="s">
        <v>86</v>
      </c>
    </row>
    <row r="87" spans="2:65" s="1" customFormat="1" ht="22.5" customHeight="1">
      <c r="B87" s="165"/>
      <c r="C87" s="166" t="s">
        <v>153</v>
      </c>
      <c r="D87" s="166" t="s">
        <v>140</v>
      </c>
      <c r="E87" s="167" t="s">
        <v>584</v>
      </c>
      <c r="F87" s="168" t="s">
        <v>585</v>
      </c>
      <c r="G87" s="169" t="s">
        <v>280</v>
      </c>
      <c r="H87" s="170">
        <v>1</v>
      </c>
      <c r="I87" s="171"/>
      <c r="J87" s="172">
        <f>ROUND(I87*H87,2)</f>
        <v>0</v>
      </c>
      <c r="K87" s="168" t="s">
        <v>144</v>
      </c>
      <c r="L87" s="35"/>
      <c r="M87" s="173" t="s">
        <v>22</v>
      </c>
      <c r="N87" s="174" t="s">
        <v>49</v>
      </c>
      <c r="O87" s="36"/>
      <c r="P87" s="175">
        <f>O87*H87</f>
        <v>0</v>
      </c>
      <c r="Q87" s="175">
        <v>0</v>
      </c>
      <c r="R87" s="175">
        <f>Q87*H87</f>
        <v>0</v>
      </c>
      <c r="S87" s="175">
        <v>0</v>
      </c>
      <c r="T87" s="176">
        <f>S87*H87</f>
        <v>0</v>
      </c>
      <c r="AR87" s="17" t="s">
        <v>576</v>
      </c>
      <c r="AT87" s="17" t="s">
        <v>140</v>
      </c>
      <c r="AU87" s="17" t="s">
        <v>86</v>
      </c>
      <c r="AY87" s="17" t="s">
        <v>138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17" t="s">
        <v>23</v>
      </c>
      <c r="BK87" s="177">
        <f>ROUND(I87*H87,2)</f>
        <v>0</v>
      </c>
      <c r="BL87" s="17" t="s">
        <v>576</v>
      </c>
      <c r="BM87" s="17" t="s">
        <v>586</v>
      </c>
    </row>
    <row r="88" spans="2:47" s="1" customFormat="1" ht="12">
      <c r="B88" s="35"/>
      <c r="D88" s="178" t="s">
        <v>147</v>
      </c>
      <c r="F88" s="179" t="s">
        <v>587</v>
      </c>
      <c r="I88" s="139"/>
      <c r="L88" s="35"/>
      <c r="M88" s="64"/>
      <c r="N88" s="36"/>
      <c r="O88" s="36"/>
      <c r="P88" s="36"/>
      <c r="Q88" s="36"/>
      <c r="R88" s="36"/>
      <c r="S88" s="36"/>
      <c r="T88" s="65"/>
      <c r="AT88" s="17" t="s">
        <v>147</v>
      </c>
      <c r="AU88" s="17" t="s">
        <v>86</v>
      </c>
    </row>
    <row r="89" spans="2:65" s="1" customFormat="1" ht="22.5" customHeight="1">
      <c r="B89" s="165"/>
      <c r="C89" s="166" t="s">
        <v>145</v>
      </c>
      <c r="D89" s="166" t="s">
        <v>140</v>
      </c>
      <c r="E89" s="167" t="s">
        <v>588</v>
      </c>
      <c r="F89" s="168" t="s">
        <v>589</v>
      </c>
      <c r="G89" s="169" t="s">
        <v>280</v>
      </c>
      <c r="H89" s="170">
        <v>1</v>
      </c>
      <c r="I89" s="171"/>
      <c r="J89" s="172">
        <f>ROUND(I89*H89,2)</f>
        <v>0</v>
      </c>
      <c r="K89" s="168" t="s">
        <v>144</v>
      </c>
      <c r="L89" s="35"/>
      <c r="M89" s="173" t="s">
        <v>22</v>
      </c>
      <c r="N89" s="174" t="s">
        <v>49</v>
      </c>
      <c r="O89" s="36"/>
      <c r="P89" s="175">
        <f>O89*H89</f>
        <v>0</v>
      </c>
      <c r="Q89" s="175">
        <v>0</v>
      </c>
      <c r="R89" s="175">
        <f>Q89*H89</f>
        <v>0</v>
      </c>
      <c r="S89" s="175">
        <v>0</v>
      </c>
      <c r="T89" s="176">
        <f>S89*H89</f>
        <v>0</v>
      </c>
      <c r="AR89" s="17" t="s">
        <v>576</v>
      </c>
      <c r="AT89" s="17" t="s">
        <v>140</v>
      </c>
      <c r="AU89" s="17" t="s">
        <v>86</v>
      </c>
      <c r="AY89" s="17" t="s">
        <v>138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7" t="s">
        <v>23</v>
      </c>
      <c r="BK89" s="177">
        <f>ROUND(I89*H89,2)</f>
        <v>0</v>
      </c>
      <c r="BL89" s="17" t="s">
        <v>576</v>
      </c>
      <c r="BM89" s="17" t="s">
        <v>590</v>
      </c>
    </row>
    <row r="90" spans="2:47" s="1" customFormat="1" ht="12">
      <c r="B90" s="35"/>
      <c r="D90" s="180" t="s">
        <v>147</v>
      </c>
      <c r="F90" s="181" t="s">
        <v>591</v>
      </c>
      <c r="I90" s="139"/>
      <c r="L90" s="35"/>
      <c r="M90" s="204"/>
      <c r="N90" s="205"/>
      <c r="O90" s="205"/>
      <c r="P90" s="205"/>
      <c r="Q90" s="205"/>
      <c r="R90" s="205"/>
      <c r="S90" s="205"/>
      <c r="T90" s="206"/>
      <c r="AT90" s="17" t="s">
        <v>147</v>
      </c>
      <c r="AU90" s="17" t="s">
        <v>86</v>
      </c>
    </row>
    <row r="91" spans="2:12" s="1" customFormat="1" ht="6.75" customHeight="1">
      <c r="B91" s="50"/>
      <c r="C91" s="51"/>
      <c r="D91" s="51"/>
      <c r="E91" s="51"/>
      <c r="F91" s="51"/>
      <c r="G91" s="51"/>
      <c r="H91" s="51"/>
      <c r="I91" s="117"/>
      <c r="J91" s="51"/>
      <c r="K91" s="51"/>
      <c r="L91" s="35"/>
    </row>
    <row r="186" ht="12">
      <c r="AT186" s="207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  <col min="12" max="16384" width="9.3320312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242" customFormat="1" ht="45" customHeight="1">
      <c r="B3" s="240"/>
      <c r="C3" s="361" t="s">
        <v>599</v>
      </c>
      <c r="D3" s="361"/>
      <c r="E3" s="361"/>
      <c r="F3" s="361"/>
      <c r="G3" s="361"/>
      <c r="H3" s="361"/>
      <c r="I3" s="361"/>
      <c r="J3" s="361"/>
      <c r="K3" s="241"/>
    </row>
    <row r="4" spans="2:11" ht="25.5" customHeight="1">
      <c r="B4" s="243"/>
      <c r="C4" s="366" t="s">
        <v>600</v>
      </c>
      <c r="D4" s="366"/>
      <c r="E4" s="366"/>
      <c r="F4" s="366"/>
      <c r="G4" s="366"/>
      <c r="H4" s="366"/>
      <c r="I4" s="366"/>
      <c r="J4" s="366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3" t="s">
        <v>601</v>
      </c>
      <c r="D6" s="363"/>
      <c r="E6" s="363"/>
      <c r="F6" s="363"/>
      <c r="G6" s="363"/>
      <c r="H6" s="363"/>
      <c r="I6" s="363"/>
      <c r="J6" s="363"/>
      <c r="K6" s="244"/>
    </row>
    <row r="7" spans="2:11" ht="15" customHeight="1">
      <c r="B7" s="247"/>
      <c r="C7" s="363" t="s">
        <v>602</v>
      </c>
      <c r="D7" s="363"/>
      <c r="E7" s="363"/>
      <c r="F7" s="363"/>
      <c r="G7" s="363"/>
      <c r="H7" s="363"/>
      <c r="I7" s="363"/>
      <c r="J7" s="363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3" t="s">
        <v>603</v>
      </c>
      <c r="D9" s="363"/>
      <c r="E9" s="363"/>
      <c r="F9" s="363"/>
      <c r="G9" s="363"/>
      <c r="H9" s="363"/>
      <c r="I9" s="363"/>
      <c r="J9" s="363"/>
      <c r="K9" s="244"/>
    </row>
    <row r="10" spans="2:11" ht="15" customHeight="1">
      <c r="B10" s="247"/>
      <c r="C10" s="246"/>
      <c r="D10" s="363" t="s">
        <v>604</v>
      </c>
      <c r="E10" s="363"/>
      <c r="F10" s="363"/>
      <c r="G10" s="363"/>
      <c r="H10" s="363"/>
      <c r="I10" s="363"/>
      <c r="J10" s="363"/>
      <c r="K10" s="244"/>
    </row>
    <row r="11" spans="2:11" ht="15" customHeight="1">
      <c r="B11" s="247"/>
      <c r="C11" s="248"/>
      <c r="D11" s="363" t="s">
        <v>605</v>
      </c>
      <c r="E11" s="363"/>
      <c r="F11" s="363"/>
      <c r="G11" s="363"/>
      <c r="H11" s="363"/>
      <c r="I11" s="363"/>
      <c r="J11" s="363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3" t="s">
        <v>606</v>
      </c>
      <c r="E13" s="363"/>
      <c r="F13" s="363"/>
      <c r="G13" s="363"/>
      <c r="H13" s="363"/>
      <c r="I13" s="363"/>
      <c r="J13" s="363"/>
      <c r="K13" s="244"/>
    </row>
    <row r="14" spans="2:11" ht="15" customHeight="1">
      <c r="B14" s="247"/>
      <c r="C14" s="248"/>
      <c r="D14" s="363" t="s">
        <v>607</v>
      </c>
      <c r="E14" s="363"/>
      <c r="F14" s="363"/>
      <c r="G14" s="363"/>
      <c r="H14" s="363"/>
      <c r="I14" s="363"/>
      <c r="J14" s="363"/>
      <c r="K14" s="244"/>
    </row>
    <row r="15" spans="2:11" ht="15" customHeight="1">
      <c r="B15" s="247"/>
      <c r="C15" s="248"/>
      <c r="D15" s="363" t="s">
        <v>608</v>
      </c>
      <c r="E15" s="363"/>
      <c r="F15" s="363"/>
      <c r="G15" s="363"/>
      <c r="H15" s="363"/>
      <c r="I15" s="363"/>
      <c r="J15" s="363"/>
      <c r="K15" s="244"/>
    </row>
    <row r="16" spans="2:11" ht="15" customHeight="1">
      <c r="B16" s="247"/>
      <c r="C16" s="248"/>
      <c r="D16" s="248"/>
      <c r="E16" s="249" t="s">
        <v>84</v>
      </c>
      <c r="F16" s="363" t="s">
        <v>609</v>
      </c>
      <c r="G16" s="363"/>
      <c r="H16" s="363"/>
      <c r="I16" s="363"/>
      <c r="J16" s="363"/>
      <c r="K16" s="244"/>
    </row>
    <row r="17" spans="2:11" ht="15" customHeight="1">
      <c r="B17" s="247"/>
      <c r="C17" s="248"/>
      <c r="D17" s="248"/>
      <c r="E17" s="249" t="s">
        <v>610</v>
      </c>
      <c r="F17" s="363" t="s">
        <v>611</v>
      </c>
      <c r="G17" s="363"/>
      <c r="H17" s="363"/>
      <c r="I17" s="363"/>
      <c r="J17" s="363"/>
      <c r="K17" s="244"/>
    </row>
    <row r="18" spans="2:11" ht="15" customHeight="1">
      <c r="B18" s="247"/>
      <c r="C18" s="248"/>
      <c r="D18" s="248"/>
      <c r="E18" s="249" t="s">
        <v>612</v>
      </c>
      <c r="F18" s="363" t="s">
        <v>613</v>
      </c>
      <c r="G18" s="363"/>
      <c r="H18" s="363"/>
      <c r="I18" s="363"/>
      <c r="J18" s="363"/>
      <c r="K18" s="244"/>
    </row>
    <row r="19" spans="2:11" ht="15" customHeight="1">
      <c r="B19" s="247"/>
      <c r="C19" s="248"/>
      <c r="D19" s="248"/>
      <c r="E19" s="249" t="s">
        <v>614</v>
      </c>
      <c r="F19" s="363" t="s">
        <v>105</v>
      </c>
      <c r="G19" s="363"/>
      <c r="H19" s="363"/>
      <c r="I19" s="363"/>
      <c r="J19" s="363"/>
      <c r="K19" s="244"/>
    </row>
    <row r="20" spans="2:11" ht="15" customHeight="1">
      <c r="B20" s="247"/>
      <c r="C20" s="248"/>
      <c r="D20" s="248"/>
      <c r="E20" s="249" t="s">
        <v>615</v>
      </c>
      <c r="F20" s="363" t="s">
        <v>616</v>
      </c>
      <c r="G20" s="363"/>
      <c r="H20" s="363"/>
      <c r="I20" s="363"/>
      <c r="J20" s="363"/>
      <c r="K20" s="244"/>
    </row>
    <row r="21" spans="2:11" ht="15" customHeight="1">
      <c r="B21" s="247"/>
      <c r="C21" s="248"/>
      <c r="D21" s="248"/>
      <c r="E21" s="249" t="s">
        <v>617</v>
      </c>
      <c r="F21" s="363" t="s">
        <v>618</v>
      </c>
      <c r="G21" s="363"/>
      <c r="H21" s="363"/>
      <c r="I21" s="363"/>
      <c r="J21" s="363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3" t="s">
        <v>619</v>
      </c>
      <c r="D23" s="363"/>
      <c r="E23" s="363"/>
      <c r="F23" s="363"/>
      <c r="G23" s="363"/>
      <c r="H23" s="363"/>
      <c r="I23" s="363"/>
      <c r="J23" s="363"/>
      <c r="K23" s="244"/>
    </row>
    <row r="24" spans="2:11" ht="15" customHeight="1">
      <c r="B24" s="247"/>
      <c r="C24" s="363" t="s">
        <v>620</v>
      </c>
      <c r="D24" s="363"/>
      <c r="E24" s="363"/>
      <c r="F24" s="363"/>
      <c r="G24" s="363"/>
      <c r="H24" s="363"/>
      <c r="I24" s="363"/>
      <c r="J24" s="363"/>
      <c r="K24" s="244"/>
    </row>
    <row r="25" spans="2:11" ht="15" customHeight="1">
      <c r="B25" s="247"/>
      <c r="C25" s="246"/>
      <c r="D25" s="363" t="s">
        <v>621</v>
      </c>
      <c r="E25" s="363"/>
      <c r="F25" s="363"/>
      <c r="G25" s="363"/>
      <c r="H25" s="363"/>
      <c r="I25" s="363"/>
      <c r="J25" s="363"/>
      <c r="K25" s="244"/>
    </row>
    <row r="26" spans="2:11" ht="15" customHeight="1">
      <c r="B26" s="247"/>
      <c r="C26" s="248"/>
      <c r="D26" s="363" t="s">
        <v>622</v>
      </c>
      <c r="E26" s="363"/>
      <c r="F26" s="363"/>
      <c r="G26" s="363"/>
      <c r="H26" s="363"/>
      <c r="I26" s="363"/>
      <c r="J26" s="363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3" t="s">
        <v>623</v>
      </c>
      <c r="E28" s="363"/>
      <c r="F28" s="363"/>
      <c r="G28" s="363"/>
      <c r="H28" s="363"/>
      <c r="I28" s="363"/>
      <c r="J28" s="363"/>
      <c r="K28" s="244"/>
    </row>
    <row r="29" spans="2:11" ht="15" customHeight="1">
      <c r="B29" s="247"/>
      <c r="C29" s="248"/>
      <c r="D29" s="363" t="s">
        <v>624</v>
      </c>
      <c r="E29" s="363"/>
      <c r="F29" s="363"/>
      <c r="G29" s="363"/>
      <c r="H29" s="363"/>
      <c r="I29" s="363"/>
      <c r="J29" s="363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3" t="s">
        <v>625</v>
      </c>
      <c r="E31" s="363"/>
      <c r="F31" s="363"/>
      <c r="G31" s="363"/>
      <c r="H31" s="363"/>
      <c r="I31" s="363"/>
      <c r="J31" s="363"/>
      <c r="K31" s="244"/>
    </row>
    <row r="32" spans="2:11" ht="15" customHeight="1">
      <c r="B32" s="247"/>
      <c r="C32" s="248"/>
      <c r="D32" s="363" t="s">
        <v>626</v>
      </c>
      <c r="E32" s="363"/>
      <c r="F32" s="363"/>
      <c r="G32" s="363"/>
      <c r="H32" s="363"/>
      <c r="I32" s="363"/>
      <c r="J32" s="363"/>
      <c r="K32" s="244"/>
    </row>
    <row r="33" spans="2:11" ht="15" customHeight="1">
      <c r="B33" s="247"/>
      <c r="C33" s="248"/>
      <c r="D33" s="363" t="s">
        <v>627</v>
      </c>
      <c r="E33" s="363"/>
      <c r="F33" s="363"/>
      <c r="G33" s="363"/>
      <c r="H33" s="363"/>
      <c r="I33" s="363"/>
      <c r="J33" s="363"/>
      <c r="K33" s="244"/>
    </row>
    <row r="34" spans="2:11" ht="15" customHeight="1">
      <c r="B34" s="247"/>
      <c r="C34" s="248"/>
      <c r="D34" s="246"/>
      <c r="E34" s="250" t="s">
        <v>123</v>
      </c>
      <c r="F34" s="246"/>
      <c r="G34" s="363" t="s">
        <v>628</v>
      </c>
      <c r="H34" s="363"/>
      <c r="I34" s="363"/>
      <c r="J34" s="363"/>
      <c r="K34" s="244"/>
    </row>
    <row r="35" spans="2:11" ht="30.75" customHeight="1">
      <c r="B35" s="247"/>
      <c r="C35" s="248"/>
      <c r="D35" s="246"/>
      <c r="E35" s="250" t="s">
        <v>629</v>
      </c>
      <c r="F35" s="246"/>
      <c r="G35" s="363" t="s">
        <v>630</v>
      </c>
      <c r="H35" s="363"/>
      <c r="I35" s="363"/>
      <c r="J35" s="363"/>
      <c r="K35" s="244"/>
    </row>
    <row r="36" spans="2:11" ht="15" customHeight="1">
      <c r="B36" s="247"/>
      <c r="C36" s="248"/>
      <c r="D36" s="246"/>
      <c r="E36" s="250" t="s">
        <v>59</v>
      </c>
      <c r="F36" s="246"/>
      <c r="G36" s="363" t="s">
        <v>631</v>
      </c>
      <c r="H36" s="363"/>
      <c r="I36" s="363"/>
      <c r="J36" s="363"/>
      <c r="K36" s="244"/>
    </row>
    <row r="37" spans="2:11" ht="15" customHeight="1">
      <c r="B37" s="247"/>
      <c r="C37" s="248"/>
      <c r="D37" s="246"/>
      <c r="E37" s="250" t="s">
        <v>124</v>
      </c>
      <c r="F37" s="246"/>
      <c r="G37" s="363" t="s">
        <v>632</v>
      </c>
      <c r="H37" s="363"/>
      <c r="I37" s="363"/>
      <c r="J37" s="363"/>
      <c r="K37" s="244"/>
    </row>
    <row r="38" spans="2:11" ht="15" customHeight="1">
      <c r="B38" s="247"/>
      <c r="C38" s="248"/>
      <c r="D38" s="246"/>
      <c r="E38" s="250" t="s">
        <v>125</v>
      </c>
      <c r="F38" s="246"/>
      <c r="G38" s="363" t="s">
        <v>633</v>
      </c>
      <c r="H38" s="363"/>
      <c r="I38" s="363"/>
      <c r="J38" s="363"/>
      <c r="K38" s="244"/>
    </row>
    <row r="39" spans="2:11" ht="15" customHeight="1">
      <c r="B39" s="247"/>
      <c r="C39" s="248"/>
      <c r="D39" s="246"/>
      <c r="E39" s="250" t="s">
        <v>126</v>
      </c>
      <c r="F39" s="246"/>
      <c r="G39" s="363" t="s">
        <v>634</v>
      </c>
      <c r="H39" s="363"/>
      <c r="I39" s="363"/>
      <c r="J39" s="363"/>
      <c r="K39" s="244"/>
    </row>
    <row r="40" spans="2:11" ht="15" customHeight="1">
      <c r="B40" s="247"/>
      <c r="C40" s="248"/>
      <c r="D40" s="246"/>
      <c r="E40" s="250" t="s">
        <v>635</v>
      </c>
      <c r="F40" s="246"/>
      <c r="G40" s="363" t="s">
        <v>636</v>
      </c>
      <c r="H40" s="363"/>
      <c r="I40" s="363"/>
      <c r="J40" s="363"/>
      <c r="K40" s="244"/>
    </row>
    <row r="41" spans="2:11" ht="15" customHeight="1">
      <c r="B41" s="247"/>
      <c r="C41" s="248"/>
      <c r="D41" s="246"/>
      <c r="E41" s="250"/>
      <c r="F41" s="246"/>
      <c r="G41" s="363" t="s">
        <v>637</v>
      </c>
      <c r="H41" s="363"/>
      <c r="I41" s="363"/>
      <c r="J41" s="363"/>
      <c r="K41" s="244"/>
    </row>
    <row r="42" spans="2:11" ht="15" customHeight="1">
      <c r="B42" s="247"/>
      <c r="C42" s="248"/>
      <c r="D42" s="246"/>
      <c r="E42" s="250" t="s">
        <v>638</v>
      </c>
      <c r="F42" s="246"/>
      <c r="G42" s="363" t="s">
        <v>639</v>
      </c>
      <c r="H42" s="363"/>
      <c r="I42" s="363"/>
      <c r="J42" s="363"/>
      <c r="K42" s="244"/>
    </row>
    <row r="43" spans="2:11" ht="15" customHeight="1">
      <c r="B43" s="247"/>
      <c r="C43" s="248"/>
      <c r="D43" s="246"/>
      <c r="E43" s="250" t="s">
        <v>128</v>
      </c>
      <c r="F43" s="246"/>
      <c r="G43" s="363" t="s">
        <v>640</v>
      </c>
      <c r="H43" s="363"/>
      <c r="I43" s="363"/>
      <c r="J43" s="363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3" t="s">
        <v>641</v>
      </c>
      <c r="E45" s="363"/>
      <c r="F45" s="363"/>
      <c r="G45" s="363"/>
      <c r="H45" s="363"/>
      <c r="I45" s="363"/>
      <c r="J45" s="363"/>
      <c r="K45" s="244"/>
    </row>
    <row r="46" spans="2:11" ht="15" customHeight="1">
      <c r="B46" s="247"/>
      <c r="C46" s="248"/>
      <c r="D46" s="248"/>
      <c r="E46" s="363" t="s">
        <v>642</v>
      </c>
      <c r="F46" s="363"/>
      <c r="G46" s="363"/>
      <c r="H46" s="363"/>
      <c r="I46" s="363"/>
      <c r="J46" s="363"/>
      <c r="K46" s="244"/>
    </row>
    <row r="47" spans="2:11" ht="15" customHeight="1">
      <c r="B47" s="247"/>
      <c r="C47" s="248"/>
      <c r="D47" s="248"/>
      <c r="E47" s="363" t="s">
        <v>643</v>
      </c>
      <c r="F47" s="363"/>
      <c r="G47" s="363"/>
      <c r="H47" s="363"/>
      <c r="I47" s="363"/>
      <c r="J47" s="363"/>
      <c r="K47" s="244"/>
    </row>
    <row r="48" spans="2:11" ht="15" customHeight="1">
      <c r="B48" s="247"/>
      <c r="C48" s="248"/>
      <c r="D48" s="248"/>
      <c r="E48" s="363" t="s">
        <v>644</v>
      </c>
      <c r="F48" s="363"/>
      <c r="G48" s="363"/>
      <c r="H48" s="363"/>
      <c r="I48" s="363"/>
      <c r="J48" s="363"/>
      <c r="K48" s="244"/>
    </row>
    <row r="49" spans="2:11" ht="15" customHeight="1">
      <c r="B49" s="247"/>
      <c r="C49" s="248"/>
      <c r="D49" s="363" t="s">
        <v>645</v>
      </c>
      <c r="E49" s="363"/>
      <c r="F49" s="363"/>
      <c r="G49" s="363"/>
      <c r="H49" s="363"/>
      <c r="I49" s="363"/>
      <c r="J49" s="363"/>
      <c r="K49" s="244"/>
    </row>
    <row r="50" spans="2:11" ht="25.5" customHeight="1">
      <c r="B50" s="243"/>
      <c r="C50" s="366" t="s">
        <v>646</v>
      </c>
      <c r="D50" s="366"/>
      <c r="E50" s="366"/>
      <c r="F50" s="366"/>
      <c r="G50" s="366"/>
      <c r="H50" s="366"/>
      <c r="I50" s="366"/>
      <c r="J50" s="366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3" t="s">
        <v>647</v>
      </c>
      <c r="D52" s="363"/>
      <c r="E52" s="363"/>
      <c r="F52" s="363"/>
      <c r="G52" s="363"/>
      <c r="H52" s="363"/>
      <c r="I52" s="363"/>
      <c r="J52" s="363"/>
      <c r="K52" s="244"/>
    </row>
    <row r="53" spans="2:11" ht="15" customHeight="1">
      <c r="B53" s="243"/>
      <c r="C53" s="363" t="s">
        <v>648</v>
      </c>
      <c r="D53" s="363"/>
      <c r="E53" s="363"/>
      <c r="F53" s="363"/>
      <c r="G53" s="363"/>
      <c r="H53" s="363"/>
      <c r="I53" s="363"/>
      <c r="J53" s="363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3" t="s">
        <v>649</v>
      </c>
      <c r="D55" s="363"/>
      <c r="E55" s="363"/>
      <c r="F55" s="363"/>
      <c r="G55" s="363"/>
      <c r="H55" s="363"/>
      <c r="I55" s="363"/>
      <c r="J55" s="363"/>
      <c r="K55" s="244"/>
    </row>
    <row r="56" spans="2:11" ht="15" customHeight="1">
      <c r="B56" s="243"/>
      <c r="C56" s="248"/>
      <c r="D56" s="363" t="s">
        <v>650</v>
      </c>
      <c r="E56" s="363"/>
      <c r="F56" s="363"/>
      <c r="G56" s="363"/>
      <c r="H56" s="363"/>
      <c r="I56" s="363"/>
      <c r="J56" s="363"/>
      <c r="K56" s="244"/>
    </row>
    <row r="57" spans="2:11" ht="15" customHeight="1">
      <c r="B57" s="243"/>
      <c r="C57" s="248"/>
      <c r="D57" s="363" t="s">
        <v>651</v>
      </c>
      <c r="E57" s="363"/>
      <c r="F57" s="363"/>
      <c r="G57" s="363"/>
      <c r="H57" s="363"/>
      <c r="I57" s="363"/>
      <c r="J57" s="363"/>
      <c r="K57" s="244"/>
    </row>
    <row r="58" spans="2:11" ht="15" customHeight="1">
      <c r="B58" s="243"/>
      <c r="C58" s="248"/>
      <c r="D58" s="363" t="s">
        <v>652</v>
      </c>
      <c r="E58" s="363"/>
      <c r="F58" s="363"/>
      <c r="G58" s="363"/>
      <c r="H58" s="363"/>
      <c r="I58" s="363"/>
      <c r="J58" s="363"/>
      <c r="K58" s="244"/>
    </row>
    <row r="59" spans="2:11" ht="15" customHeight="1">
      <c r="B59" s="243"/>
      <c r="C59" s="248"/>
      <c r="D59" s="363" t="s">
        <v>653</v>
      </c>
      <c r="E59" s="363"/>
      <c r="F59" s="363"/>
      <c r="G59" s="363"/>
      <c r="H59" s="363"/>
      <c r="I59" s="363"/>
      <c r="J59" s="363"/>
      <c r="K59" s="244"/>
    </row>
    <row r="60" spans="2:11" ht="15" customHeight="1">
      <c r="B60" s="243"/>
      <c r="C60" s="248"/>
      <c r="D60" s="365" t="s">
        <v>654</v>
      </c>
      <c r="E60" s="365"/>
      <c r="F60" s="365"/>
      <c r="G60" s="365"/>
      <c r="H60" s="365"/>
      <c r="I60" s="365"/>
      <c r="J60" s="365"/>
      <c r="K60" s="244"/>
    </row>
    <row r="61" spans="2:11" ht="15" customHeight="1">
      <c r="B61" s="243"/>
      <c r="C61" s="248"/>
      <c r="D61" s="363" t="s">
        <v>655</v>
      </c>
      <c r="E61" s="363"/>
      <c r="F61" s="363"/>
      <c r="G61" s="363"/>
      <c r="H61" s="363"/>
      <c r="I61" s="363"/>
      <c r="J61" s="363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3" t="s">
        <v>656</v>
      </c>
      <c r="E63" s="363"/>
      <c r="F63" s="363"/>
      <c r="G63" s="363"/>
      <c r="H63" s="363"/>
      <c r="I63" s="363"/>
      <c r="J63" s="363"/>
      <c r="K63" s="244"/>
    </row>
    <row r="64" spans="2:11" ht="15" customHeight="1">
      <c r="B64" s="243"/>
      <c r="C64" s="248"/>
      <c r="D64" s="365" t="s">
        <v>657</v>
      </c>
      <c r="E64" s="365"/>
      <c r="F64" s="365"/>
      <c r="G64" s="365"/>
      <c r="H64" s="365"/>
      <c r="I64" s="365"/>
      <c r="J64" s="365"/>
      <c r="K64" s="244"/>
    </row>
    <row r="65" spans="2:11" ht="15" customHeight="1">
      <c r="B65" s="243"/>
      <c r="C65" s="248"/>
      <c r="D65" s="363" t="s">
        <v>658</v>
      </c>
      <c r="E65" s="363"/>
      <c r="F65" s="363"/>
      <c r="G65" s="363"/>
      <c r="H65" s="363"/>
      <c r="I65" s="363"/>
      <c r="J65" s="363"/>
      <c r="K65" s="244"/>
    </row>
    <row r="66" spans="2:11" ht="15" customHeight="1">
      <c r="B66" s="243"/>
      <c r="C66" s="248"/>
      <c r="D66" s="363" t="s">
        <v>659</v>
      </c>
      <c r="E66" s="363"/>
      <c r="F66" s="363"/>
      <c r="G66" s="363"/>
      <c r="H66" s="363"/>
      <c r="I66" s="363"/>
      <c r="J66" s="363"/>
      <c r="K66" s="244"/>
    </row>
    <row r="67" spans="2:11" ht="15" customHeight="1">
      <c r="B67" s="243"/>
      <c r="C67" s="248"/>
      <c r="D67" s="363" t="s">
        <v>660</v>
      </c>
      <c r="E67" s="363"/>
      <c r="F67" s="363"/>
      <c r="G67" s="363"/>
      <c r="H67" s="363"/>
      <c r="I67" s="363"/>
      <c r="J67" s="363"/>
      <c r="K67" s="244"/>
    </row>
    <row r="68" spans="2:11" ht="15" customHeight="1">
      <c r="B68" s="243"/>
      <c r="C68" s="248"/>
      <c r="D68" s="363" t="s">
        <v>661</v>
      </c>
      <c r="E68" s="363"/>
      <c r="F68" s="363"/>
      <c r="G68" s="363"/>
      <c r="H68" s="363"/>
      <c r="I68" s="363"/>
      <c r="J68" s="363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4" t="s">
        <v>598</v>
      </c>
      <c r="D73" s="364"/>
      <c r="E73" s="364"/>
      <c r="F73" s="364"/>
      <c r="G73" s="364"/>
      <c r="H73" s="364"/>
      <c r="I73" s="364"/>
      <c r="J73" s="364"/>
      <c r="K73" s="261"/>
    </row>
    <row r="74" spans="2:11" ht="17.25" customHeight="1">
      <c r="B74" s="260"/>
      <c r="C74" s="262" t="s">
        <v>662</v>
      </c>
      <c r="D74" s="262"/>
      <c r="E74" s="262"/>
      <c r="F74" s="262" t="s">
        <v>663</v>
      </c>
      <c r="G74" s="263"/>
      <c r="H74" s="262" t="s">
        <v>124</v>
      </c>
      <c r="I74" s="262" t="s">
        <v>63</v>
      </c>
      <c r="J74" s="262" t="s">
        <v>664</v>
      </c>
      <c r="K74" s="261"/>
    </row>
    <row r="75" spans="2:11" ht="17.25" customHeight="1">
      <c r="B75" s="260"/>
      <c r="C75" s="264" t="s">
        <v>665</v>
      </c>
      <c r="D75" s="264"/>
      <c r="E75" s="264"/>
      <c r="F75" s="265" t="s">
        <v>666</v>
      </c>
      <c r="G75" s="266"/>
      <c r="H75" s="264"/>
      <c r="I75" s="264"/>
      <c r="J75" s="264" t="s">
        <v>667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59</v>
      </c>
      <c r="D77" s="267"/>
      <c r="E77" s="267"/>
      <c r="F77" s="269" t="s">
        <v>668</v>
      </c>
      <c r="G77" s="268"/>
      <c r="H77" s="250" t="s">
        <v>669</v>
      </c>
      <c r="I77" s="250" t="s">
        <v>670</v>
      </c>
      <c r="J77" s="250">
        <v>20</v>
      </c>
      <c r="K77" s="261"/>
    </row>
    <row r="78" spans="2:11" ht="15" customHeight="1">
      <c r="B78" s="260"/>
      <c r="C78" s="250" t="s">
        <v>671</v>
      </c>
      <c r="D78" s="250"/>
      <c r="E78" s="250"/>
      <c r="F78" s="269" t="s">
        <v>668</v>
      </c>
      <c r="G78" s="268"/>
      <c r="H78" s="250" t="s">
        <v>672</v>
      </c>
      <c r="I78" s="250" t="s">
        <v>670</v>
      </c>
      <c r="J78" s="250">
        <v>120</v>
      </c>
      <c r="K78" s="261"/>
    </row>
    <row r="79" spans="2:11" ht="15" customHeight="1">
      <c r="B79" s="270"/>
      <c r="C79" s="250" t="s">
        <v>673</v>
      </c>
      <c r="D79" s="250"/>
      <c r="E79" s="250"/>
      <c r="F79" s="269" t="s">
        <v>674</v>
      </c>
      <c r="G79" s="268"/>
      <c r="H79" s="250" t="s">
        <v>675</v>
      </c>
      <c r="I79" s="250" t="s">
        <v>670</v>
      </c>
      <c r="J79" s="250">
        <v>50</v>
      </c>
      <c r="K79" s="261"/>
    </row>
    <row r="80" spans="2:11" ht="15" customHeight="1">
      <c r="B80" s="270"/>
      <c r="C80" s="250" t="s">
        <v>676</v>
      </c>
      <c r="D80" s="250"/>
      <c r="E80" s="250"/>
      <c r="F80" s="269" t="s">
        <v>668</v>
      </c>
      <c r="G80" s="268"/>
      <c r="H80" s="250" t="s">
        <v>677</v>
      </c>
      <c r="I80" s="250" t="s">
        <v>678</v>
      </c>
      <c r="J80" s="250"/>
      <c r="K80" s="261"/>
    </row>
    <row r="81" spans="2:11" ht="15" customHeight="1">
      <c r="B81" s="270"/>
      <c r="C81" s="271" t="s">
        <v>679</v>
      </c>
      <c r="D81" s="271"/>
      <c r="E81" s="271"/>
      <c r="F81" s="272" t="s">
        <v>674</v>
      </c>
      <c r="G81" s="271"/>
      <c r="H81" s="271" t="s">
        <v>680</v>
      </c>
      <c r="I81" s="271" t="s">
        <v>670</v>
      </c>
      <c r="J81" s="271">
        <v>15</v>
      </c>
      <c r="K81" s="261"/>
    </row>
    <row r="82" spans="2:11" ht="15" customHeight="1">
      <c r="B82" s="270"/>
      <c r="C82" s="271" t="s">
        <v>681</v>
      </c>
      <c r="D82" s="271"/>
      <c r="E82" s="271"/>
      <c r="F82" s="272" t="s">
        <v>674</v>
      </c>
      <c r="G82" s="271"/>
      <c r="H82" s="271" t="s">
        <v>682</v>
      </c>
      <c r="I82" s="271" t="s">
        <v>670</v>
      </c>
      <c r="J82" s="271">
        <v>15</v>
      </c>
      <c r="K82" s="261"/>
    </row>
    <row r="83" spans="2:11" ht="15" customHeight="1">
      <c r="B83" s="270"/>
      <c r="C83" s="271" t="s">
        <v>683</v>
      </c>
      <c r="D83" s="271"/>
      <c r="E83" s="271"/>
      <c r="F83" s="272" t="s">
        <v>674</v>
      </c>
      <c r="G83" s="271"/>
      <c r="H83" s="271" t="s">
        <v>684</v>
      </c>
      <c r="I83" s="271" t="s">
        <v>670</v>
      </c>
      <c r="J83" s="271">
        <v>20</v>
      </c>
      <c r="K83" s="261"/>
    </row>
    <row r="84" spans="2:11" ht="15" customHeight="1">
      <c r="B84" s="270"/>
      <c r="C84" s="271" t="s">
        <v>685</v>
      </c>
      <c r="D84" s="271"/>
      <c r="E84" s="271"/>
      <c r="F84" s="272" t="s">
        <v>674</v>
      </c>
      <c r="G84" s="271"/>
      <c r="H84" s="271" t="s">
        <v>686</v>
      </c>
      <c r="I84" s="271" t="s">
        <v>670</v>
      </c>
      <c r="J84" s="271">
        <v>20</v>
      </c>
      <c r="K84" s="261"/>
    </row>
    <row r="85" spans="2:11" ht="15" customHeight="1">
      <c r="B85" s="270"/>
      <c r="C85" s="250" t="s">
        <v>687</v>
      </c>
      <c r="D85" s="250"/>
      <c r="E85" s="250"/>
      <c r="F85" s="269" t="s">
        <v>674</v>
      </c>
      <c r="G85" s="268"/>
      <c r="H85" s="250" t="s">
        <v>688</v>
      </c>
      <c r="I85" s="250" t="s">
        <v>670</v>
      </c>
      <c r="J85" s="250">
        <v>50</v>
      </c>
      <c r="K85" s="261"/>
    </row>
    <row r="86" spans="2:11" ht="15" customHeight="1">
      <c r="B86" s="270"/>
      <c r="C86" s="250" t="s">
        <v>689</v>
      </c>
      <c r="D86" s="250"/>
      <c r="E86" s="250"/>
      <c r="F86" s="269" t="s">
        <v>674</v>
      </c>
      <c r="G86" s="268"/>
      <c r="H86" s="250" t="s">
        <v>690</v>
      </c>
      <c r="I86" s="250" t="s">
        <v>670</v>
      </c>
      <c r="J86" s="250">
        <v>20</v>
      </c>
      <c r="K86" s="261"/>
    </row>
    <row r="87" spans="2:11" ht="15" customHeight="1">
      <c r="B87" s="270"/>
      <c r="C87" s="250" t="s">
        <v>691</v>
      </c>
      <c r="D87" s="250"/>
      <c r="E87" s="250"/>
      <c r="F87" s="269" t="s">
        <v>674</v>
      </c>
      <c r="G87" s="268"/>
      <c r="H87" s="250" t="s">
        <v>692</v>
      </c>
      <c r="I87" s="250" t="s">
        <v>670</v>
      </c>
      <c r="J87" s="250">
        <v>20</v>
      </c>
      <c r="K87" s="261"/>
    </row>
    <row r="88" spans="2:11" ht="15" customHeight="1">
      <c r="B88" s="270"/>
      <c r="C88" s="250" t="s">
        <v>693</v>
      </c>
      <c r="D88" s="250"/>
      <c r="E88" s="250"/>
      <c r="F88" s="269" t="s">
        <v>674</v>
      </c>
      <c r="G88" s="268"/>
      <c r="H88" s="250" t="s">
        <v>694</v>
      </c>
      <c r="I88" s="250" t="s">
        <v>670</v>
      </c>
      <c r="J88" s="250">
        <v>50</v>
      </c>
      <c r="K88" s="261"/>
    </row>
    <row r="89" spans="2:11" ht="15" customHeight="1">
      <c r="B89" s="270"/>
      <c r="C89" s="250" t="s">
        <v>695</v>
      </c>
      <c r="D89" s="250"/>
      <c r="E89" s="250"/>
      <c r="F89" s="269" t="s">
        <v>674</v>
      </c>
      <c r="G89" s="268"/>
      <c r="H89" s="250" t="s">
        <v>695</v>
      </c>
      <c r="I89" s="250" t="s">
        <v>670</v>
      </c>
      <c r="J89" s="250">
        <v>50</v>
      </c>
      <c r="K89" s="261"/>
    </row>
    <row r="90" spans="2:11" ht="15" customHeight="1">
      <c r="B90" s="270"/>
      <c r="C90" s="250" t="s">
        <v>129</v>
      </c>
      <c r="D90" s="250"/>
      <c r="E90" s="250"/>
      <c r="F90" s="269" t="s">
        <v>674</v>
      </c>
      <c r="G90" s="268"/>
      <c r="H90" s="250" t="s">
        <v>696</v>
      </c>
      <c r="I90" s="250" t="s">
        <v>670</v>
      </c>
      <c r="J90" s="250">
        <v>255</v>
      </c>
      <c r="K90" s="261"/>
    </row>
    <row r="91" spans="2:11" ht="15" customHeight="1">
      <c r="B91" s="270"/>
      <c r="C91" s="250" t="s">
        <v>697</v>
      </c>
      <c r="D91" s="250"/>
      <c r="E91" s="250"/>
      <c r="F91" s="269" t="s">
        <v>668</v>
      </c>
      <c r="G91" s="268"/>
      <c r="H91" s="250" t="s">
        <v>698</v>
      </c>
      <c r="I91" s="250" t="s">
        <v>699</v>
      </c>
      <c r="J91" s="250"/>
      <c r="K91" s="261"/>
    </row>
    <row r="92" spans="2:11" ht="15" customHeight="1">
      <c r="B92" s="270"/>
      <c r="C92" s="250" t="s">
        <v>700</v>
      </c>
      <c r="D92" s="250"/>
      <c r="E92" s="250"/>
      <c r="F92" s="269" t="s">
        <v>668</v>
      </c>
      <c r="G92" s="268"/>
      <c r="H92" s="250" t="s">
        <v>701</v>
      </c>
      <c r="I92" s="250" t="s">
        <v>702</v>
      </c>
      <c r="J92" s="250"/>
      <c r="K92" s="261"/>
    </row>
    <row r="93" spans="2:11" ht="15" customHeight="1">
      <c r="B93" s="270"/>
      <c r="C93" s="250" t="s">
        <v>703</v>
      </c>
      <c r="D93" s="250"/>
      <c r="E93" s="250"/>
      <c r="F93" s="269" t="s">
        <v>668</v>
      </c>
      <c r="G93" s="268"/>
      <c r="H93" s="250" t="s">
        <v>703</v>
      </c>
      <c r="I93" s="250" t="s">
        <v>702</v>
      </c>
      <c r="J93" s="250"/>
      <c r="K93" s="261"/>
    </row>
    <row r="94" spans="2:11" ht="15" customHeight="1">
      <c r="B94" s="270"/>
      <c r="C94" s="250" t="s">
        <v>44</v>
      </c>
      <c r="D94" s="250"/>
      <c r="E94" s="250"/>
      <c r="F94" s="269" t="s">
        <v>668</v>
      </c>
      <c r="G94" s="268"/>
      <c r="H94" s="250" t="s">
        <v>704</v>
      </c>
      <c r="I94" s="250" t="s">
        <v>702</v>
      </c>
      <c r="J94" s="250"/>
      <c r="K94" s="261"/>
    </row>
    <row r="95" spans="2:11" ht="15" customHeight="1">
      <c r="B95" s="270"/>
      <c r="C95" s="250" t="s">
        <v>54</v>
      </c>
      <c r="D95" s="250"/>
      <c r="E95" s="250"/>
      <c r="F95" s="269" t="s">
        <v>668</v>
      </c>
      <c r="G95" s="268"/>
      <c r="H95" s="250" t="s">
        <v>705</v>
      </c>
      <c r="I95" s="250" t="s">
        <v>702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4" t="s">
        <v>706</v>
      </c>
      <c r="D100" s="364"/>
      <c r="E100" s="364"/>
      <c r="F100" s="364"/>
      <c r="G100" s="364"/>
      <c r="H100" s="364"/>
      <c r="I100" s="364"/>
      <c r="J100" s="364"/>
      <c r="K100" s="261"/>
    </row>
    <row r="101" spans="2:11" ht="17.25" customHeight="1">
      <c r="B101" s="260"/>
      <c r="C101" s="262" t="s">
        <v>662</v>
      </c>
      <c r="D101" s="262"/>
      <c r="E101" s="262"/>
      <c r="F101" s="262" t="s">
        <v>663</v>
      </c>
      <c r="G101" s="263"/>
      <c r="H101" s="262" t="s">
        <v>124</v>
      </c>
      <c r="I101" s="262" t="s">
        <v>63</v>
      </c>
      <c r="J101" s="262" t="s">
        <v>664</v>
      </c>
      <c r="K101" s="261"/>
    </row>
    <row r="102" spans="2:11" ht="17.25" customHeight="1">
      <c r="B102" s="260"/>
      <c r="C102" s="264" t="s">
        <v>665</v>
      </c>
      <c r="D102" s="264"/>
      <c r="E102" s="264"/>
      <c r="F102" s="265" t="s">
        <v>666</v>
      </c>
      <c r="G102" s="266"/>
      <c r="H102" s="264"/>
      <c r="I102" s="264"/>
      <c r="J102" s="264" t="s">
        <v>667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59</v>
      </c>
      <c r="D104" s="267"/>
      <c r="E104" s="267"/>
      <c r="F104" s="269" t="s">
        <v>668</v>
      </c>
      <c r="G104" s="278"/>
      <c r="H104" s="250" t="s">
        <v>707</v>
      </c>
      <c r="I104" s="250" t="s">
        <v>670</v>
      </c>
      <c r="J104" s="250">
        <v>20</v>
      </c>
      <c r="K104" s="261"/>
    </row>
    <row r="105" spans="2:11" ht="15" customHeight="1">
      <c r="B105" s="260"/>
      <c r="C105" s="250" t="s">
        <v>671</v>
      </c>
      <c r="D105" s="250"/>
      <c r="E105" s="250"/>
      <c r="F105" s="269" t="s">
        <v>668</v>
      </c>
      <c r="G105" s="250"/>
      <c r="H105" s="250" t="s">
        <v>707</v>
      </c>
      <c r="I105" s="250" t="s">
        <v>670</v>
      </c>
      <c r="J105" s="250">
        <v>120</v>
      </c>
      <c r="K105" s="261"/>
    </row>
    <row r="106" spans="2:11" ht="15" customHeight="1">
      <c r="B106" s="270"/>
      <c r="C106" s="250" t="s">
        <v>673</v>
      </c>
      <c r="D106" s="250"/>
      <c r="E106" s="250"/>
      <c r="F106" s="269" t="s">
        <v>674</v>
      </c>
      <c r="G106" s="250"/>
      <c r="H106" s="250" t="s">
        <v>707</v>
      </c>
      <c r="I106" s="250" t="s">
        <v>670</v>
      </c>
      <c r="J106" s="250">
        <v>50</v>
      </c>
      <c r="K106" s="261"/>
    </row>
    <row r="107" spans="2:11" ht="15" customHeight="1">
      <c r="B107" s="270"/>
      <c r="C107" s="250" t="s">
        <v>676</v>
      </c>
      <c r="D107" s="250"/>
      <c r="E107" s="250"/>
      <c r="F107" s="269" t="s">
        <v>668</v>
      </c>
      <c r="G107" s="250"/>
      <c r="H107" s="250" t="s">
        <v>707</v>
      </c>
      <c r="I107" s="250" t="s">
        <v>678</v>
      </c>
      <c r="J107" s="250"/>
      <c r="K107" s="261"/>
    </row>
    <row r="108" spans="2:11" ht="15" customHeight="1">
      <c r="B108" s="270"/>
      <c r="C108" s="250" t="s">
        <v>687</v>
      </c>
      <c r="D108" s="250"/>
      <c r="E108" s="250"/>
      <c r="F108" s="269" t="s">
        <v>674</v>
      </c>
      <c r="G108" s="250"/>
      <c r="H108" s="250" t="s">
        <v>707</v>
      </c>
      <c r="I108" s="250" t="s">
        <v>670</v>
      </c>
      <c r="J108" s="250">
        <v>50</v>
      </c>
      <c r="K108" s="261"/>
    </row>
    <row r="109" spans="2:11" ht="15" customHeight="1">
      <c r="B109" s="270"/>
      <c r="C109" s="250" t="s">
        <v>695</v>
      </c>
      <c r="D109" s="250"/>
      <c r="E109" s="250"/>
      <c r="F109" s="269" t="s">
        <v>674</v>
      </c>
      <c r="G109" s="250"/>
      <c r="H109" s="250" t="s">
        <v>707</v>
      </c>
      <c r="I109" s="250" t="s">
        <v>670</v>
      </c>
      <c r="J109" s="250">
        <v>50</v>
      </c>
      <c r="K109" s="261"/>
    </row>
    <row r="110" spans="2:11" ht="15" customHeight="1">
      <c r="B110" s="270"/>
      <c r="C110" s="250" t="s">
        <v>693</v>
      </c>
      <c r="D110" s="250"/>
      <c r="E110" s="250"/>
      <c r="F110" s="269" t="s">
        <v>674</v>
      </c>
      <c r="G110" s="250"/>
      <c r="H110" s="250" t="s">
        <v>707</v>
      </c>
      <c r="I110" s="250" t="s">
        <v>670</v>
      </c>
      <c r="J110" s="250">
        <v>50</v>
      </c>
      <c r="K110" s="261"/>
    </row>
    <row r="111" spans="2:11" ht="15" customHeight="1">
      <c r="B111" s="270"/>
      <c r="C111" s="250" t="s">
        <v>59</v>
      </c>
      <c r="D111" s="250"/>
      <c r="E111" s="250"/>
      <c r="F111" s="269" t="s">
        <v>668</v>
      </c>
      <c r="G111" s="250"/>
      <c r="H111" s="250" t="s">
        <v>708</v>
      </c>
      <c r="I111" s="250" t="s">
        <v>670</v>
      </c>
      <c r="J111" s="250">
        <v>20</v>
      </c>
      <c r="K111" s="261"/>
    </row>
    <row r="112" spans="2:11" ht="15" customHeight="1">
      <c r="B112" s="270"/>
      <c r="C112" s="250" t="s">
        <v>709</v>
      </c>
      <c r="D112" s="250"/>
      <c r="E112" s="250"/>
      <c r="F112" s="269" t="s">
        <v>668</v>
      </c>
      <c r="G112" s="250"/>
      <c r="H112" s="250" t="s">
        <v>710</v>
      </c>
      <c r="I112" s="250" t="s">
        <v>670</v>
      </c>
      <c r="J112" s="250">
        <v>120</v>
      </c>
      <c r="K112" s="261"/>
    </row>
    <row r="113" spans="2:11" ht="15" customHeight="1">
      <c r="B113" s="270"/>
      <c r="C113" s="250" t="s">
        <v>44</v>
      </c>
      <c r="D113" s="250"/>
      <c r="E113" s="250"/>
      <c r="F113" s="269" t="s">
        <v>668</v>
      </c>
      <c r="G113" s="250"/>
      <c r="H113" s="250" t="s">
        <v>711</v>
      </c>
      <c r="I113" s="250" t="s">
        <v>702</v>
      </c>
      <c r="J113" s="250"/>
      <c r="K113" s="261"/>
    </row>
    <row r="114" spans="2:11" ht="15" customHeight="1">
      <c r="B114" s="270"/>
      <c r="C114" s="250" t="s">
        <v>54</v>
      </c>
      <c r="D114" s="250"/>
      <c r="E114" s="250"/>
      <c r="F114" s="269" t="s">
        <v>668</v>
      </c>
      <c r="G114" s="250"/>
      <c r="H114" s="250" t="s">
        <v>712</v>
      </c>
      <c r="I114" s="250" t="s">
        <v>702</v>
      </c>
      <c r="J114" s="250"/>
      <c r="K114" s="261"/>
    </row>
    <row r="115" spans="2:11" ht="15" customHeight="1">
      <c r="B115" s="270"/>
      <c r="C115" s="250" t="s">
        <v>63</v>
      </c>
      <c r="D115" s="250"/>
      <c r="E115" s="250"/>
      <c r="F115" s="269" t="s">
        <v>668</v>
      </c>
      <c r="G115" s="250"/>
      <c r="H115" s="250" t="s">
        <v>713</v>
      </c>
      <c r="I115" s="250" t="s">
        <v>714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1" t="s">
        <v>715</v>
      </c>
      <c r="D120" s="361"/>
      <c r="E120" s="361"/>
      <c r="F120" s="361"/>
      <c r="G120" s="361"/>
      <c r="H120" s="361"/>
      <c r="I120" s="361"/>
      <c r="J120" s="361"/>
      <c r="K120" s="286"/>
    </row>
    <row r="121" spans="2:11" ht="17.25" customHeight="1">
      <c r="B121" s="287"/>
      <c r="C121" s="262" t="s">
        <v>662</v>
      </c>
      <c r="D121" s="262"/>
      <c r="E121" s="262"/>
      <c r="F121" s="262" t="s">
        <v>663</v>
      </c>
      <c r="G121" s="263"/>
      <c r="H121" s="262" t="s">
        <v>124</v>
      </c>
      <c r="I121" s="262" t="s">
        <v>63</v>
      </c>
      <c r="J121" s="262" t="s">
        <v>664</v>
      </c>
      <c r="K121" s="288"/>
    </row>
    <row r="122" spans="2:11" ht="17.25" customHeight="1">
      <c r="B122" s="287"/>
      <c r="C122" s="264" t="s">
        <v>665</v>
      </c>
      <c r="D122" s="264"/>
      <c r="E122" s="264"/>
      <c r="F122" s="265" t="s">
        <v>666</v>
      </c>
      <c r="G122" s="266"/>
      <c r="H122" s="264"/>
      <c r="I122" s="264"/>
      <c r="J122" s="264" t="s">
        <v>667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671</v>
      </c>
      <c r="D124" s="267"/>
      <c r="E124" s="267"/>
      <c r="F124" s="269" t="s">
        <v>668</v>
      </c>
      <c r="G124" s="250"/>
      <c r="H124" s="250" t="s">
        <v>707</v>
      </c>
      <c r="I124" s="250" t="s">
        <v>670</v>
      </c>
      <c r="J124" s="250">
        <v>120</v>
      </c>
      <c r="K124" s="291"/>
    </row>
    <row r="125" spans="2:11" ht="15" customHeight="1">
      <c r="B125" s="289"/>
      <c r="C125" s="250" t="s">
        <v>716</v>
      </c>
      <c r="D125" s="250"/>
      <c r="E125" s="250"/>
      <c r="F125" s="269" t="s">
        <v>668</v>
      </c>
      <c r="G125" s="250"/>
      <c r="H125" s="250" t="s">
        <v>717</v>
      </c>
      <c r="I125" s="250" t="s">
        <v>670</v>
      </c>
      <c r="J125" s="250" t="s">
        <v>718</v>
      </c>
      <c r="K125" s="291"/>
    </row>
    <row r="126" spans="2:11" ht="15" customHeight="1">
      <c r="B126" s="289"/>
      <c r="C126" s="250" t="s">
        <v>617</v>
      </c>
      <c r="D126" s="250"/>
      <c r="E126" s="250"/>
      <c r="F126" s="269" t="s">
        <v>668</v>
      </c>
      <c r="G126" s="250"/>
      <c r="H126" s="250" t="s">
        <v>719</v>
      </c>
      <c r="I126" s="250" t="s">
        <v>670</v>
      </c>
      <c r="J126" s="250" t="s">
        <v>718</v>
      </c>
      <c r="K126" s="291"/>
    </row>
    <row r="127" spans="2:11" ht="15" customHeight="1">
      <c r="B127" s="289"/>
      <c r="C127" s="250" t="s">
        <v>679</v>
      </c>
      <c r="D127" s="250"/>
      <c r="E127" s="250"/>
      <c r="F127" s="269" t="s">
        <v>674</v>
      </c>
      <c r="G127" s="250"/>
      <c r="H127" s="250" t="s">
        <v>680</v>
      </c>
      <c r="I127" s="250" t="s">
        <v>670</v>
      </c>
      <c r="J127" s="250">
        <v>15</v>
      </c>
      <c r="K127" s="291"/>
    </row>
    <row r="128" spans="2:11" ht="15" customHeight="1">
      <c r="B128" s="289"/>
      <c r="C128" s="271" t="s">
        <v>681</v>
      </c>
      <c r="D128" s="271"/>
      <c r="E128" s="271"/>
      <c r="F128" s="272" t="s">
        <v>674</v>
      </c>
      <c r="G128" s="271"/>
      <c r="H128" s="271" t="s">
        <v>682</v>
      </c>
      <c r="I128" s="271" t="s">
        <v>670</v>
      </c>
      <c r="J128" s="271">
        <v>15</v>
      </c>
      <c r="K128" s="291"/>
    </row>
    <row r="129" spans="2:11" ht="15" customHeight="1">
      <c r="B129" s="289"/>
      <c r="C129" s="271" t="s">
        <v>683</v>
      </c>
      <c r="D129" s="271"/>
      <c r="E129" s="271"/>
      <c r="F129" s="272" t="s">
        <v>674</v>
      </c>
      <c r="G129" s="271"/>
      <c r="H129" s="271" t="s">
        <v>684</v>
      </c>
      <c r="I129" s="271" t="s">
        <v>670</v>
      </c>
      <c r="J129" s="271">
        <v>20</v>
      </c>
      <c r="K129" s="291"/>
    </row>
    <row r="130" spans="2:11" ht="15" customHeight="1">
      <c r="B130" s="289"/>
      <c r="C130" s="271" t="s">
        <v>685</v>
      </c>
      <c r="D130" s="271"/>
      <c r="E130" s="271"/>
      <c r="F130" s="272" t="s">
        <v>674</v>
      </c>
      <c r="G130" s="271"/>
      <c r="H130" s="271" t="s">
        <v>686</v>
      </c>
      <c r="I130" s="271" t="s">
        <v>670</v>
      </c>
      <c r="J130" s="271">
        <v>20</v>
      </c>
      <c r="K130" s="291"/>
    </row>
    <row r="131" spans="2:11" ht="15" customHeight="1">
      <c r="B131" s="289"/>
      <c r="C131" s="250" t="s">
        <v>673</v>
      </c>
      <c r="D131" s="250"/>
      <c r="E131" s="250"/>
      <c r="F131" s="269" t="s">
        <v>674</v>
      </c>
      <c r="G131" s="250"/>
      <c r="H131" s="250" t="s">
        <v>707</v>
      </c>
      <c r="I131" s="250" t="s">
        <v>670</v>
      </c>
      <c r="J131" s="250">
        <v>50</v>
      </c>
      <c r="K131" s="291"/>
    </row>
    <row r="132" spans="2:11" ht="15" customHeight="1">
      <c r="B132" s="289"/>
      <c r="C132" s="250" t="s">
        <v>687</v>
      </c>
      <c r="D132" s="250"/>
      <c r="E132" s="250"/>
      <c r="F132" s="269" t="s">
        <v>674</v>
      </c>
      <c r="G132" s="250"/>
      <c r="H132" s="250" t="s">
        <v>707</v>
      </c>
      <c r="I132" s="250" t="s">
        <v>670</v>
      </c>
      <c r="J132" s="250">
        <v>50</v>
      </c>
      <c r="K132" s="291"/>
    </row>
    <row r="133" spans="2:11" ht="15" customHeight="1">
      <c r="B133" s="289"/>
      <c r="C133" s="250" t="s">
        <v>693</v>
      </c>
      <c r="D133" s="250"/>
      <c r="E133" s="250"/>
      <c r="F133" s="269" t="s">
        <v>674</v>
      </c>
      <c r="G133" s="250"/>
      <c r="H133" s="250" t="s">
        <v>707</v>
      </c>
      <c r="I133" s="250" t="s">
        <v>670</v>
      </c>
      <c r="J133" s="250">
        <v>50</v>
      </c>
      <c r="K133" s="291"/>
    </row>
    <row r="134" spans="2:11" ht="15" customHeight="1">
      <c r="B134" s="289"/>
      <c r="C134" s="250" t="s">
        <v>695</v>
      </c>
      <c r="D134" s="250"/>
      <c r="E134" s="250"/>
      <c r="F134" s="269" t="s">
        <v>674</v>
      </c>
      <c r="G134" s="250"/>
      <c r="H134" s="250" t="s">
        <v>707</v>
      </c>
      <c r="I134" s="250" t="s">
        <v>670</v>
      </c>
      <c r="J134" s="250">
        <v>50</v>
      </c>
      <c r="K134" s="291"/>
    </row>
    <row r="135" spans="2:11" ht="15" customHeight="1">
      <c r="B135" s="289"/>
      <c r="C135" s="250" t="s">
        <v>129</v>
      </c>
      <c r="D135" s="250"/>
      <c r="E135" s="250"/>
      <c r="F135" s="269" t="s">
        <v>674</v>
      </c>
      <c r="G135" s="250"/>
      <c r="H135" s="250" t="s">
        <v>720</v>
      </c>
      <c r="I135" s="250" t="s">
        <v>670</v>
      </c>
      <c r="J135" s="250">
        <v>255</v>
      </c>
      <c r="K135" s="291"/>
    </row>
    <row r="136" spans="2:11" ht="15" customHeight="1">
      <c r="B136" s="289"/>
      <c r="C136" s="250" t="s">
        <v>697</v>
      </c>
      <c r="D136" s="250"/>
      <c r="E136" s="250"/>
      <c r="F136" s="269" t="s">
        <v>668</v>
      </c>
      <c r="G136" s="250"/>
      <c r="H136" s="250" t="s">
        <v>721</v>
      </c>
      <c r="I136" s="250" t="s">
        <v>699</v>
      </c>
      <c r="J136" s="250"/>
      <c r="K136" s="291"/>
    </row>
    <row r="137" spans="2:11" ht="15" customHeight="1">
      <c r="B137" s="289"/>
      <c r="C137" s="250" t="s">
        <v>700</v>
      </c>
      <c r="D137" s="250"/>
      <c r="E137" s="250"/>
      <c r="F137" s="269" t="s">
        <v>668</v>
      </c>
      <c r="G137" s="250"/>
      <c r="H137" s="250" t="s">
        <v>722</v>
      </c>
      <c r="I137" s="250" t="s">
        <v>702</v>
      </c>
      <c r="J137" s="250"/>
      <c r="K137" s="291"/>
    </row>
    <row r="138" spans="2:11" ht="15" customHeight="1">
      <c r="B138" s="289"/>
      <c r="C138" s="250" t="s">
        <v>703</v>
      </c>
      <c r="D138" s="250"/>
      <c r="E138" s="250"/>
      <c r="F138" s="269" t="s">
        <v>668</v>
      </c>
      <c r="G138" s="250"/>
      <c r="H138" s="250" t="s">
        <v>703</v>
      </c>
      <c r="I138" s="250" t="s">
        <v>702</v>
      </c>
      <c r="J138" s="250"/>
      <c r="K138" s="291"/>
    </row>
    <row r="139" spans="2:11" ht="15" customHeight="1">
      <c r="B139" s="289"/>
      <c r="C139" s="250" t="s">
        <v>44</v>
      </c>
      <c r="D139" s="250"/>
      <c r="E139" s="250"/>
      <c r="F139" s="269" t="s">
        <v>668</v>
      </c>
      <c r="G139" s="250"/>
      <c r="H139" s="250" t="s">
        <v>723</v>
      </c>
      <c r="I139" s="250" t="s">
        <v>702</v>
      </c>
      <c r="J139" s="250"/>
      <c r="K139" s="291"/>
    </row>
    <row r="140" spans="2:11" ht="15" customHeight="1">
      <c r="B140" s="289"/>
      <c r="C140" s="250" t="s">
        <v>724</v>
      </c>
      <c r="D140" s="250"/>
      <c r="E140" s="250"/>
      <c r="F140" s="269" t="s">
        <v>668</v>
      </c>
      <c r="G140" s="250"/>
      <c r="H140" s="250" t="s">
        <v>725</v>
      </c>
      <c r="I140" s="250" t="s">
        <v>702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4" t="s">
        <v>726</v>
      </c>
      <c r="D145" s="364"/>
      <c r="E145" s="364"/>
      <c r="F145" s="364"/>
      <c r="G145" s="364"/>
      <c r="H145" s="364"/>
      <c r="I145" s="364"/>
      <c r="J145" s="364"/>
      <c r="K145" s="261"/>
    </row>
    <row r="146" spans="2:11" ht="17.25" customHeight="1">
      <c r="B146" s="260"/>
      <c r="C146" s="262" t="s">
        <v>662</v>
      </c>
      <c r="D146" s="262"/>
      <c r="E146" s="262"/>
      <c r="F146" s="262" t="s">
        <v>663</v>
      </c>
      <c r="G146" s="263"/>
      <c r="H146" s="262" t="s">
        <v>124</v>
      </c>
      <c r="I146" s="262" t="s">
        <v>63</v>
      </c>
      <c r="J146" s="262" t="s">
        <v>664</v>
      </c>
      <c r="K146" s="261"/>
    </row>
    <row r="147" spans="2:11" ht="17.25" customHeight="1">
      <c r="B147" s="260"/>
      <c r="C147" s="264" t="s">
        <v>665</v>
      </c>
      <c r="D147" s="264"/>
      <c r="E147" s="264"/>
      <c r="F147" s="265" t="s">
        <v>666</v>
      </c>
      <c r="G147" s="266"/>
      <c r="H147" s="264"/>
      <c r="I147" s="264"/>
      <c r="J147" s="264" t="s">
        <v>667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671</v>
      </c>
      <c r="D149" s="250"/>
      <c r="E149" s="250"/>
      <c r="F149" s="296" t="s">
        <v>668</v>
      </c>
      <c r="G149" s="250"/>
      <c r="H149" s="295" t="s">
        <v>707</v>
      </c>
      <c r="I149" s="295" t="s">
        <v>670</v>
      </c>
      <c r="J149" s="295">
        <v>120</v>
      </c>
      <c r="K149" s="291"/>
    </row>
    <row r="150" spans="2:11" ht="15" customHeight="1">
      <c r="B150" s="270"/>
      <c r="C150" s="295" t="s">
        <v>716</v>
      </c>
      <c r="D150" s="250"/>
      <c r="E150" s="250"/>
      <c r="F150" s="296" t="s">
        <v>668</v>
      </c>
      <c r="G150" s="250"/>
      <c r="H150" s="295" t="s">
        <v>727</v>
      </c>
      <c r="I150" s="295" t="s">
        <v>670</v>
      </c>
      <c r="J150" s="295" t="s">
        <v>718</v>
      </c>
      <c r="K150" s="291"/>
    </row>
    <row r="151" spans="2:11" ht="15" customHeight="1">
      <c r="B151" s="270"/>
      <c r="C151" s="295" t="s">
        <v>617</v>
      </c>
      <c r="D151" s="250"/>
      <c r="E151" s="250"/>
      <c r="F151" s="296" t="s">
        <v>668</v>
      </c>
      <c r="G151" s="250"/>
      <c r="H151" s="295" t="s">
        <v>728</v>
      </c>
      <c r="I151" s="295" t="s">
        <v>670</v>
      </c>
      <c r="J151" s="295" t="s">
        <v>718</v>
      </c>
      <c r="K151" s="291"/>
    </row>
    <row r="152" spans="2:11" ht="15" customHeight="1">
      <c r="B152" s="270"/>
      <c r="C152" s="295" t="s">
        <v>673</v>
      </c>
      <c r="D152" s="250"/>
      <c r="E152" s="250"/>
      <c r="F152" s="296" t="s">
        <v>674</v>
      </c>
      <c r="G152" s="250"/>
      <c r="H152" s="295" t="s">
        <v>707</v>
      </c>
      <c r="I152" s="295" t="s">
        <v>670</v>
      </c>
      <c r="J152" s="295">
        <v>50</v>
      </c>
      <c r="K152" s="291"/>
    </row>
    <row r="153" spans="2:11" ht="15" customHeight="1">
      <c r="B153" s="270"/>
      <c r="C153" s="295" t="s">
        <v>676</v>
      </c>
      <c r="D153" s="250"/>
      <c r="E153" s="250"/>
      <c r="F153" s="296" t="s">
        <v>668</v>
      </c>
      <c r="G153" s="250"/>
      <c r="H153" s="295" t="s">
        <v>707</v>
      </c>
      <c r="I153" s="295" t="s">
        <v>678</v>
      </c>
      <c r="J153" s="295"/>
      <c r="K153" s="291"/>
    </row>
    <row r="154" spans="2:11" ht="15" customHeight="1">
      <c r="B154" s="270"/>
      <c r="C154" s="295" t="s">
        <v>687</v>
      </c>
      <c r="D154" s="250"/>
      <c r="E154" s="250"/>
      <c r="F154" s="296" t="s">
        <v>674</v>
      </c>
      <c r="G154" s="250"/>
      <c r="H154" s="295" t="s">
        <v>707</v>
      </c>
      <c r="I154" s="295" t="s">
        <v>670</v>
      </c>
      <c r="J154" s="295">
        <v>50</v>
      </c>
      <c r="K154" s="291"/>
    </row>
    <row r="155" spans="2:11" ht="15" customHeight="1">
      <c r="B155" s="270"/>
      <c r="C155" s="295" t="s">
        <v>695</v>
      </c>
      <c r="D155" s="250"/>
      <c r="E155" s="250"/>
      <c r="F155" s="296" t="s">
        <v>674</v>
      </c>
      <c r="G155" s="250"/>
      <c r="H155" s="295" t="s">
        <v>707</v>
      </c>
      <c r="I155" s="295" t="s">
        <v>670</v>
      </c>
      <c r="J155" s="295">
        <v>50</v>
      </c>
      <c r="K155" s="291"/>
    </row>
    <row r="156" spans="2:11" ht="15" customHeight="1">
      <c r="B156" s="270"/>
      <c r="C156" s="295" t="s">
        <v>693</v>
      </c>
      <c r="D156" s="250"/>
      <c r="E156" s="250"/>
      <c r="F156" s="296" t="s">
        <v>674</v>
      </c>
      <c r="G156" s="250"/>
      <c r="H156" s="295" t="s">
        <v>707</v>
      </c>
      <c r="I156" s="295" t="s">
        <v>670</v>
      </c>
      <c r="J156" s="295">
        <v>50</v>
      </c>
      <c r="K156" s="291"/>
    </row>
    <row r="157" spans="2:11" ht="15" customHeight="1">
      <c r="B157" s="270"/>
      <c r="C157" s="295" t="s">
        <v>112</v>
      </c>
      <c r="D157" s="250"/>
      <c r="E157" s="250"/>
      <c r="F157" s="296" t="s">
        <v>668</v>
      </c>
      <c r="G157" s="250"/>
      <c r="H157" s="295" t="s">
        <v>729</v>
      </c>
      <c r="I157" s="295" t="s">
        <v>670</v>
      </c>
      <c r="J157" s="295" t="s">
        <v>730</v>
      </c>
      <c r="K157" s="291"/>
    </row>
    <row r="158" spans="2:11" ht="15" customHeight="1">
      <c r="B158" s="270"/>
      <c r="C158" s="295" t="s">
        <v>731</v>
      </c>
      <c r="D158" s="250"/>
      <c r="E158" s="250"/>
      <c r="F158" s="296" t="s">
        <v>668</v>
      </c>
      <c r="G158" s="250"/>
      <c r="H158" s="295" t="s">
        <v>732</v>
      </c>
      <c r="I158" s="295" t="s">
        <v>702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1" t="s">
        <v>733</v>
      </c>
      <c r="D163" s="361"/>
      <c r="E163" s="361"/>
      <c r="F163" s="361"/>
      <c r="G163" s="361"/>
      <c r="H163" s="361"/>
      <c r="I163" s="361"/>
      <c r="J163" s="361"/>
      <c r="K163" s="241"/>
    </row>
    <row r="164" spans="2:11" ht="17.25" customHeight="1">
      <c r="B164" s="240"/>
      <c r="C164" s="262" t="s">
        <v>662</v>
      </c>
      <c r="D164" s="262"/>
      <c r="E164" s="262"/>
      <c r="F164" s="262" t="s">
        <v>663</v>
      </c>
      <c r="G164" s="299"/>
      <c r="H164" s="300" t="s">
        <v>124</v>
      </c>
      <c r="I164" s="300" t="s">
        <v>63</v>
      </c>
      <c r="J164" s="262" t="s">
        <v>664</v>
      </c>
      <c r="K164" s="241"/>
    </row>
    <row r="165" spans="2:11" ht="17.25" customHeight="1">
      <c r="B165" s="243"/>
      <c r="C165" s="264" t="s">
        <v>665</v>
      </c>
      <c r="D165" s="264"/>
      <c r="E165" s="264"/>
      <c r="F165" s="265" t="s">
        <v>666</v>
      </c>
      <c r="G165" s="301"/>
      <c r="H165" s="302"/>
      <c r="I165" s="302"/>
      <c r="J165" s="264" t="s">
        <v>667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671</v>
      </c>
      <c r="D167" s="250"/>
      <c r="E167" s="250"/>
      <c r="F167" s="269" t="s">
        <v>668</v>
      </c>
      <c r="G167" s="250"/>
      <c r="H167" s="250" t="s">
        <v>707</v>
      </c>
      <c r="I167" s="250" t="s">
        <v>670</v>
      </c>
      <c r="J167" s="250">
        <v>120</v>
      </c>
      <c r="K167" s="291"/>
    </row>
    <row r="168" spans="2:11" ht="15" customHeight="1">
      <c r="B168" s="270"/>
      <c r="C168" s="250" t="s">
        <v>716</v>
      </c>
      <c r="D168" s="250"/>
      <c r="E168" s="250"/>
      <c r="F168" s="269" t="s">
        <v>668</v>
      </c>
      <c r="G168" s="250"/>
      <c r="H168" s="250" t="s">
        <v>717</v>
      </c>
      <c r="I168" s="250" t="s">
        <v>670</v>
      </c>
      <c r="J168" s="250" t="s">
        <v>718</v>
      </c>
      <c r="K168" s="291"/>
    </row>
    <row r="169" spans="2:11" ht="15" customHeight="1">
      <c r="B169" s="270"/>
      <c r="C169" s="250" t="s">
        <v>617</v>
      </c>
      <c r="D169" s="250"/>
      <c r="E169" s="250"/>
      <c r="F169" s="269" t="s">
        <v>668</v>
      </c>
      <c r="G169" s="250"/>
      <c r="H169" s="250" t="s">
        <v>734</v>
      </c>
      <c r="I169" s="250" t="s">
        <v>670</v>
      </c>
      <c r="J169" s="250" t="s">
        <v>718</v>
      </c>
      <c r="K169" s="291"/>
    </row>
    <row r="170" spans="2:11" ht="15" customHeight="1">
      <c r="B170" s="270"/>
      <c r="C170" s="250" t="s">
        <v>673</v>
      </c>
      <c r="D170" s="250"/>
      <c r="E170" s="250"/>
      <c r="F170" s="269" t="s">
        <v>674</v>
      </c>
      <c r="G170" s="250"/>
      <c r="H170" s="250" t="s">
        <v>734</v>
      </c>
      <c r="I170" s="250" t="s">
        <v>670</v>
      </c>
      <c r="J170" s="250">
        <v>50</v>
      </c>
      <c r="K170" s="291"/>
    </row>
    <row r="171" spans="2:11" ht="15" customHeight="1">
      <c r="B171" s="270"/>
      <c r="C171" s="250" t="s">
        <v>676</v>
      </c>
      <c r="D171" s="250"/>
      <c r="E171" s="250"/>
      <c r="F171" s="269" t="s">
        <v>668</v>
      </c>
      <c r="G171" s="250"/>
      <c r="H171" s="250" t="s">
        <v>734</v>
      </c>
      <c r="I171" s="250" t="s">
        <v>678</v>
      </c>
      <c r="J171" s="250"/>
      <c r="K171" s="291"/>
    </row>
    <row r="172" spans="2:11" ht="15" customHeight="1">
      <c r="B172" s="270"/>
      <c r="C172" s="250" t="s">
        <v>687</v>
      </c>
      <c r="D172" s="250"/>
      <c r="E172" s="250"/>
      <c r="F172" s="269" t="s">
        <v>674</v>
      </c>
      <c r="G172" s="250"/>
      <c r="H172" s="250" t="s">
        <v>734</v>
      </c>
      <c r="I172" s="250" t="s">
        <v>670</v>
      </c>
      <c r="J172" s="250">
        <v>50</v>
      </c>
      <c r="K172" s="291"/>
    </row>
    <row r="173" spans="2:11" ht="15" customHeight="1">
      <c r="B173" s="270"/>
      <c r="C173" s="250" t="s">
        <v>695</v>
      </c>
      <c r="D173" s="250"/>
      <c r="E173" s="250"/>
      <c r="F173" s="269" t="s">
        <v>674</v>
      </c>
      <c r="G173" s="250"/>
      <c r="H173" s="250" t="s">
        <v>734</v>
      </c>
      <c r="I173" s="250" t="s">
        <v>670</v>
      </c>
      <c r="J173" s="250">
        <v>50</v>
      </c>
      <c r="K173" s="291"/>
    </row>
    <row r="174" spans="2:11" ht="15" customHeight="1">
      <c r="B174" s="270"/>
      <c r="C174" s="250" t="s">
        <v>693</v>
      </c>
      <c r="D174" s="250"/>
      <c r="E174" s="250"/>
      <c r="F174" s="269" t="s">
        <v>674</v>
      </c>
      <c r="G174" s="250"/>
      <c r="H174" s="250" t="s">
        <v>734</v>
      </c>
      <c r="I174" s="250" t="s">
        <v>670</v>
      </c>
      <c r="J174" s="250">
        <v>50</v>
      </c>
      <c r="K174" s="291"/>
    </row>
    <row r="175" spans="2:11" ht="15" customHeight="1">
      <c r="B175" s="270"/>
      <c r="C175" s="250" t="s">
        <v>123</v>
      </c>
      <c r="D175" s="250"/>
      <c r="E175" s="250"/>
      <c r="F175" s="269" t="s">
        <v>668</v>
      </c>
      <c r="G175" s="250"/>
      <c r="H175" s="250" t="s">
        <v>735</v>
      </c>
      <c r="I175" s="250" t="s">
        <v>736</v>
      </c>
      <c r="J175" s="250"/>
      <c r="K175" s="291"/>
    </row>
    <row r="176" spans="2:11" ht="15" customHeight="1">
      <c r="B176" s="270"/>
      <c r="C176" s="250" t="s">
        <v>63</v>
      </c>
      <c r="D176" s="250"/>
      <c r="E176" s="250"/>
      <c r="F176" s="269" t="s">
        <v>668</v>
      </c>
      <c r="G176" s="250"/>
      <c r="H176" s="250" t="s">
        <v>737</v>
      </c>
      <c r="I176" s="250" t="s">
        <v>738</v>
      </c>
      <c r="J176" s="250">
        <v>1</v>
      </c>
      <c r="K176" s="291"/>
    </row>
    <row r="177" spans="2:11" ht="15" customHeight="1">
      <c r="B177" s="270"/>
      <c r="C177" s="250" t="s">
        <v>59</v>
      </c>
      <c r="D177" s="250"/>
      <c r="E177" s="250"/>
      <c r="F177" s="269" t="s">
        <v>668</v>
      </c>
      <c r="G177" s="250"/>
      <c r="H177" s="250" t="s">
        <v>739</v>
      </c>
      <c r="I177" s="250" t="s">
        <v>670</v>
      </c>
      <c r="J177" s="250">
        <v>20</v>
      </c>
      <c r="K177" s="291"/>
    </row>
    <row r="178" spans="2:11" ht="15" customHeight="1">
      <c r="B178" s="270"/>
      <c r="C178" s="250" t="s">
        <v>124</v>
      </c>
      <c r="D178" s="250"/>
      <c r="E178" s="250"/>
      <c r="F178" s="269" t="s">
        <v>668</v>
      </c>
      <c r="G178" s="250"/>
      <c r="H178" s="250" t="s">
        <v>740</v>
      </c>
      <c r="I178" s="250" t="s">
        <v>670</v>
      </c>
      <c r="J178" s="250">
        <v>255</v>
      </c>
      <c r="K178" s="291"/>
    </row>
    <row r="179" spans="2:11" ht="15" customHeight="1">
      <c r="B179" s="270"/>
      <c r="C179" s="250" t="s">
        <v>125</v>
      </c>
      <c r="D179" s="250"/>
      <c r="E179" s="250"/>
      <c r="F179" s="269" t="s">
        <v>668</v>
      </c>
      <c r="G179" s="250"/>
      <c r="H179" s="250" t="s">
        <v>633</v>
      </c>
      <c r="I179" s="250" t="s">
        <v>670</v>
      </c>
      <c r="J179" s="250">
        <v>10</v>
      </c>
      <c r="K179" s="291"/>
    </row>
    <row r="180" spans="2:11" ht="15" customHeight="1">
      <c r="B180" s="270"/>
      <c r="C180" s="250" t="s">
        <v>126</v>
      </c>
      <c r="D180" s="250"/>
      <c r="E180" s="250"/>
      <c r="F180" s="269" t="s">
        <v>668</v>
      </c>
      <c r="G180" s="250"/>
      <c r="H180" s="250" t="s">
        <v>741</v>
      </c>
      <c r="I180" s="250" t="s">
        <v>702</v>
      </c>
      <c r="J180" s="250"/>
      <c r="K180" s="291"/>
    </row>
    <row r="181" spans="2:11" ht="15" customHeight="1">
      <c r="B181" s="270"/>
      <c r="C181" s="250" t="s">
        <v>742</v>
      </c>
      <c r="D181" s="250"/>
      <c r="E181" s="250"/>
      <c r="F181" s="269" t="s">
        <v>668</v>
      </c>
      <c r="G181" s="250"/>
      <c r="H181" s="250" t="s">
        <v>743</v>
      </c>
      <c r="I181" s="250" t="s">
        <v>702</v>
      </c>
      <c r="J181" s="250"/>
      <c r="K181" s="291"/>
    </row>
    <row r="182" spans="2:11" ht="15" customHeight="1">
      <c r="B182" s="270"/>
      <c r="C182" s="250" t="s">
        <v>731</v>
      </c>
      <c r="D182" s="250"/>
      <c r="E182" s="250"/>
      <c r="F182" s="269" t="s">
        <v>668</v>
      </c>
      <c r="G182" s="250"/>
      <c r="H182" s="250" t="s">
        <v>744</v>
      </c>
      <c r="I182" s="250" t="s">
        <v>702</v>
      </c>
      <c r="J182" s="250"/>
      <c r="K182" s="291"/>
    </row>
    <row r="183" spans="2:11" ht="15" customHeight="1">
      <c r="B183" s="270"/>
      <c r="C183" s="250" t="s">
        <v>128</v>
      </c>
      <c r="D183" s="250"/>
      <c r="E183" s="250"/>
      <c r="F183" s="269" t="s">
        <v>674</v>
      </c>
      <c r="G183" s="250"/>
      <c r="H183" s="250" t="s">
        <v>745</v>
      </c>
      <c r="I183" s="250" t="s">
        <v>670</v>
      </c>
      <c r="J183" s="250">
        <v>50</v>
      </c>
      <c r="K183" s="291"/>
    </row>
    <row r="184" spans="2:11" ht="15" customHeight="1">
      <c r="B184" s="270"/>
      <c r="C184" s="250" t="s">
        <v>746</v>
      </c>
      <c r="D184" s="250"/>
      <c r="E184" s="250"/>
      <c r="F184" s="269" t="s">
        <v>674</v>
      </c>
      <c r="G184" s="250"/>
      <c r="H184" s="250" t="s">
        <v>747</v>
      </c>
      <c r="I184" s="250" t="s">
        <v>748</v>
      </c>
      <c r="J184" s="250"/>
      <c r="K184" s="291"/>
    </row>
    <row r="185" spans="2:11" ht="15" customHeight="1">
      <c r="B185" s="270"/>
      <c r="C185" s="250" t="s">
        <v>749</v>
      </c>
      <c r="D185" s="250"/>
      <c r="E185" s="250"/>
      <c r="F185" s="269" t="s">
        <v>674</v>
      </c>
      <c r="G185" s="250"/>
      <c r="H185" s="250" t="s">
        <v>750</v>
      </c>
      <c r="I185" s="250" t="s">
        <v>748</v>
      </c>
      <c r="J185" s="250"/>
      <c r="K185" s="291"/>
    </row>
    <row r="186" spans="2:11" ht="15" customHeight="1">
      <c r="B186" s="270"/>
      <c r="C186" s="250" t="s">
        <v>751</v>
      </c>
      <c r="D186" s="250"/>
      <c r="E186" s="250"/>
      <c r="F186" s="269" t="s">
        <v>674</v>
      </c>
      <c r="G186" s="250"/>
      <c r="H186" s="250" t="s">
        <v>752</v>
      </c>
      <c r="I186" s="250" t="s">
        <v>748</v>
      </c>
      <c r="J186" s="250"/>
      <c r="K186" s="291"/>
    </row>
    <row r="187" spans="2:11" ht="15" customHeight="1">
      <c r="B187" s="270"/>
      <c r="C187" s="303" t="s">
        <v>753</v>
      </c>
      <c r="D187" s="250"/>
      <c r="E187" s="250"/>
      <c r="F187" s="269" t="s">
        <v>674</v>
      </c>
      <c r="G187" s="250"/>
      <c r="H187" s="250" t="s">
        <v>754</v>
      </c>
      <c r="I187" s="250" t="s">
        <v>755</v>
      </c>
      <c r="J187" s="304" t="s">
        <v>756</v>
      </c>
      <c r="K187" s="291"/>
    </row>
    <row r="188" spans="2:11" ht="15" customHeight="1">
      <c r="B188" s="297"/>
      <c r="C188" s="305"/>
      <c r="D188" s="279"/>
      <c r="E188" s="279"/>
      <c r="F188" s="279"/>
      <c r="G188" s="279"/>
      <c r="H188" s="279"/>
      <c r="I188" s="279"/>
      <c r="J188" s="279"/>
      <c r="K188" s="298"/>
    </row>
    <row r="189" spans="2:11" ht="18.75" customHeight="1">
      <c r="B189" s="306"/>
      <c r="C189" s="307"/>
      <c r="D189" s="307"/>
      <c r="E189" s="307"/>
      <c r="F189" s="308"/>
      <c r="G189" s="250"/>
      <c r="H189" s="250"/>
      <c r="I189" s="250"/>
      <c r="J189" s="250"/>
      <c r="K189" s="246"/>
    </row>
    <row r="190" spans="2:11" ht="18.75" customHeight="1">
      <c r="B190" s="246"/>
      <c r="C190" s="250"/>
      <c r="D190" s="250"/>
      <c r="E190" s="250"/>
      <c r="F190" s="269"/>
      <c r="G190" s="250"/>
      <c r="H190" s="250"/>
      <c r="I190" s="250"/>
      <c r="J190" s="250"/>
      <c r="K190" s="246"/>
    </row>
    <row r="191" spans="2:11" ht="18.75" customHeight="1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</row>
    <row r="192" spans="2:11" ht="12">
      <c r="B192" s="237"/>
      <c r="C192" s="238"/>
      <c r="D192" s="238"/>
      <c r="E192" s="238"/>
      <c r="F192" s="238"/>
      <c r="G192" s="238"/>
      <c r="H192" s="238"/>
      <c r="I192" s="238"/>
      <c r="J192" s="238"/>
      <c r="K192" s="239"/>
    </row>
    <row r="193" spans="2:11" ht="21.75">
      <c r="B193" s="240"/>
      <c r="C193" s="361" t="s">
        <v>757</v>
      </c>
      <c r="D193" s="361"/>
      <c r="E193" s="361"/>
      <c r="F193" s="361"/>
      <c r="G193" s="361"/>
      <c r="H193" s="361"/>
      <c r="I193" s="361"/>
      <c r="J193" s="361"/>
      <c r="K193" s="241"/>
    </row>
    <row r="194" spans="2:11" ht="25.5" customHeight="1">
      <c r="B194" s="240"/>
      <c r="C194" s="309" t="s">
        <v>758</v>
      </c>
      <c r="D194" s="309"/>
      <c r="E194" s="309"/>
      <c r="F194" s="309" t="s">
        <v>759</v>
      </c>
      <c r="G194" s="310"/>
      <c r="H194" s="362" t="s">
        <v>760</v>
      </c>
      <c r="I194" s="362"/>
      <c r="J194" s="362"/>
      <c r="K194" s="241"/>
    </row>
    <row r="195" spans="2:11" ht="5.25" customHeight="1">
      <c r="B195" s="270"/>
      <c r="C195" s="267"/>
      <c r="D195" s="267"/>
      <c r="E195" s="267"/>
      <c r="F195" s="267"/>
      <c r="G195" s="250"/>
      <c r="H195" s="267"/>
      <c r="I195" s="267"/>
      <c r="J195" s="267"/>
      <c r="K195" s="291"/>
    </row>
    <row r="196" spans="2:11" ht="15" customHeight="1">
      <c r="B196" s="270"/>
      <c r="C196" s="250" t="s">
        <v>761</v>
      </c>
      <c r="D196" s="250"/>
      <c r="E196" s="250"/>
      <c r="F196" s="269" t="s">
        <v>49</v>
      </c>
      <c r="G196" s="250"/>
      <c r="H196" s="360" t="s">
        <v>762</v>
      </c>
      <c r="I196" s="360"/>
      <c r="J196" s="360"/>
      <c r="K196" s="291"/>
    </row>
    <row r="197" spans="2:11" ht="15" customHeight="1">
      <c r="B197" s="270"/>
      <c r="C197" s="276"/>
      <c r="D197" s="250"/>
      <c r="E197" s="250"/>
      <c r="F197" s="269" t="s">
        <v>50</v>
      </c>
      <c r="G197" s="250"/>
      <c r="H197" s="360" t="s">
        <v>763</v>
      </c>
      <c r="I197" s="360"/>
      <c r="J197" s="360"/>
      <c r="K197" s="291"/>
    </row>
    <row r="198" spans="2:11" ht="15" customHeight="1">
      <c r="B198" s="270"/>
      <c r="C198" s="276"/>
      <c r="D198" s="250"/>
      <c r="E198" s="250"/>
      <c r="F198" s="269" t="s">
        <v>53</v>
      </c>
      <c r="G198" s="250"/>
      <c r="H198" s="360" t="s">
        <v>764</v>
      </c>
      <c r="I198" s="360"/>
      <c r="J198" s="360"/>
      <c r="K198" s="291"/>
    </row>
    <row r="199" spans="2:11" ht="15" customHeight="1">
      <c r="B199" s="270"/>
      <c r="C199" s="250"/>
      <c r="D199" s="250"/>
      <c r="E199" s="250"/>
      <c r="F199" s="269" t="s">
        <v>51</v>
      </c>
      <c r="G199" s="250"/>
      <c r="H199" s="360" t="s">
        <v>765</v>
      </c>
      <c r="I199" s="360"/>
      <c r="J199" s="360"/>
      <c r="K199" s="291"/>
    </row>
    <row r="200" spans="2:11" ht="15" customHeight="1">
      <c r="B200" s="270"/>
      <c r="C200" s="250"/>
      <c r="D200" s="250"/>
      <c r="E200" s="250"/>
      <c r="F200" s="269" t="s">
        <v>52</v>
      </c>
      <c r="G200" s="250"/>
      <c r="H200" s="360" t="s">
        <v>766</v>
      </c>
      <c r="I200" s="360"/>
      <c r="J200" s="360"/>
      <c r="K200" s="291"/>
    </row>
    <row r="201" spans="2:11" ht="15" customHeight="1">
      <c r="B201" s="270"/>
      <c r="C201" s="250"/>
      <c r="D201" s="250"/>
      <c r="E201" s="250"/>
      <c r="F201" s="269"/>
      <c r="G201" s="250"/>
      <c r="H201" s="250"/>
      <c r="I201" s="250"/>
      <c r="J201" s="250"/>
      <c r="K201" s="291"/>
    </row>
    <row r="202" spans="2:11" ht="15" customHeight="1">
      <c r="B202" s="270"/>
      <c r="C202" s="250" t="s">
        <v>714</v>
      </c>
      <c r="D202" s="250"/>
      <c r="E202" s="250"/>
      <c r="F202" s="269" t="s">
        <v>84</v>
      </c>
      <c r="G202" s="250"/>
      <c r="H202" s="360" t="s">
        <v>767</v>
      </c>
      <c r="I202" s="360"/>
      <c r="J202" s="360"/>
      <c r="K202" s="291"/>
    </row>
    <row r="203" spans="2:11" ht="15" customHeight="1">
      <c r="B203" s="270"/>
      <c r="C203" s="276"/>
      <c r="D203" s="250"/>
      <c r="E203" s="250"/>
      <c r="F203" s="269" t="s">
        <v>612</v>
      </c>
      <c r="G203" s="250"/>
      <c r="H203" s="360" t="s">
        <v>613</v>
      </c>
      <c r="I203" s="360"/>
      <c r="J203" s="360"/>
      <c r="K203" s="291"/>
    </row>
    <row r="204" spans="2:11" ht="15" customHeight="1">
      <c r="B204" s="270"/>
      <c r="C204" s="250"/>
      <c r="D204" s="250"/>
      <c r="E204" s="250"/>
      <c r="F204" s="269" t="s">
        <v>610</v>
      </c>
      <c r="G204" s="250"/>
      <c r="H204" s="360" t="s">
        <v>768</v>
      </c>
      <c r="I204" s="360"/>
      <c r="J204" s="360"/>
      <c r="K204" s="291"/>
    </row>
    <row r="205" spans="2:11" ht="15" customHeight="1">
      <c r="B205" s="311"/>
      <c r="C205" s="276"/>
      <c r="D205" s="276"/>
      <c r="E205" s="276"/>
      <c r="F205" s="269" t="s">
        <v>614</v>
      </c>
      <c r="G205" s="255"/>
      <c r="H205" s="359" t="s">
        <v>105</v>
      </c>
      <c r="I205" s="359"/>
      <c r="J205" s="359"/>
      <c r="K205" s="312"/>
    </row>
    <row r="206" spans="2:11" ht="15" customHeight="1">
      <c r="B206" s="311"/>
      <c r="C206" s="276"/>
      <c r="D206" s="276"/>
      <c r="E206" s="276"/>
      <c r="F206" s="269" t="s">
        <v>615</v>
      </c>
      <c r="G206" s="255"/>
      <c r="H206" s="359" t="s">
        <v>769</v>
      </c>
      <c r="I206" s="359"/>
      <c r="J206" s="359"/>
      <c r="K206" s="312"/>
    </row>
    <row r="207" spans="2:11" ht="15" customHeight="1">
      <c r="B207" s="311"/>
      <c r="C207" s="276"/>
      <c r="D207" s="276"/>
      <c r="E207" s="276"/>
      <c r="F207" s="313"/>
      <c r="G207" s="255"/>
      <c r="H207" s="314"/>
      <c r="I207" s="314"/>
      <c r="J207" s="314"/>
      <c r="K207" s="312"/>
    </row>
    <row r="208" spans="2:11" ht="15" customHeight="1">
      <c r="B208" s="311"/>
      <c r="C208" s="250" t="s">
        <v>738</v>
      </c>
      <c r="D208" s="276"/>
      <c r="E208" s="276"/>
      <c r="F208" s="269">
        <v>1</v>
      </c>
      <c r="G208" s="255"/>
      <c r="H208" s="359" t="s">
        <v>770</v>
      </c>
      <c r="I208" s="359"/>
      <c r="J208" s="359"/>
      <c r="K208" s="312"/>
    </row>
    <row r="209" spans="2:11" ht="15" customHeight="1">
      <c r="B209" s="311"/>
      <c r="C209" s="276"/>
      <c r="D209" s="276"/>
      <c r="E209" s="276"/>
      <c r="F209" s="269">
        <v>2</v>
      </c>
      <c r="G209" s="255"/>
      <c r="H209" s="359" t="s">
        <v>771</v>
      </c>
      <c r="I209" s="359"/>
      <c r="J209" s="359"/>
      <c r="K209" s="312"/>
    </row>
    <row r="210" spans="2:11" ht="15" customHeight="1">
      <c r="B210" s="311"/>
      <c r="C210" s="276"/>
      <c r="D210" s="276"/>
      <c r="E210" s="276"/>
      <c r="F210" s="269">
        <v>3</v>
      </c>
      <c r="G210" s="255"/>
      <c r="H210" s="359" t="s">
        <v>772</v>
      </c>
      <c r="I210" s="359"/>
      <c r="J210" s="359"/>
      <c r="K210" s="312"/>
    </row>
    <row r="211" spans="2:11" ht="15" customHeight="1">
      <c r="B211" s="311"/>
      <c r="C211" s="276"/>
      <c r="D211" s="276"/>
      <c r="E211" s="276"/>
      <c r="F211" s="269">
        <v>4</v>
      </c>
      <c r="G211" s="255"/>
      <c r="H211" s="359" t="s">
        <v>773</v>
      </c>
      <c r="I211" s="359"/>
      <c r="J211" s="359"/>
      <c r="K211" s="312"/>
    </row>
    <row r="212" spans="2:11" ht="12.75" customHeight="1">
      <c r="B212" s="315"/>
      <c r="C212" s="316"/>
      <c r="D212" s="316"/>
      <c r="E212" s="316"/>
      <c r="F212" s="316"/>
      <c r="G212" s="316"/>
      <c r="H212" s="316"/>
      <c r="I212" s="316"/>
      <c r="J212" s="316"/>
      <c r="K212" s="31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DESKTOP-084633L\Anna Mužná</dc:creator>
  <cp:keywords/>
  <dc:description/>
  <cp:lastModifiedBy>vvojtalova</cp:lastModifiedBy>
  <dcterms:created xsi:type="dcterms:W3CDTF">2016-04-05T20:26:34Z</dcterms:created>
  <dcterms:modified xsi:type="dcterms:W3CDTF">2017-08-08T10:39:14Z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