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28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list'!$F$4</definedName>
    <definedName name="MJ">'Krycí list'!$G$4</definedName>
    <definedName name="Mont">Rekapitulace!$H$16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Položky!$A$1:$K$63</definedName>
    <definedName name="_xlnm.Print_Area" localSheetId="1">Rekapitulace!$A$1:$I$22</definedName>
    <definedName name="PocetMJ">'Krycí list'!$G$7</definedName>
    <definedName name="Poznamka">'Krycí list'!$B$37</definedName>
    <definedName name="Projektant">'Krycí list'!$C$7</definedName>
    <definedName name="PSV">Rekapitulace!$F$16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Rekapitulace!$H$22</definedName>
    <definedName name="VRNKc">Rekapitulace!$E$21</definedName>
    <definedName name="VRNnazev">Rekapitulace!$A$21</definedName>
    <definedName name="VRNproc">Rekapitulace!$F$21</definedName>
    <definedName name="VRNzakl">Rekapitulace!$G$21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E11" i="3" l="1"/>
  <c r="E12" i="3"/>
  <c r="BG62" i="3" l="1"/>
  <c r="BE62" i="3"/>
  <c r="BD62" i="3"/>
  <c r="BC62" i="3"/>
  <c r="BC63" i="3" s="1"/>
  <c r="E15" i="2" s="1"/>
  <c r="K62" i="3"/>
  <c r="I62" i="3"/>
  <c r="G62" i="3"/>
  <c r="BF62" i="3" s="1"/>
  <c r="BG61" i="3"/>
  <c r="BG63" i="3" s="1"/>
  <c r="I15" i="2" s="1"/>
  <c r="BE61" i="3"/>
  <c r="BD61" i="3"/>
  <c r="BC61" i="3"/>
  <c r="K61" i="3"/>
  <c r="K63" i="3" s="1"/>
  <c r="I61" i="3"/>
  <c r="I63" i="3" s="1"/>
  <c r="G61" i="3"/>
  <c r="B15" i="2"/>
  <c r="A15" i="2"/>
  <c r="C63" i="3"/>
  <c r="BG58" i="3"/>
  <c r="BF58" i="3"/>
  <c r="BE58" i="3"/>
  <c r="BC58" i="3"/>
  <c r="K58" i="3"/>
  <c r="I58" i="3"/>
  <c r="G58" i="3"/>
  <c r="BD58" i="3" s="1"/>
  <c r="BG57" i="3"/>
  <c r="BF57" i="3"/>
  <c r="BE57" i="3"/>
  <c r="BC57" i="3"/>
  <c r="BC59" i="3" s="1"/>
  <c r="E14" i="2" s="1"/>
  <c r="K57" i="3"/>
  <c r="I57" i="3"/>
  <c r="G57" i="3"/>
  <c r="BD57" i="3" s="1"/>
  <c r="B14" i="2"/>
  <c r="A14" i="2"/>
  <c r="I59" i="3"/>
  <c r="C59" i="3"/>
  <c r="BG54" i="3"/>
  <c r="BF54" i="3"/>
  <c r="BE54" i="3"/>
  <c r="BC54" i="3"/>
  <c r="K54" i="3"/>
  <c r="I54" i="3"/>
  <c r="G54" i="3"/>
  <c r="BD54" i="3" s="1"/>
  <c r="BG53" i="3"/>
  <c r="BF53" i="3"/>
  <c r="BE53" i="3"/>
  <c r="BC53" i="3"/>
  <c r="K53" i="3"/>
  <c r="I53" i="3"/>
  <c r="G53" i="3"/>
  <c r="BD53" i="3" s="1"/>
  <c r="BG52" i="3"/>
  <c r="BF52" i="3"/>
  <c r="BE52" i="3"/>
  <c r="BC52" i="3"/>
  <c r="K52" i="3"/>
  <c r="I52" i="3"/>
  <c r="G52" i="3"/>
  <c r="BD52" i="3" s="1"/>
  <c r="BG51" i="3"/>
  <c r="BF51" i="3"/>
  <c r="BE51" i="3"/>
  <c r="BC51" i="3"/>
  <c r="K51" i="3"/>
  <c r="I51" i="3"/>
  <c r="G51" i="3"/>
  <c r="BD51" i="3" s="1"/>
  <c r="BG50" i="3"/>
  <c r="BF50" i="3"/>
  <c r="BE50" i="3"/>
  <c r="BC50" i="3"/>
  <c r="K50" i="3"/>
  <c r="I50" i="3"/>
  <c r="G50" i="3"/>
  <c r="BD50" i="3" s="1"/>
  <c r="BG48" i="3"/>
  <c r="BF48" i="3"/>
  <c r="BE48" i="3"/>
  <c r="BC48" i="3"/>
  <c r="K48" i="3"/>
  <c r="I48" i="3"/>
  <c r="G48" i="3"/>
  <c r="BD48" i="3" s="1"/>
  <c r="BG47" i="3"/>
  <c r="BF47" i="3"/>
  <c r="BE47" i="3"/>
  <c r="BC47" i="3"/>
  <c r="K47" i="3"/>
  <c r="I47" i="3"/>
  <c r="G47" i="3"/>
  <c r="BD47" i="3" s="1"/>
  <c r="BG46" i="3"/>
  <c r="BF46" i="3"/>
  <c r="BE46" i="3"/>
  <c r="BC46" i="3"/>
  <c r="K46" i="3"/>
  <c r="I46" i="3"/>
  <c r="G46" i="3"/>
  <c r="BD46" i="3" s="1"/>
  <c r="BG45" i="3"/>
  <c r="BF45" i="3"/>
  <c r="BE45" i="3"/>
  <c r="BC45" i="3"/>
  <c r="K45" i="3"/>
  <c r="I45" i="3"/>
  <c r="I55" i="3" s="1"/>
  <c r="G45" i="3"/>
  <c r="BD45" i="3" s="1"/>
  <c r="B13" i="2"/>
  <c r="A13" i="2"/>
  <c r="C55" i="3"/>
  <c r="BG42" i="3"/>
  <c r="BG43" i="3" s="1"/>
  <c r="I12" i="2" s="1"/>
  <c r="BF42" i="3"/>
  <c r="BF43" i="3" s="1"/>
  <c r="H12" i="2" s="1"/>
  <c r="BE42" i="3"/>
  <c r="BE43" i="3" s="1"/>
  <c r="G12" i="2" s="1"/>
  <c r="BC42" i="3"/>
  <c r="BC43" i="3" s="1"/>
  <c r="E12" i="2" s="1"/>
  <c r="K42" i="3"/>
  <c r="K43" i="3" s="1"/>
  <c r="I42" i="3"/>
  <c r="G42" i="3"/>
  <c r="BD42" i="3" s="1"/>
  <c r="BD43" i="3" s="1"/>
  <c r="F12" i="2" s="1"/>
  <c r="B12" i="2"/>
  <c r="A12" i="2"/>
  <c r="I43" i="3"/>
  <c r="C43" i="3"/>
  <c r="BG39" i="3"/>
  <c r="BF39" i="3"/>
  <c r="BE39" i="3"/>
  <c r="BC39" i="3"/>
  <c r="K39" i="3"/>
  <c r="I39" i="3"/>
  <c r="G39" i="3"/>
  <c r="BD39" i="3" s="1"/>
  <c r="BG38" i="3"/>
  <c r="BF38" i="3"/>
  <c r="BE38" i="3"/>
  <c r="BC38" i="3"/>
  <c r="K38" i="3"/>
  <c r="I38" i="3"/>
  <c r="G38" i="3"/>
  <c r="BD38" i="3" s="1"/>
  <c r="BG37" i="3"/>
  <c r="BF37" i="3"/>
  <c r="BE37" i="3"/>
  <c r="BC37" i="3"/>
  <c r="K37" i="3"/>
  <c r="I37" i="3"/>
  <c r="G37" i="3"/>
  <c r="BD37" i="3" s="1"/>
  <c r="BG36" i="3"/>
  <c r="BF36" i="3"/>
  <c r="BE36" i="3"/>
  <c r="BC36" i="3"/>
  <c r="K36" i="3"/>
  <c r="I36" i="3"/>
  <c r="G36" i="3"/>
  <c r="BD36" i="3" s="1"/>
  <c r="BG35" i="3"/>
  <c r="BF35" i="3"/>
  <c r="BE35" i="3"/>
  <c r="BC35" i="3"/>
  <c r="K35" i="3"/>
  <c r="I35" i="3"/>
  <c r="G35" i="3"/>
  <c r="BD35" i="3" s="1"/>
  <c r="BG34" i="3"/>
  <c r="BF34" i="3"/>
  <c r="BE34" i="3"/>
  <c r="BC34" i="3"/>
  <c r="K34" i="3"/>
  <c r="I34" i="3"/>
  <c r="G34" i="3"/>
  <c r="BD34" i="3" s="1"/>
  <c r="BG33" i="3"/>
  <c r="BF33" i="3"/>
  <c r="BE33" i="3"/>
  <c r="BC33" i="3"/>
  <c r="K33" i="3"/>
  <c r="I33" i="3"/>
  <c r="G33" i="3"/>
  <c r="BD33" i="3" s="1"/>
  <c r="BG32" i="3"/>
  <c r="BF32" i="3"/>
  <c r="BE32" i="3"/>
  <c r="BC32" i="3"/>
  <c r="K32" i="3"/>
  <c r="I32" i="3"/>
  <c r="G32" i="3"/>
  <c r="BD32" i="3" s="1"/>
  <c r="BG31" i="3"/>
  <c r="BF31" i="3"/>
  <c r="BE31" i="3"/>
  <c r="BC31" i="3"/>
  <c r="K31" i="3"/>
  <c r="I31" i="3"/>
  <c r="G31" i="3"/>
  <c r="BD31" i="3" s="1"/>
  <c r="BG30" i="3"/>
  <c r="BF30" i="3"/>
  <c r="BE30" i="3"/>
  <c r="BC30" i="3"/>
  <c r="K30" i="3"/>
  <c r="I30" i="3"/>
  <c r="G30" i="3"/>
  <c r="BD30" i="3" s="1"/>
  <c r="BG29" i="3"/>
  <c r="BF29" i="3"/>
  <c r="BE29" i="3"/>
  <c r="BC29" i="3"/>
  <c r="K29" i="3"/>
  <c r="I29" i="3"/>
  <c r="G29" i="3"/>
  <c r="BD29" i="3" s="1"/>
  <c r="BG28" i="3"/>
  <c r="BF28" i="3"/>
  <c r="BE28" i="3"/>
  <c r="BC28" i="3"/>
  <c r="K28" i="3"/>
  <c r="I28" i="3"/>
  <c r="G28" i="3"/>
  <c r="BD28" i="3" s="1"/>
  <c r="BG27" i="3"/>
  <c r="BF27" i="3"/>
  <c r="BE27" i="3"/>
  <c r="BC27" i="3"/>
  <c r="K27" i="3"/>
  <c r="I27" i="3"/>
  <c r="G27" i="3"/>
  <c r="BD27" i="3" s="1"/>
  <c r="B11" i="2"/>
  <c r="A11" i="2"/>
  <c r="I40" i="3"/>
  <c r="C40" i="3"/>
  <c r="BG24" i="3"/>
  <c r="BF24" i="3"/>
  <c r="BE24" i="3"/>
  <c r="BD24" i="3"/>
  <c r="K24" i="3"/>
  <c r="I24" i="3"/>
  <c r="G24" i="3"/>
  <c r="BC24" i="3" s="1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1" i="3"/>
  <c r="BF21" i="3"/>
  <c r="BE21" i="3"/>
  <c r="BD21" i="3"/>
  <c r="K21" i="3"/>
  <c r="I21" i="3"/>
  <c r="G21" i="3"/>
  <c r="BC21" i="3" s="1"/>
  <c r="BG20" i="3"/>
  <c r="BF20" i="3"/>
  <c r="BE20" i="3"/>
  <c r="BD20" i="3"/>
  <c r="K20" i="3"/>
  <c r="I20" i="3"/>
  <c r="G20" i="3"/>
  <c r="BC20" i="3" s="1"/>
  <c r="B10" i="2"/>
  <c r="A10" i="2"/>
  <c r="I25" i="3"/>
  <c r="C25" i="3"/>
  <c r="BG16" i="3"/>
  <c r="BF16" i="3"/>
  <c r="BE16" i="3"/>
  <c r="BD16" i="3"/>
  <c r="K16" i="3"/>
  <c r="I16" i="3"/>
  <c r="G16" i="3"/>
  <c r="BC16" i="3" s="1"/>
  <c r="BG15" i="3"/>
  <c r="BF15" i="3"/>
  <c r="BE15" i="3"/>
  <c r="BD15" i="3"/>
  <c r="K15" i="3"/>
  <c r="I15" i="3"/>
  <c r="I18" i="3" s="1"/>
  <c r="G15" i="3"/>
  <c r="BC15" i="3" s="1"/>
  <c r="B9" i="2"/>
  <c r="A9" i="2"/>
  <c r="C18" i="3"/>
  <c r="BG11" i="3"/>
  <c r="BG13" i="3" s="1"/>
  <c r="I8" i="2" s="1"/>
  <c r="BF11" i="3"/>
  <c r="BF13" i="3" s="1"/>
  <c r="H8" i="2" s="1"/>
  <c r="BE11" i="3"/>
  <c r="BE13" i="3" s="1"/>
  <c r="G8" i="2" s="1"/>
  <c r="BD11" i="3"/>
  <c r="BD13" i="3" s="1"/>
  <c r="F8" i="2" s="1"/>
  <c r="K11" i="3"/>
  <c r="K13" i="3" s="1"/>
  <c r="I11" i="3"/>
  <c r="G11" i="3"/>
  <c r="BC11" i="3" s="1"/>
  <c r="BC13" i="3" s="1"/>
  <c r="E8" i="2" s="1"/>
  <c r="B8" i="2"/>
  <c r="A8" i="2"/>
  <c r="I13" i="3"/>
  <c r="C13" i="3"/>
  <c r="BG8" i="3"/>
  <c r="BG9" i="3" s="1"/>
  <c r="I7" i="2" s="1"/>
  <c r="BF8" i="3"/>
  <c r="BF9" i="3" s="1"/>
  <c r="H7" i="2" s="1"/>
  <c r="BE8" i="3"/>
  <c r="BE9" i="3" s="1"/>
  <c r="G7" i="2" s="1"/>
  <c r="BD8" i="3"/>
  <c r="BD9" i="3" s="1"/>
  <c r="F7" i="2" s="1"/>
  <c r="K8" i="3"/>
  <c r="K9" i="3" s="1"/>
  <c r="I8" i="3"/>
  <c r="I9" i="3" s="1"/>
  <c r="G8" i="3"/>
  <c r="BC8" i="3" s="1"/>
  <c r="BC9" i="3" s="1"/>
  <c r="E7" i="2" s="1"/>
  <c r="B7" i="2"/>
  <c r="A7" i="2"/>
  <c r="C9" i="3"/>
  <c r="C4" i="3"/>
  <c r="H3" i="3"/>
  <c r="C3" i="3"/>
  <c r="H22" i="2"/>
  <c r="C2" i="2"/>
  <c r="C1" i="2"/>
  <c r="F31" i="1"/>
  <c r="G8" i="1"/>
  <c r="BD25" i="3" l="1"/>
  <c r="F10" i="2" s="1"/>
  <c r="BE40" i="3"/>
  <c r="G11" i="2" s="1"/>
  <c r="BG18" i="3"/>
  <c r="I9" i="2" s="1"/>
  <c r="BE59" i="3"/>
  <c r="G14" i="2" s="1"/>
  <c r="BD55" i="3"/>
  <c r="BE63" i="3"/>
  <c r="G15" i="2" s="1"/>
  <c r="BC55" i="3"/>
  <c r="E13" i="2" s="1"/>
  <c r="G63" i="3"/>
  <c r="BD63" i="3"/>
  <c r="F15" i="2" s="1"/>
  <c r="BC40" i="3"/>
  <c r="E11" i="2" s="1"/>
  <c r="BD18" i="3"/>
  <c r="F9" i="2" s="1"/>
  <c r="BE25" i="3"/>
  <c r="G10" i="2" s="1"/>
  <c r="BF25" i="3"/>
  <c r="H10" i="2" s="1"/>
  <c r="BF59" i="3"/>
  <c r="H14" i="2" s="1"/>
  <c r="BG25" i="3"/>
  <c r="I10" i="2" s="1"/>
  <c r="BG40" i="3"/>
  <c r="I11" i="2" s="1"/>
  <c r="K55" i="3"/>
  <c r="BG59" i="3"/>
  <c r="I14" i="2" s="1"/>
  <c r="K18" i="3"/>
  <c r="BF40" i="3"/>
  <c r="H11" i="2" s="1"/>
  <c r="BE55" i="3"/>
  <c r="G13" i="2" s="1"/>
  <c r="BE18" i="3"/>
  <c r="G9" i="2" s="1"/>
  <c r="BF55" i="3"/>
  <c r="H13" i="2" s="1"/>
  <c r="BF18" i="3"/>
  <c r="H9" i="2" s="1"/>
  <c r="K25" i="3"/>
  <c r="K40" i="3"/>
  <c r="BG55" i="3"/>
  <c r="I13" i="2" s="1"/>
  <c r="K59" i="3"/>
  <c r="BF61" i="3"/>
  <c r="BF63" i="3" s="1"/>
  <c r="H15" i="2" s="1"/>
  <c r="BC25" i="3"/>
  <c r="E10" i="2" s="1"/>
  <c r="BD59" i="3"/>
  <c r="F14" i="2" s="1"/>
  <c r="BD40" i="3"/>
  <c r="F11" i="2" s="1"/>
  <c r="BC18" i="3"/>
  <c r="E9" i="2" s="1"/>
  <c r="G9" i="3"/>
  <c r="G13" i="3"/>
  <c r="G18" i="3"/>
  <c r="G25" i="3"/>
  <c r="G40" i="3"/>
  <c r="G43" i="3"/>
  <c r="G55" i="3"/>
  <c r="F13" i="2" s="1"/>
  <c r="G59" i="3"/>
  <c r="F16" i="2" l="1"/>
  <c r="C17" i="1" s="1"/>
  <c r="H16" i="2"/>
  <c r="C15" i="1" s="1"/>
  <c r="G16" i="2"/>
  <c r="C14" i="1" s="1"/>
  <c r="I16" i="2"/>
  <c r="C20" i="1" s="1"/>
  <c r="E16" i="2"/>
  <c r="C16" i="1" l="1"/>
  <c r="C18" i="1" s="1"/>
  <c r="C21" i="1" s="1"/>
  <c r="G21" i="2"/>
  <c r="I21" i="2" s="1"/>
  <c r="G14" i="1" s="1"/>
  <c r="G22" i="1" s="1"/>
  <c r="G21" i="1" s="1"/>
  <c r="C22" i="1" l="1"/>
  <c r="F32" i="1" s="1"/>
  <c r="F33" i="1"/>
  <c r="F34" i="1" s="1"/>
</calcChain>
</file>

<file path=xl/sharedStrings.xml><?xml version="1.0" encoding="utf-8"?>
<sst xmlns="http://schemas.openxmlformats.org/spreadsheetml/2006/main" count="250" uniqueCount="173">
  <si>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</si>
  <si>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</si>
  <si>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</si>
  <si>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</si>
  <si>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</si>
  <si>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</si>
  <si>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</si>
  <si>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</si>
  <si>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</si>
  <si>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</si>
  <si>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</si>
  <si>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</si>
  <si>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</si>
  <si>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</si>
  <si>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</si>
  <si>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</si>
  <si>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</si>
  <si>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</si>
  <si>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</si>
  <si>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</si>
  <si>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</si>
  <si>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</si>
  <si>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</si>
  <si>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</si>
  <si>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</si>
  <si>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</si>
  <si>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</si>
  <si>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</si>
  <si>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</si>
  <si>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</si>
  <si>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</si>
  <si>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</si>
  <si>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</si>
  <si>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</si>
  <si>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</si>
  <si>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</si>
  <si>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</si>
  <si>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</si>
  <si>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</si>
  <si>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</si>
  <si>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</si>
  <si>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</si>
  <si>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</si>
  <si>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</si>
  <si>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</si>
  <si>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</si>
  <si>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</si>
  <si>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</si>
  <si>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</si>
  <si>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</si>
  <si>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</si>
  <si>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</si>
  <si>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</si>
  <si>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</si>
  <si>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</si>
  <si>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</si>
  <si>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</si>
  <si>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</si>
  <si>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</si>
  <si>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</si>
  <si>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</si>
  <si>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</si>
  <si>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</si>
  <si>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</si>
  <si>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</si>
  <si>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</si>
  <si>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</si>
  <si>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</si>
  <si>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</si>
  <si>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</si>
  <si>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ks</t>
  </si>
  <si>
    <t>Celkem za</t>
  </si>
  <si>
    <t>DPS Hladnovská - Oprava střechy</t>
  </si>
  <si>
    <t>DPS</t>
  </si>
  <si>
    <t>4</t>
  </si>
  <si>
    <t>Vodorovné konstrukce</t>
  </si>
  <si>
    <t>411 12-0010.RAA</t>
  </si>
  <si>
    <t>Strop montovaný z desek PZD, tloušťka 6,5 cm PZD 9/10  59 x 29 x 6,5 cm</t>
  </si>
  <si>
    <t>m2</t>
  </si>
  <si>
    <t>63</t>
  </si>
  <si>
    <t>Podlahy a podlahové konstrukce</t>
  </si>
  <si>
    <t>632 41-1104.RT1</t>
  </si>
  <si>
    <t>Vyrovnávací stěrka Cemix 050, ruční zprac. tl.4 mm samonivelační anhydritová směs 30 Cemix 050 30 MPa</t>
  </si>
  <si>
    <t>22*0,88*0,87</t>
  </si>
  <si>
    <t>96</t>
  </si>
  <si>
    <t>Bourání konstrukcí</t>
  </si>
  <si>
    <t>963200011</t>
  </si>
  <si>
    <t>Bourání stropů z desek ŽB š. do 30 cm, tl. 9 cm</t>
  </si>
  <si>
    <t>962 10-0013.RA0</t>
  </si>
  <si>
    <t>Bourání nadzákladového zdiva z cihel plných</t>
  </si>
  <si>
    <t>m3</t>
  </si>
  <si>
    <t>22*0,87*0,88 * 0,45</t>
  </si>
  <si>
    <t>99</t>
  </si>
  <si>
    <t>Staveništní přesun hmot</t>
  </si>
  <si>
    <t>997013211</t>
  </si>
  <si>
    <t>Vnitrostaveništní doprava suti a vybouraných hmot ručně</t>
  </si>
  <si>
    <t>t</t>
  </si>
  <si>
    <t>997013509</t>
  </si>
  <si>
    <t>Odvoz suti a vybouraných hmot na skládku do 1 km</t>
  </si>
  <si>
    <t>Příplatek k odvozu za každý další 1 km</t>
  </si>
  <si>
    <t>997</t>
  </si>
  <si>
    <t>Poplatek za skládku suti</t>
  </si>
  <si>
    <t>Poplatek za skládku asfaltové pásy</t>
  </si>
  <si>
    <t>712</t>
  </si>
  <si>
    <t>Živičné krytiny</t>
  </si>
  <si>
    <t>712 300832</t>
  </si>
  <si>
    <t>Odstranění živičné krytiny střech do 10° 2vrstvé</t>
  </si>
  <si>
    <t>712 990830</t>
  </si>
  <si>
    <t>Očištění povrchu stávajícího souvrství střechy</t>
  </si>
  <si>
    <t>712 341559</t>
  </si>
  <si>
    <t>Povlaková krytina střech do 10°, NAIP přitavením v plné ploše</t>
  </si>
  <si>
    <t>628-specifikace</t>
  </si>
  <si>
    <t>Pás asfaltový modifikovaný SBS s nosnou vložkou 200g/m2, min. tl. 4,0 mm s jemným posypem</t>
  </si>
  <si>
    <t>712 321330</t>
  </si>
  <si>
    <t>Povlaková krytina do 10°, za horka nátěr asf. pom.</t>
  </si>
  <si>
    <t>Pás asfaltovaný modifikovaný SBS 200g/m2, min. tl. 5,2 mm břidlicový posyp</t>
  </si>
  <si>
    <t>712 841559</t>
  </si>
  <si>
    <t>Provedení povlakové krytiny vytažením na kce pásy přitavením NAIP</t>
  </si>
  <si>
    <t>628-32913</t>
  </si>
  <si>
    <t>Pás asfaltový modifikovaný SBS s nosnou vložkou 200g/m2, min. tl. 5,2 mm břidlicový posyp</t>
  </si>
  <si>
    <t>712 36-1704</t>
  </si>
  <si>
    <t>Provedení povlakové krytiny střech do 10° ukotvení talířovou hmoždinkou do betonu nebo ŽB</t>
  </si>
  <si>
    <t>311-71313.0</t>
  </si>
  <si>
    <t>Kotva do betonu vč. izolační ploché podložky</t>
  </si>
  <si>
    <t>kus</t>
  </si>
  <si>
    <t>712941963</t>
  </si>
  <si>
    <t>Provedení údržby proniků povlakové krytiny vpustí, ventilací a komínů pásy přitavením NAIP</t>
  </si>
  <si>
    <t>998 712103</t>
  </si>
  <si>
    <t>Přesun hmot pro povlakové krytiny, výšky do 24 m</t>
  </si>
  <si>
    <t>713</t>
  </si>
  <si>
    <t>Izolace tepelné</t>
  </si>
  <si>
    <t>631-51522</t>
  </si>
  <si>
    <t>minerální plsti</t>
  </si>
  <si>
    <t>764</t>
  </si>
  <si>
    <t>Konstrukce klempířské</t>
  </si>
  <si>
    <t>764 334850</t>
  </si>
  <si>
    <t>Demontáž lemování zdí plochých střech,rš 500 mm</t>
  </si>
  <si>
    <t>m</t>
  </si>
  <si>
    <t>764 334870</t>
  </si>
  <si>
    <t>Demontáž lemování zdí plochých střech,rš 750 mm</t>
  </si>
  <si>
    <t>764 430855</t>
  </si>
  <si>
    <t>Demontáž oplechování zdí,rš 870 mm</t>
  </si>
  <si>
    <t>764 430850</t>
  </si>
  <si>
    <t>Demontáž oplechování zdí,rš 600 mm</t>
  </si>
  <si>
    <t>764 233550</t>
  </si>
  <si>
    <t>Lemování z Ti Zn zdí, plochých střech, rš 500 mm plochá střecha</t>
  </si>
  <si>
    <t>764 233460</t>
  </si>
  <si>
    <t>Lemování atiky přes dilataci Ti Zn zdí,  plochých střech, rš 660 mm</t>
  </si>
  <si>
    <t>764 530560</t>
  </si>
  <si>
    <t>Oplechování zdí z Ti Zn plechu, rš 750 mm vč. plechových příponek</t>
  </si>
  <si>
    <t>764 530570</t>
  </si>
  <si>
    <t>Oplechování zdí v dilataci z Ti Zn plechu, rš 870 mm vč. plechových příponek</t>
  </si>
  <si>
    <t>998 764103</t>
  </si>
  <si>
    <t>Přesun hmot pro klempířské konstr., výšky do 24 m</t>
  </si>
  <si>
    <t>767</t>
  </si>
  <si>
    <t>Konstrukce zámečnické</t>
  </si>
  <si>
    <t>767 R</t>
  </si>
  <si>
    <t>D+M záchytného systému na ploché střeše vč. revize</t>
  </si>
  <si>
    <t>kpl</t>
  </si>
  <si>
    <t>767 - R</t>
  </si>
  <si>
    <t>Rošt kabelový D + zpětná M</t>
  </si>
  <si>
    <t>M21</t>
  </si>
  <si>
    <t>Elektromontáže</t>
  </si>
  <si>
    <t>21M</t>
  </si>
  <si>
    <t>Hromosvod</t>
  </si>
  <si>
    <t>kompl</t>
  </si>
  <si>
    <t>D+Zpětná M radiotelekomunikačního zařízení</t>
  </si>
  <si>
    <t>kompl.</t>
  </si>
  <si>
    <t>Isora</t>
  </si>
  <si>
    <t>18 + 22*0,88*0,87</t>
  </si>
  <si>
    <t>764 R</t>
  </si>
  <si>
    <t>Demontáž klempířských prvků na střeše (VZT)</t>
  </si>
  <si>
    <t>GZS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</si>
</sst>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\ &quot;Kč&quot;"/>
    <numFmt numFmtId="166" formatCode="0.0"/>
    <numFmt numFmtId="167" formatCode="#,##0.00000"/>
  </numFmts>
  <fonts count="2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10"/>
      <color rgb="FFFFFFFF"/>
      <name val="Arial CE"/>
    </font>
    <font>
      <sz val="10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165" fontId="6" fillId="0" borderId="38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0" fontId="7" fillId="0" borderId="22" xfId="0" applyFont="1" applyFill="1" applyBorder="1"/>
    <xf numFmtId="3" fontId="7" fillId="0" borderId="34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9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60" xfId="1" applyNumberFormat="1" applyFont="1" applyFill="1" applyBorder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7" fillId="0" borderId="53" xfId="1" applyNumberFormat="1" applyFont="1" applyFill="1" applyBorder="1" applyAlignment="1">
      <alignment horizontal="right" wrapText="1"/>
    </xf>
    <xf numFmtId="0" fontId="17" fillId="0" borderId="53" xfId="1" applyFont="1" applyFill="1" applyBorder="1" applyAlignment="1">
      <alignment horizontal="left" wrapText="1"/>
    </xf>
    <xf numFmtId="0" fontId="17" fillId="0" borderId="53" xfId="0" applyFont="1" applyFill="1" applyBorder="1" applyAlignment="1">
      <alignment horizontal="right"/>
    </xf>
    <xf numFmtId="0" fontId="9" fillId="0" borderId="53" xfId="1" applyFill="1" applyBorder="1"/>
    <xf numFmtId="0" fontId="9" fillId="0" borderId="61" xfId="1" applyFill="1" applyBorder="1" applyAlignment="1">
      <alignment horizontal="center"/>
    </xf>
    <xf numFmtId="49" fontId="3" fillId="0" borderId="61" xfId="1" applyNumberFormat="1" applyFont="1" applyFill="1" applyBorder="1" applyAlignment="1">
      <alignment horizontal="left"/>
    </xf>
    <xf numFmtId="0" fontId="3" fillId="0" borderId="61" xfId="1" applyFont="1" applyFill="1" applyBorder="1"/>
    <xf numFmtId="4" fontId="9" fillId="0" borderId="61" xfId="1" applyNumberFormat="1" applyFill="1" applyBorder="1" applyAlignment="1">
      <alignment horizontal="right"/>
    </xf>
    <xf numFmtId="4" fontId="5" fillId="0" borderId="61" xfId="1" applyNumberFormat="1" applyFont="1" applyFill="1" applyBorder="1"/>
    <xf numFmtId="0" fontId="5" fillId="0" borderId="61" xfId="1" applyFont="1" applyFill="1" applyBorder="1"/>
    <xf numFmtId="167" fontId="5" fillId="0" borderId="61" xfId="1" applyNumberFormat="1" applyFont="1" applyFill="1" applyBorder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20" fillId="0" borderId="0" xfId="1" applyFont="1"/>
    <xf numFmtId="3" fontId="20" fillId="0" borderId="0" xfId="1" applyNumberFormat="1" applyFont="1"/>
    <xf numFmtId="49" fontId="7" fillId="0" borderId="53" xfId="1" applyNumberFormat="1" applyFont="1" applyFill="1" applyBorder="1" applyAlignment="1">
      <alignment horizontal="left" vertical="top"/>
    </xf>
    <xf numFmtId="49" fontId="7" fillId="0" borderId="53" xfId="1" applyNumberFormat="1" applyFont="1" applyFill="1" applyBorder="1" applyAlignment="1">
      <alignment horizontal="center" vertical="top" shrinkToFit="1"/>
    </xf>
    <xf numFmtId="4" fontId="7" fillId="0" borderId="53" xfId="1" applyNumberFormat="1" applyFont="1" applyFill="1" applyBorder="1" applyAlignment="1">
      <alignment horizontal="right" vertical="top"/>
    </xf>
    <xf numFmtId="4" fontId="7" fillId="0" borderId="53" xfId="1" applyNumberFormat="1" applyFont="1" applyFill="1" applyBorder="1" applyAlignment="1">
      <alignment vertical="top"/>
    </xf>
    <xf numFmtId="0" fontId="21" fillId="0" borderId="0" xfId="1" applyFont="1"/>
    <xf numFmtId="3" fontId="5" fillId="0" borderId="36" xfId="0" applyNumberFormat="1" applyFont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7" fillId="0" borderId="8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F34" sqref="F34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" customHeight="1" x14ac:dyDescent="0.3">
      <c r="A4" s="8"/>
      <c r="B4" s="9"/>
      <c r="C4" s="10" t="s">
        <v>73</v>
      </c>
      <c r="D4" s="11"/>
      <c r="E4" s="11"/>
      <c r="F4" s="12"/>
      <c r="G4" s="13"/>
    </row>
    <row r="5" spans="1:57" ht="12.9" customHeight="1" x14ac:dyDescent="0.25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" customHeight="1" x14ac:dyDescent="0.3">
      <c r="A6" s="8"/>
      <c r="B6" s="9"/>
      <c r="C6" s="10" t="s">
        <v>72</v>
      </c>
      <c r="D6" s="11"/>
      <c r="E6" s="11"/>
      <c r="F6" s="19"/>
      <c r="G6" s="13"/>
    </row>
    <row r="7" spans="1:57" x14ac:dyDescent="0.25">
      <c r="A7" s="14" t="s">
        <v>8</v>
      </c>
      <c r="B7" s="16"/>
      <c r="C7" s="186"/>
      <c r="D7" s="187"/>
      <c r="E7" s="20" t="s">
        <v>9</v>
      </c>
      <c r="F7" s="21"/>
      <c r="G7" s="22">
        <v>0</v>
      </c>
      <c r="H7" s="23"/>
      <c r="I7" s="23"/>
    </row>
    <row r="8" spans="1:57" x14ac:dyDescent="0.25">
      <c r="A8" s="14" t="s">
        <v>10</v>
      </c>
      <c r="B8" s="16"/>
      <c r="C8" s="186"/>
      <c r="D8" s="187"/>
      <c r="E8" s="17" t="s">
        <v>11</v>
      </c>
      <c r="F8" s="16"/>
      <c r="G8" s="24">
        <f>IF(PocetMJ=0,,ROUND((F30+F32)/PocetMJ,1))</f>
        <v>0</v>
      </c>
    </row>
    <row r="9" spans="1:57" x14ac:dyDescent="0.25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5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5">
      <c r="A11" s="29"/>
      <c r="B11" s="30"/>
      <c r="C11" s="30"/>
      <c r="D11" s="30"/>
      <c r="E11" s="188" t="s">
        <v>168</v>
      </c>
      <c r="F11" s="189"/>
      <c r="G11" s="190"/>
    </row>
    <row r="12" spans="1:57" ht="28.5" customHeight="1" thickBot="1" x14ac:dyDescent="0.3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3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" customHeight="1" x14ac:dyDescent="0.25">
      <c r="A14" s="41"/>
      <c r="B14" s="42" t="s">
        <v>19</v>
      </c>
      <c r="C14" s="43">
        <f>Dodavka</f>
        <v>0</v>
      </c>
      <c r="D14" s="44" t="s">
        <v>172</v>
      </c>
      <c r="E14" s="45"/>
      <c r="F14" s="46"/>
      <c r="G14" s="43">
        <f>+Rekapitulace!I21</f>
        <v>0</v>
      </c>
    </row>
    <row r="15" spans="1:57" ht="15.9" customHeight="1" x14ac:dyDescent="0.25">
      <c r="A15" s="41" t="s">
        <v>20</v>
      </c>
      <c r="B15" s="42" t="s">
        <v>21</v>
      </c>
      <c r="C15" s="43">
        <f>Mont</f>
        <v>0</v>
      </c>
      <c r="D15" s="25"/>
      <c r="E15" s="47"/>
      <c r="F15" s="48"/>
      <c r="G15" s="43"/>
    </row>
    <row r="16" spans="1:57" ht="15.9" customHeight="1" x14ac:dyDescent="0.25">
      <c r="A16" s="41" t="s">
        <v>22</v>
      </c>
      <c r="B16" s="42" t="s">
        <v>23</v>
      </c>
      <c r="C16" s="43">
        <f>HSV</f>
        <v>0</v>
      </c>
      <c r="D16" s="25"/>
      <c r="E16" s="47"/>
      <c r="F16" s="48"/>
      <c r="G16" s="43"/>
    </row>
    <row r="17" spans="1:7" ht="15.9" customHeight="1" x14ac:dyDescent="0.25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" customHeight="1" x14ac:dyDescent="0.25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" customHeight="1" x14ac:dyDescent="0.25">
      <c r="A19" s="50"/>
      <c r="B19" s="42"/>
      <c r="C19" s="43"/>
      <c r="D19" s="25"/>
      <c r="E19" s="47"/>
      <c r="F19" s="48"/>
      <c r="G19" s="43"/>
    </row>
    <row r="20" spans="1:7" ht="15.9" customHeight="1" x14ac:dyDescent="0.25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" customHeight="1" x14ac:dyDescent="0.25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" customHeight="1" thickBot="1" x14ac:dyDescent="0.3">
      <c r="A22" s="25" t="s">
        <v>30</v>
      </c>
      <c r="B22" s="26"/>
      <c r="C22" s="184">
        <f>C21+G22</f>
        <v>0</v>
      </c>
      <c r="D22" s="52" t="s">
        <v>31</v>
      </c>
      <c r="E22" s="53"/>
      <c r="F22" s="54"/>
      <c r="G22" s="43">
        <f>SUM(G14:G20)</f>
        <v>0</v>
      </c>
    </row>
    <row r="23" spans="1:7" x14ac:dyDescent="0.25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5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5">
      <c r="A25" s="29" t="s">
        <v>36</v>
      </c>
      <c r="B25" s="55"/>
      <c r="C25" s="12" t="s">
        <v>36</v>
      </c>
      <c r="D25" s="30"/>
      <c r="E25" s="12" t="s">
        <v>36</v>
      </c>
      <c r="F25" s="30"/>
      <c r="G25" s="13"/>
    </row>
    <row r="26" spans="1:7" x14ac:dyDescent="0.25">
      <c r="A26" s="29"/>
      <c r="B26" s="56"/>
      <c r="C26" s="12" t="s">
        <v>37</v>
      </c>
      <c r="D26" s="30"/>
      <c r="E26" s="12" t="s">
        <v>38</v>
      </c>
      <c r="F26" s="30"/>
      <c r="G26" s="13"/>
    </row>
    <row r="27" spans="1:7" x14ac:dyDescent="0.25">
      <c r="A27" s="29"/>
      <c r="B27" s="30"/>
      <c r="C27" s="12"/>
      <c r="D27" s="30"/>
      <c r="E27" s="12"/>
      <c r="F27" s="30"/>
      <c r="G27" s="13"/>
    </row>
    <row r="28" spans="1:7" ht="97.5" customHeight="1" x14ac:dyDescent="0.25">
      <c r="A28" s="29"/>
      <c r="B28" s="30"/>
      <c r="C28" s="12"/>
      <c r="D28" s="30"/>
      <c r="E28" s="12"/>
      <c r="F28" s="30"/>
      <c r="G28" s="13"/>
    </row>
    <row r="29" spans="1:7" x14ac:dyDescent="0.25">
      <c r="A29" s="14" t="s">
        <v>39</v>
      </c>
      <c r="B29" s="16"/>
      <c r="C29" s="57">
        <v>0</v>
      </c>
      <c r="D29" s="16" t="s">
        <v>40</v>
      </c>
      <c r="E29" s="17"/>
      <c r="F29" s="58"/>
      <c r="G29" s="18"/>
    </row>
    <row r="30" spans="1:7" x14ac:dyDescent="0.25">
      <c r="A30" s="14" t="s">
        <v>39</v>
      </c>
      <c r="B30" s="16"/>
      <c r="C30" s="57">
        <v>10</v>
      </c>
      <c r="D30" s="16" t="s">
        <v>40</v>
      </c>
      <c r="E30" s="17"/>
      <c r="F30" s="58"/>
      <c r="G30" s="18"/>
    </row>
    <row r="31" spans="1:7" x14ac:dyDescent="0.25">
      <c r="A31" s="14" t="s">
        <v>41</v>
      </c>
      <c r="B31" s="16"/>
      <c r="C31" s="57">
        <v>10</v>
      </c>
      <c r="D31" s="16" t="s">
        <v>40</v>
      </c>
      <c r="E31" s="17"/>
      <c r="F31" s="59">
        <f>ROUND(PRODUCT(F30,C31/100),1)</f>
        <v>0.1</v>
      </c>
      <c r="G31" s="28"/>
    </row>
    <row r="32" spans="1:7" x14ac:dyDescent="0.25">
      <c r="A32" s="14" t="s">
        <v>39</v>
      </c>
      <c r="B32" s="16"/>
      <c r="C32" s="57">
        <v>21</v>
      </c>
      <c r="D32" s="16" t="s">
        <v>40</v>
      </c>
      <c r="E32" s="17"/>
      <c r="F32" s="58">
        <f>+C22</f>
        <v>0</v>
      </c>
      <c r="G32" s="18"/>
    </row>
    <row r="33" spans="1:8" x14ac:dyDescent="0.25">
      <c r="A33" s="14" t="s">
        <v>41</v>
      </c>
      <c r="B33" s="16"/>
      <c r="C33" s="57">
        <v>21</v>
      </c>
      <c r="D33" s="16" t="s">
        <v>40</v>
      </c>
      <c r="E33" s="17"/>
      <c r="F33" s="59">
        <f>ROUND(PRODUCT(F32,C33/100),1)</f>
        <v>0</v>
      </c>
      <c r="G33" s="28"/>
    </row>
    <row r="34" spans="1:8" s="65" customFormat="1" ht="19.5" customHeight="1" thickBot="1" x14ac:dyDescent="0.35">
      <c r="A34" s="60" t="s">
        <v>42</v>
      </c>
      <c r="B34" s="61"/>
      <c r="C34" s="61"/>
      <c r="D34" s="61"/>
      <c r="E34" s="62"/>
      <c r="F34" s="63">
        <f>CEILING(SUM(F29:F33),IF(SUM(F29:F33)&gt;=0,1,-1))</f>
        <v>1</v>
      </c>
      <c r="G34" s="64"/>
    </row>
    <row r="36" spans="1:8" x14ac:dyDescent="0.25">
      <c r="A36" s="66" t="s">
        <v>43</v>
      </c>
      <c r="B36" s="66"/>
      <c r="C36" s="66"/>
      <c r="D36" s="66"/>
      <c r="E36" s="66"/>
      <c r="F36" s="66"/>
      <c r="G36" s="66"/>
      <c r="H36" t="s">
        <v>4</v>
      </c>
    </row>
    <row r="37" spans="1:8" ht="14.25" customHeight="1" x14ac:dyDescent="0.25">
      <c r="A37" s="66"/>
      <c r="B37" s="191"/>
      <c r="C37" s="191"/>
      <c r="D37" s="191"/>
      <c r="E37" s="191"/>
      <c r="F37" s="191"/>
      <c r="G37" s="191"/>
      <c r="H37" t="s">
        <v>4</v>
      </c>
    </row>
    <row r="38" spans="1:8" ht="12.75" customHeight="1" x14ac:dyDescent="0.25">
      <c r="A38" s="67"/>
      <c r="B38" s="191"/>
      <c r="C38" s="191"/>
      <c r="D38" s="191"/>
      <c r="E38" s="191"/>
      <c r="F38" s="191"/>
      <c r="G38" s="191"/>
      <c r="H38" t="s">
        <v>4</v>
      </c>
    </row>
    <row r="39" spans="1:8" x14ac:dyDescent="0.25">
      <c r="A39" s="67"/>
      <c r="B39" s="191"/>
      <c r="C39" s="191"/>
      <c r="D39" s="191"/>
      <c r="E39" s="191"/>
      <c r="F39" s="191"/>
      <c r="G39" s="191"/>
      <c r="H39" t="s">
        <v>4</v>
      </c>
    </row>
    <row r="40" spans="1:8" x14ac:dyDescent="0.25">
      <c r="A40" s="67"/>
      <c r="B40" s="191"/>
      <c r="C40" s="191"/>
      <c r="D40" s="191"/>
      <c r="E40" s="191"/>
      <c r="F40" s="191"/>
      <c r="G40" s="191"/>
      <c r="H40" t="s">
        <v>4</v>
      </c>
    </row>
    <row r="41" spans="1:8" x14ac:dyDescent="0.25">
      <c r="A41" s="67"/>
      <c r="B41" s="191"/>
      <c r="C41" s="191"/>
      <c r="D41" s="191"/>
      <c r="E41" s="191"/>
      <c r="F41" s="191"/>
      <c r="G41" s="191"/>
      <c r="H41" t="s">
        <v>4</v>
      </c>
    </row>
    <row r="42" spans="1:8" x14ac:dyDescent="0.25">
      <c r="A42" s="67"/>
      <c r="B42" s="191"/>
      <c r="C42" s="191"/>
      <c r="D42" s="191"/>
      <c r="E42" s="191"/>
      <c r="F42" s="191"/>
      <c r="G42" s="191"/>
      <c r="H42" t="s">
        <v>4</v>
      </c>
    </row>
    <row r="43" spans="1:8" x14ac:dyDescent="0.25">
      <c r="A43" s="67"/>
      <c r="B43" s="191"/>
      <c r="C43" s="191"/>
      <c r="D43" s="191"/>
      <c r="E43" s="191"/>
      <c r="F43" s="191"/>
      <c r="G43" s="191"/>
      <c r="H43" t="s">
        <v>4</v>
      </c>
    </row>
    <row r="44" spans="1:8" x14ac:dyDescent="0.25">
      <c r="A44" s="67"/>
      <c r="B44" s="191"/>
      <c r="C44" s="191"/>
      <c r="D44" s="191"/>
      <c r="E44" s="191"/>
      <c r="F44" s="191"/>
      <c r="G44" s="191"/>
      <c r="H44" t="s">
        <v>4</v>
      </c>
    </row>
    <row r="45" spans="1:8" x14ac:dyDescent="0.25">
      <c r="A45" s="67"/>
      <c r="B45" s="191"/>
      <c r="C45" s="191"/>
      <c r="D45" s="191"/>
      <c r="E45" s="191"/>
      <c r="F45" s="191"/>
      <c r="G45" s="191"/>
      <c r="H45" t="s">
        <v>4</v>
      </c>
    </row>
    <row r="46" spans="1:8" x14ac:dyDescent="0.25">
      <c r="B46" s="185"/>
      <c r="C46" s="185"/>
      <c r="D46" s="185"/>
      <c r="E46" s="185"/>
      <c r="F46" s="185"/>
      <c r="G46" s="185"/>
    </row>
    <row r="47" spans="1:8" x14ac:dyDescent="0.25">
      <c r="B47" s="185"/>
      <c r="C47" s="185"/>
      <c r="D47" s="185"/>
      <c r="E47" s="185"/>
      <c r="F47" s="185"/>
      <c r="G47" s="185"/>
    </row>
    <row r="48" spans="1:8" x14ac:dyDescent="0.25">
      <c r="B48" s="185"/>
      <c r="C48" s="185"/>
      <c r="D48" s="185"/>
      <c r="E48" s="185"/>
      <c r="F48" s="185"/>
      <c r="G48" s="185"/>
    </row>
    <row r="49" spans="2:7" x14ac:dyDescent="0.25">
      <c r="B49" s="185"/>
      <c r="C49" s="185"/>
      <c r="D49" s="185"/>
      <c r="E49" s="185"/>
      <c r="F49" s="185"/>
      <c r="G49" s="185"/>
    </row>
    <row r="50" spans="2:7" x14ac:dyDescent="0.25">
      <c r="B50" s="185"/>
      <c r="C50" s="185"/>
      <c r="D50" s="185"/>
      <c r="E50" s="185"/>
      <c r="F50" s="185"/>
      <c r="G50" s="185"/>
    </row>
    <row r="51" spans="2:7" x14ac:dyDescent="0.25">
      <c r="B51" s="185"/>
      <c r="C51" s="185"/>
      <c r="D51" s="185"/>
      <c r="E51" s="185"/>
      <c r="F51" s="185"/>
      <c r="G51" s="185"/>
    </row>
    <row r="52" spans="2:7" x14ac:dyDescent="0.25">
      <c r="B52" s="185"/>
      <c r="C52" s="185"/>
      <c r="D52" s="185"/>
      <c r="E52" s="185"/>
      <c r="F52" s="185"/>
      <c r="G52" s="185"/>
    </row>
    <row r="53" spans="2:7" x14ac:dyDescent="0.25">
      <c r="B53" s="185"/>
      <c r="C53" s="185"/>
      <c r="D53" s="185"/>
      <c r="E53" s="185"/>
      <c r="F53" s="185"/>
      <c r="G53" s="185"/>
    </row>
    <row r="54" spans="2:7" x14ac:dyDescent="0.25">
      <c r="B54" s="185"/>
      <c r="C54" s="185"/>
      <c r="D54" s="185"/>
      <c r="E54" s="185"/>
      <c r="F54" s="185"/>
      <c r="G54" s="185"/>
    </row>
    <row r="55" spans="2:7" x14ac:dyDescent="0.25">
      <c r="B55" s="185"/>
      <c r="C55" s="185"/>
      <c r="D55" s="185"/>
      <c r="E55" s="185"/>
      <c r="F55" s="185"/>
      <c r="G55" s="18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3"/>
  <sheetViews>
    <sheetView workbookViewId="0">
      <selection activeCell="F21" sqref="F21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192" t="s">
        <v>5</v>
      </c>
      <c r="B1" s="193"/>
      <c r="C1" s="68" t="str">
        <f>CONCATENATE(cislostavby," ",nazevstavby)</f>
        <v xml:space="preserve"> DPS Hladnovská - Oprava střechy</v>
      </c>
      <c r="D1" s="69"/>
      <c r="E1" s="70"/>
      <c r="F1" s="69"/>
      <c r="G1" s="71"/>
      <c r="H1" s="72"/>
      <c r="I1" s="73"/>
    </row>
    <row r="2" spans="1:9" ht="13.8" thickBot="1" x14ac:dyDescent="0.3">
      <c r="A2" s="194" t="s">
        <v>1</v>
      </c>
      <c r="B2" s="195"/>
      <c r="C2" s="74" t="str">
        <f>CONCATENATE(cisloobjektu," ",nazevobjektu)</f>
        <v xml:space="preserve"> DPS</v>
      </c>
      <c r="D2" s="75"/>
      <c r="E2" s="76"/>
      <c r="F2" s="75"/>
      <c r="G2" s="196"/>
      <c r="H2" s="196"/>
      <c r="I2" s="197"/>
    </row>
    <row r="3" spans="1:9" ht="13.8" thickTop="1" x14ac:dyDescent="0.25"/>
    <row r="4" spans="1:9" ht="19.5" customHeight="1" x14ac:dyDescent="0.3">
      <c r="A4" s="77" t="s">
        <v>44</v>
      </c>
      <c r="B4" s="1"/>
      <c r="C4" s="1"/>
      <c r="D4" s="1"/>
      <c r="E4" s="1"/>
      <c r="F4" s="1"/>
      <c r="G4" s="1"/>
      <c r="H4" s="1"/>
      <c r="I4" s="1"/>
    </row>
    <row r="5" spans="1:9" ht="13.8" thickBot="1" x14ac:dyDescent="0.3"/>
    <row r="6" spans="1:9" s="30" customFormat="1" ht="13.8" thickBot="1" x14ac:dyDescent="0.3">
      <c r="A6" s="78"/>
      <c r="B6" s="79" t="s">
        <v>45</v>
      </c>
      <c r="C6" s="79"/>
      <c r="D6" s="80"/>
      <c r="E6" s="81" t="s">
        <v>46</v>
      </c>
      <c r="F6" s="82" t="s">
        <v>47</v>
      </c>
      <c r="G6" s="82" t="s">
        <v>48</v>
      </c>
      <c r="H6" s="82" t="s">
        <v>49</v>
      </c>
      <c r="I6" s="83" t="s">
        <v>27</v>
      </c>
    </row>
    <row r="7" spans="1:9" s="30" customFormat="1" x14ac:dyDescent="0.25">
      <c r="A7" s="173" t="str">
        <f>Položky!B7</f>
        <v>4</v>
      </c>
      <c r="B7" s="84" t="str">
        <f>Položky!C7</f>
        <v>Vodorovné konstrukce</v>
      </c>
      <c r="C7" s="85"/>
      <c r="D7" s="86"/>
      <c r="E7" s="174">
        <f>Položky!BC9</f>
        <v>0</v>
      </c>
      <c r="F7" s="175">
        <f>Položky!BD9</f>
        <v>0</v>
      </c>
      <c r="G7" s="175">
        <f>Položky!BE9</f>
        <v>0</v>
      </c>
      <c r="H7" s="175">
        <f>Položky!BF9</f>
        <v>0</v>
      </c>
      <c r="I7" s="176">
        <f>Položky!BG9</f>
        <v>0</v>
      </c>
    </row>
    <row r="8" spans="1:9" s="30" customFormat="1" x14ac:dyDescent="0.25">
      <c r="A8" s="173" t="str">
        <f>Položky!B10</f>
        <v>63</v>
      </c>
      <c r="B8" s="84" t="str">
        <f>Položky!C10</f>
        <v>Podlahy a podlahové konstrukce</v>
      </c>
      <c r="C8" s="85"/>
      <c r="D8" s="86"/>
      <c r="E8" s="174">
        <f>Položky!BC13</f>
        <v>0</v>
      </c>
      <c r="F8" s="175">
        <f>Položky!BD13</f>
        <v>0</v>
      </c>
      <c r="G8" s="175">
        <f>Položky!BE13</f>
        <v>0</v>
      </c>
      <c r="H8" s="175">
        <f>Položky!BF13</f>
        <v>0</v>
      </c>
      <c r="I8" s="176">
        <f>Položky!BG13</f>
        <v>0</v>
      </c>
    </row>
    <row r="9" spans="1:9" s="30" customFormat="1" x14ac:dyDescent="0.25">
      <c r="A9" s="173" t="str">
        <f>Položky!B14</f>
        <v>96</v>
      </c>
      <c r="B9" s="84" t="str">
        <f>Položky!C14</f>
        <v>Bourání konstrukcí</v>
      </c>
      <c r="C9" s="85"/>
      <c r="D9" s="86"/>
      <c r="E9" s="174">
        <f>Položky!BC18</f>
        <v>0</v>
      </c>
      <c r="F9" s="175">
        <f>Položky!BD18</f>
        <v>0</v>
      </c>
      <c r="G9" s="175">
        <f>Položky!BE18</f>
        <v>0</v>
      </c>
      <c r="H9" s="175">
        <f>Položky!BF18</f>
        <v>0</v>
      </c>
      <c r="I9" s="176">
        <f>Položky!BG18</f>
        <v>0</v>
      </c>
    </row>
    <row r="10" spans="1:9" s="30" customFormat="1" x14ac:dyDescent="0.25">
      <c r="A10" s="173" t="str">
        <f>Položky!B19</f>
        <v>99</v>
      </c>
      <c r="B10" s="84" t="str">
        <f>Položky!C19</f>
        <v>Staveništní přesun hmot</v>
      </c>
      <c r="C10" s="85"/>
      <c r="D10" s="86"/>
      <c r="E10" s="174">
        <f>Položky!BC25</f>
        <v>0</v>
      </c>
      <c r="F10" s="175">
        <f>Položky!BD25</f>
        <v>0</v>
      </c>
      <c r="G10" s="175">
        <f>Položky!BE25</f>
        <v>0</v>
      </c>
      <c r="H10" s="175">
        <f>Položky!BF25</f>
        <v>0</v>
      </c>
      <c r="I10" s="176">
        <f>Položky!BG25</f>
        <v>0</v>
      </c>
    </row>
    <row r="11" spans="1:9" s="30" customFormat="1" x14ac:dyDescent="0.25">
      <c r="A11" s="173" t="str">
        <f>Položky!B26</f>
        <v>712</v>
      </c>
      <c r="B11" s="84" t="str">
        <f>Položky!C26</f>
        <v>Živičné krytiny</v>
      </c>
      <c r="C11" s="85"/>
      <c r="D11" s="86"/>
      <c r="E11" s="174">
        <f>Položky!BC40</f>
        <v>0</v>
      </c>
      <c r="F11" s="175">
        <f>Položky!BD40</f>
        <v>0</v>
      </c>
      <c r="G11" s="175">
        <f>Položky!BE40</f>
        <v>0</v>
      </c>
      <c r="H11" s="175">
        <f>Položky!BF40</f>
        <v>0</v>
      </c>
      <c r="I11" s="176">
        <f>Položky!BG40</f>
        <v>0</v>
      </c>
    </row>
    <row r="12" spans="1:9" s="30" customFormat="1" x14ac:dyDescent="0.25">
      <c r="A12" s="173" t="str">
        <f>Položky!B41</f>
        <v>713</v>
      </c>
      <c r="B12" s="84" t="str">
        <f>Položky!C41</f>
        <v>Izolace tepelné</v>
      </c>
      <c r="C12" s="85"/>
      <c r="D12" s="86"/>
      <c r="E12" s="174">
        <f>Položky!BC43</f>
        <v>0</v>
      </c>
      <c r="F12" s="175">
        <f>Položky!BD43</f>
        <v>0</v>
      </c>
      <c r="G12" s="175">
        <f>Položky!BE43</f>
        <v>0</v>
      </c>
      <c r="H12" s="175">
        <f>Položky!BF43</f>
        <v>0</v>
      </c>
      <c r="I12" s="176">
        <f>Položky!BG43</f>
        <v>0</v>
      </c>
    </row>
    <row r="13" spans="1:9" s="30" customFormat="1" x14ac:dyDescent="0.25">
      <c r="A13" s="173" t="str">
        <f>Položky!B44</f>
        <v>764</v>
      </c>
      <c r="B13" s="84" t="str">
        <f>Položky!C44</f>
        <v>Konstrukce klempířské</v>
      </c>
      <c r="C13" s="85"/>
      <c r="D13" s="86"/>
      <c r="E13" s="174">
        <f>Položky!BC55</f>
        <v>0</v>
      </c>
      <c r="F13" s="175">
        <f>+Položky!G55</f>
        <v>0</v>
      </c>
      <c r="G13" s="175">
        <f>Položky!BE55</f>
        <v>0</v>
      </c>
      <c r="H13" s="175">
        <f>Položky!BF55</f>
        <v>0</v>
      </c>
      <c r="I13" s="176">
        <f>Položky!BG55</f>
        <v>0</v>
      </c>
    </row>
    <row r="14" spans="1:9" s="30" customFormat="1" x14ac:dyDescent="0.25">
      <c r="A14" s="173" t="str">
        <f>Položky!B56</f>
        <v>767</v>
      </c>
      <c r="B14" s="84" t="str">
        <f>Položky!C56</f>
        <v>Konstrukce zámečnické</v>
      </c>
      <c r="C14" s="85"/>
      <c r="D14" s="86"/>
      <c r="E14" s="174">
        <f>Položky!BC59</f>
        <v>0</v>
      </c>
      <c r="F14" s="175">
        <f>Položky!BD59</f>
        <v>0</v>
      </c>
      <c r="G14" s="175">
        <f>Položky!BE59</f>
        <v>0</v>
      </c>
      <c r="H14" s="175">
        <f>Položky!BF59</f>
        <v>0</v>
      </c>
      <c r="I14" s="176">
        <f>Položky!BG59</f>
        <v>0</v>
      </c>
    </row>
    <row r="15" spans="1:9" s="30" customFormat="1" ht="13.8" thickBot="1" x14ac:dyDescent="0.3">
      <c r="A15" s="173" t="str">
        <f>Položky!B60</f>
        <v>M21</v>
      </c>
      <c r="B15" s="84" t="str">
        <f>Položky!C60</f>
        <v>Elektromontáže</v>
      </c>
      <c r="C15" s="85"/>
      <c r="D15" s="86"/>
      <c r="E15" s="174">
        <f>Položky!BC63</f>
        <v>0</v>
      </c>
      <c r="F15" s="175">
        <f>Položky!BD63</f>
        <v>0</v>
      </c>
      <c r="G15" s="175">
        <f>Položky!BE63</f>
        <v>0</v>
      </c>
      <c r="H15" s="175">
        <f>Položky!BF63</f>
        <v>0</v>
      </c>
      <c r="I15" s="176">
        <f>Položky!BG63</f>
        <v>0</v>
      </c>
    </row>
    <row r="16" spans="1:9" s="92" customFormat="1" ht="13.8" thickBot="1" x14ac:dyDescent="0.3">
      <c r="A16" s="87"/>
      <c r="B16" s="79" t="s">
        <v>50</v>
      </c>
      <c r="C16" s="79"/>
      <c r="D16" s="88"/>
      <c r="E16" s="89">
        <f>SUM(E7:E15)</f>
        <v>0</v>
      </c>
      <c r="F16" s="90">
        <f>SUM(F7:F15)</f>
        <v>0</v>
      </c>
      <c r="G16" s="90">
        <f>SUM(G7:G15)</f>
        <v>0</v>
      </c>
      <c r="H16" s="90">
        <f>SUM(H7:H15)</f>
        <v>0</v>
      </c>
      <c r="I16" s="91">
        <f>SUM(I7:I15)</f>
        <v>0</v>
      </c>
    </row>
    <row r="17" spans="1:57" x14ac:dyDescent="0.25">
      <c r="A17" s="85"/>
      <c r="B17" s="85"/>
      <c r="C17" s="85"/>
      <c r="D17" s="85"/>
      <c r="E17" s="85"/>
      <c r="F17" s="85"/>
      <c r="G17" s="85"/>
      <c r="H17" s="85"/>
      <c r="I17" s="85"/>
    </row>
    <row r="18" spans="1:57" ht="19.5" customHeight="1" x14ac:dyDescent="0.3">
      <c r="A18" s="93" t="s">
        <v>51</v>
      </c>
      <c r="B18" s="93"/>
      <c r="C18" s="93"/>
      <c r="D18" s="93"/>
      <c r="E18" s="93"/>
      <c r="F18" s="93"/>
      <c r="G18" s="94"/>
      <c r="H18" s="93"/>
      <c r="I18" s="93"/>
      <c r="BA18" s="31"/>
      <c r="BB18" s="31"/>
      <c r="BC18" s="31"/>
      <c r="BD18" s="31"/>
      <c r="BE18" s="31"/>
    </row>
    <row r="19" spans="1:57" ht="13.8" thickBot="1" x14ac:dyDescent="0.3">
      <c r="A19" s="95"/>
      <c r="B19" s="95"/>
      <c r="C19" s="95"/>
      <c r="D19" s="95"/>
      <c r="E19" s="95"/>
      <c r="F19" s="95"/>
      <c r="G19" s="95"/>
      <c r="H19" s="95"/>
      <c r="I19" s="95"/>
    </row>
    <row r="20" spans="1:57" x14ac:dyDescent="0.25">
      <c r="A20" s="96" t="s">
        <v>52</v>
      </c>
      <c r="B20" s="97"/>
      <c r="C20" s="97"/>
      <c r="D20" s="98"/>
      <c r="E20" s="99" t="s">
        <v>53</v>
      </c>
      <c r="F20" s="100" t="s">
        <v>54</v>
      </c>
      <c r="G20" s="101" t="s">
        <v>55</v>
      </c>
      <c r="H20" s="102"/>
      <c r="I20" s="103" t="s">
        <v>53</v>
      </c>
    </row>
    <row r="21" spans="1:57" x14ac:dyDescent="0.25">
      <c r="A21" s="104" t="s">
        <v>172</v>
      </c>
      <c r="B21" s="105"/>
      <c r="C21" s="105"/>
      <c r="D21" s="106"/>
      <c r="E21" s="107"/>
      <c r="F21" s="108">
        <v>2.2999999999999998</v>
      </c>
      <c r="G21" s="109">
        <f>CHOOSE(BA21+1,HSV+PSV,HSV+PSV+Mont,HSV+PSV+Dodavka+Mont,HSV,PSV,Mont,Dodavka,Mont+Dodavka,0)</f>
        <v>0</v>
      </c>
      <c r="H21" s="110"/>
      <c r="I21" s="111">
        <f>E21+F21*G21/100</f>
        <v>0</v>
      </c>
      <c r="BA21">
        <v>1</v>
      </c>
    </row>
    <row r="22" spans="1:57" ht="13.8" thickBot="1" x14ac:dyDescent="0.3">
      <c r="A22" s="112"/>
      <c r="B22" s="113" t="s">
        <v>56</v>
      </c>
      <c r="C22" s="114"/>
      <c r="D22" s="115"/>
      <c r="E22" s="116"/>
      <c r="F22" s="117"/>
      <c r="G22" s="117"/>
      <c r="H22" s="198">
        <f>SUM(H21:H21)</f>
        <v>0</v>
      </c>
      <c r="I22" s="199"/>
    </row>
    <row r="24" spans="1:57" x14ac:dyDescent="0.25">
      <c r="B24" s="92"/>
      <c r="F24" s="118"/>
      <c r="G24" s="119"/>
      <c r="H24" s="119"/>
      <c r="I24" s="120"/>
    </row>
    <row r="25" spans="1:57" x14ac:dyDescent="0.25">
      <c r="F25" s="118"/>
      <c r="G25" s="119"/>
      <c r="H25" s="119"/>
      <c r="I25" s="120"/>
    </row>
    <row r="26" spans="1:57" x14ac:dyDescent="0.25">
      <c r="F26" s="118"/>
      <c r="G26" s="119"/>
      <c r="H26" s="119"/>
      <c r="I26" s="120"/>
    </row>
    <row r="27" spans="1:57" x14ac:dyDescent="0.25">
      <c r="F27" s="118"/>
      <c r="G27" s="119"/>
      <c r="H27" s="119"/>
      <c r="I27" s="120"/>
    </row>
    <row r="28" spans="1:57" x14ac:dyDescent="0.25">
      <c r="F28" s="118"/>
      <c r="G28" s="119"/>
      <c r="H28" s="119"/>
      <c r="I28" s="120"/>
    </row>
    <row r="29" spans="1:57" x14ac:dyDescent="0.25">
      <c r="F29" s="118"/>
      <c r="G29" s="119"/>
      <c r="H29" s="119"/>
      <c r="I29" s="120"/>
    </row>
    <row r="30" spans="1:57" x14ac:dyDescent="0.25">
      <c r="F30" s="118"/>
      <c r="G30" s="119"/>
      <c r="H30" s="119"/>
      <c r="I30" s="120"/>
    </row>
    <row r="31" spans="1:57" x14ac:dyDescent="0.25">
      <c r="F31" s="118"/>
      <c r="G31" s="119"/>
      <c r="H31" s="119"/>
      <c r="I31" s="120"/>
    </row>
    <row r="32" spans="1:57" x14ac:dyDescent="0.25">
      <c r="F32" s="118"/>
      <c r="G32" s="119"/>
      <c r="H32" s="119"/>
      <c r="I32" s="120"/>
    </row>
    <row r="33" spans="6:9" x14ac:dyDescent="0.25">
      <c r="F33" s="118"/>
      <c r="G33" s="119"/>
      <c r="H33" s="119"/>
      <c r="I33" s="120"/>
    </row>
    <row r="34" spans="6:9" x14ac:dyDescent="0.25">
      <c r="F34" s="118"/>
      <c r="G34" s="119"/>
      <c r="H34" s="119"/>
      <c r="I34" s="120"/>
    </row>
    <row r="35" spans="6:9" x14ac:dyDescent="0.25">
      <c r="F35" s="118"/>
      <c r="G35" s="119"/>
      <c r="H35" s="119"/>
      <c r="I35" s="120"/>
    </row>
    <row r="36" spans="6:9" x14ac:dyDescent="0.25">
      <c r="F36" s="118"/>
      <c r="G36" s="119"/>
      <c r="H36" s="119"/>
      <c r="I36" s="120"/>
    </row>
    <row r="37" spans="6:9" x14ac:dyDescent="0.25">
      <c r="F37" s="118"/>
      <c r="G37" s="119"/>
      <c r="H37" s="119"/>
      <c r="I37" s="120"/>
    </row>
    <row r="38" spans="6:9" x14ac:dyDescent="0.25">
      <c r="F38" s="118"/>
      <c r="G38" s="119"/>
      <c r="H38" s="119"/>
      <c r="I38" s="120"/>
    </row>
    <row r="39" spans="6:9" x14ac:dyDescent="0.25">
      <c r="F39" s="118"/>
      <c r="G39" s="119"/>
      <c r="H39" s="119"/>
      <c r="I39" s="120"/>
    </row>
    <row r="40" spans="6:9" x14ac:dyDescent="0.25">
      <c r="F40" s="118"/>
      <c r="G40" s="119"/>
      <c r="H40" s="119"/>
      <c r="I40" s="120"/>
    </row>
    <row r="41" spans="6:9" x14ac:dyDescent="0.25">
      <c r="F41" s="118"/>
      <c r="G41" s="119"/>
      <c r="H41" s="119"/>
      <c r="I41" s="120"/>
    </row>
    <row r="42" spans="6:9" x14ac:dyDescent="0.25">
      <c r="F42" s="118"/>
      <c r="G42" s="119"/>
      <c r="H42" s="119"/>
      <c r="I42" s="120"/>
    </row>
    <row r="43" spans="6:9" x14ac:dyDescent="0.25">
      <c r="F43" s="118"/>
      <c r="G43" s="119"/>
      <c r="H43" s="119"/>
      <c r="I43" s="120"/>
    </row>
    <row r="44" spans="6:9" x14ac:dyDescent="0.25">
      <c r="F44" s="118"/>
      <c r="G44" s="119"/>
      <c r="H44" s="119"/>
      <c r="I44" s="120"/>
    </row>
    <row r="45" spans="6:9" x14ac:dyDescent="0.25">
      <c r="F45" s="118"/>
      <c r="G45" s="119"/>
      <c r="H45" s="119"/>
      <c r="I45" s="120"/>
    </row>
    <row r="46" spans="6:9" x14ac:dyDescent="0.25">
      <c r="F46" s="118"/>
      <c r="G46" s="119"/>
      <c r="H46" s="119"/>
      <c r="I46" s="120"/>
    </row>
    <row r="47" spans="6:9" x14ac:dyDescent="0.25">
      <c r="F47" s="118"/>
      <c r="G47" s="119"/>
      <c r="H47" s="119"/>
      <c r="I47" s="120"/>
    </row>
    <row r="48" spans="6:9" x14ac:dyDescent="0.25">
      <c r="F48" s="118"/>
      <c r="G48" s="119"/>
      <c r="H48" s="119"/>
      <c r="I48" s="120"/>
    </row>
    <row r="49" spans="6:9" x14ac:dyDescent="0.25">
      <c r="F49" s="118"/>
      <c r="G49" s="119"/>
      <c r="H49" s="119"/>
      <c r="I49" s="120"/>
    </row>
    <row r="50" spans="6:9" x14ac:dyDescent="0.25">
      <c r="F50" s="118"/>
      <c r="G50" s="119"/>
      <c r="H50" s="119"/>
      <c r="I50" s="120"/>
    </row>
    <row r="51" spans="6:9" x14ac:dyDescent="0.25">
      <c r="F51" s="118"/>
      <c r="G51" s="119"/>
      <c r="H51" s="119"/>
      <c r="I51" s="120"/>
    </row>
    <row r="52" spans="6:9" x14ac:dyDescent="0.25">
      <c r="F52" s="118"/>
      <c r="G52" s="119"/>
      <c r="H52" s="119"/>
      <c r="I52" s="120"/>
    </row>
    <row r="53" spans="6:9" x14ac:dyDescent="0.25">
      <c r="F53" s="118"/>
      <c r="G53" s="119"/>
      <c r="H53" s="119"/>
      <c r="I53" s="120"/>
    </row>
    <row r="54" spans="6:9" x14ac:dyDescent="0.25">
      <c r="F54" s="118"/>
      <c r="G54" s="119"/>
      <c r="H54" s="119"/>
      <c r="I54" s="120"/>
    </row>
    <row r="55" spans="6:9" x14ac:dyDescent="0.25">
      <c r="F55" s="118"/>
      <c r="G55" s="119"/>
      <c r="H55" s="119"/>
      <c r="I55" s="120"/>
    </row>
    <row r="56" spans="6:9" x14ac:dyDescent="0.25">
      <c r="F56" s="118"/>
      <c r="G56" s="119"/>
      <c r="H56" s="119"/>
      <c r="I56" s="120"/>
    </row>
    <row r="57" spans="6:9" x14ac:dyDescent="0.25">
      <c r="F57" s="118"/>
      <c r="G57" s="119"/>
      <c r="H57" s="119"/>
      <c r="I57" s="120"/>
    </row>
    <row r="58" spans="6:9" x14ac:dyDescent="0.25">
      <c r="F58" s="118"/>
      <c r="G58" s="119"/>
      <c r="H58" s="119"/>
      <c r="I58" s="120"/>
    </row>
    <row r="59" spans="6:9" x14ac:dyDescent="0.25">
      <c r="F59" s="118"/>
      <c r="G59" s="119"/>
      <c r="H59" s="119"/>
      <c r="I59" s="120"/>
    </row>
    <row r="60" spans="6:9" x14ac:dyDescent="0.25">
      <c r="F60" s="118"/>
      <c r="G60" s="119"/>
      <c r="H60" s="119"/>
      <c r="I60" s="120"/>
    </row>
    <row r="61" spans="6:9" x14ac:dyDescent="0.25">
      <c r="F61" s="118"/>
      <c r="G61" s="119"/>
      <c r="H61" s="119"/>
      <c r="I61" s="120"/>
    </row>
    <row r="62" spans="6:9" x14ac:dyDescent="0.25">
      <c r="F62" s="118"/>
      <c r="G62" s="119"/>
      <c r="H62" s="119"/>
      <c r="I62" s="120"/>
    </row>
    <row r="63" spans="6:9" x14ac:dyDescent="0.25">
      <c r="F63" s="118"/>
      <c r="G63" s="119"/>
      <c r="H63" s="119"/>
      <c r="I63" s="120"/>
    </row>
    <row r="64" spans="6:9" x14ac:dyDescent="0.25">
      <c r="F64" s="118"/>
      <c r="G64" s="119"/>
      <c r="H64" s="119"/>
      <c r="I64" s="120"/>
    </row>
    <row r="65" spans="6:9" x14ac:dyDescent="0.25">
      <c r="F65" s="118"/>
      <c r="G65" s="119"/>
      <c r="H65" s="119"/>
      <c r="I65" s="120"/>
    </row>
    <row r="66" spans="6:9" x14ac:dyDescent="0.25">
      <c r="F66" s="118"/>
      <c r="G66" s="119"/>
      <c r="H66" s="119"/>
      <c r="I66" s="120"/>
    </row>
    <row r="67" spans="6:9" x14ac:dyDescent="0.25">
      <c r="F67" s="118"/>
      <c r="G67" s="119"/>
      <c r="H67" s="119"/>
      <c r="I67" s="120"/>
    </row>
    <row r="68" spans="6:9" x14ac:dyDescent="0.25">
      <c r="F68" s="118"/>
      <c r="G68" s="119"/>
      <c r="H68" s="119"/>
      <c r="I68" s="120"/>
    </row>
    <row r="69" spans="6:9" x14ac:dyDescent="0.25">
      <c r="F69" s="118"/>
      <c r="G69" s="119"/>
      <c r="H69" s="119"/>
      <c r="I69" s="120"/>
    </row>
    <row r="70" spans="6:9" x14ac:dyDescent="0.25">
      <c r="F70" s="118"/>
      <c r="G70" s="119"/>
      <c r="H70" s="119"/>
      <c r="I70" s="120"/>
    </row>
    <row r="71" spans="6:9" x14ac:dyDescent="0.25">
      <c r="F71" s="118"/>
      <c r="G71" s="119"/>
      <c r="H71" s="119"/>
      <c r="I71" s="120"/>
    </row>
    <row r="72" spans="6:9" x14ac:dyDescent="0.25">
      <c r="F72" s="118"/>
      <c r="G72" s="119"/>
      <c r="H72" s="119"/>
      <c r="I72" s="120"/>
    </row>
    <row r="73" spans="6:9" x14ac:dyDescent="0.25">
      <c r="F73" s="118"/>
      <c r="G73" s="119"/>
      <c r="H73" s="119"/>
      <c r="I73" s="120"/>
    </row>
  </sheetData>
  <mergeCells count="4">
    <mergeCell ref="A1:B1"/>
    <mergeCell ref="A2:B2"/>
    <mergeCell ref="G2:I2"/>
    <mergeCell ref="H22:I2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I130"/>
  <sheetViews>
    <sheetView showGridLines="0" showZeros="0" topLeftCell="A31" zoomScale="115" zoomScaleNormal="115" workbookViewId="0">
      <selection activeCell="F8" sqref="F8:F63"/>
    </sheetView>
  </sheetViews>
  <sheetFormatPr defaultColWidth="9.109375" defaultRowHeight="13.2" x14ac:dyDescent="0.25"/>
  <cols>
    <col min="1" max="1" width="4.44140625" style="121" customWidth="1"/>
    <col min="2" max="2" width="14.109375" style="121" customWidth="1"/>
    <col min="3" max="3" width="47.5546875" style="121" customWidth="1"/>
    <col min="4" max="4" width="5.5546875" style="121" customWidth="1"/>
    <col min="5" max="5" width="10" style="167" customWidth="1"/>
    <col min="6" max="6" width="11.33203125" style="121" customWidth="1"/>
    <col min="7" max="7" width="16.109375" style="121" customWidth="1"/>
    <col min="8" max="8" width="13.109375" style="121" customWidth="1"/>
    <col min="9" max="9" width="14.5546875" style="121" customWidth="1"/>
    <col min="10" max="10" width="13.109375" style="121" customWidth="1"/>
    <col min="11" max="11" width="13.5546875" style="121" customWidth="1"/>
    <col min="12" max="113" width="9.109375" style="177"/>
    <col min="114" max="16384" width="9.109375" style="121"/>
  </cols>
  <sheetData>
    <row r="1" spans="1:59" ht="15.6" x14ac:dyDescent="0.3">
      <c r="A1" s="202" t="s">
        <v>57</v>
      </c>
      <c r="B1" s="202"/>
      <c r="C1" s="202"/>
      <c r="D1" s="202"/>
      <c r="E1" s="202"/>
      <c r="F1" s="202"/>
      <c r="G1" s="202"/>
      <c r="H1" s="202"/>
      <c r="I1" s="202"/>
    </row>
    <row r="2" spans="1:59" ht="13.8" thickBot="1" x14ac:dyDescent="0.3">
      <c r="B2" s="122"/>
      <c r="C2" s="123"/>
      <c r="D2" s="123"/>
      <c r="E2" s="124"/>
      <c r="F2" s="123"/>
      <c r="G2" s="123"/>
    </row>
    <row r="3" spans="1:59" ht="13.8" thickTop="1" x14ac:dyDescent="0.25">
      <c r="A3" s="192" t="s">
        <v>5</v>
      </c>
      <c r="B3" s="193"/>
      <c r="C3" s="68" t="str">
        <f>CONCATENATE(cislostavby," ",nazevstavby)</f>
        <v xml:space="preserve"> DPS Hladnovská - Oprava střechy</v>
      </c>
      <c r="D3" s="69"/>
      <c r="E3" s="70"/>
      <c r="F3" s="69"/>
      <c r="G3" s="125"/>
      <c r="H3" s="126">
        <f>Rekapitulace!H1</f>
        <v>0</v>
      </c>
      <c r="I3" s="127"/>
    </row>
    <row r="4" spans="1:59" ht="13.8" thickBot="1" x14ac:dyDescent="0.3">
      <c r="A4" s="203" t="s">
        <v>1</v>
      </c>
      <c r="B4" s="195"/>
      <c r="C4" s="74" t="str">
        <f>CONCATENATE(cisloobjektu," ",nazevobjektu)</f>
        <v xml:space="preserve"> DPS</v>
      </c>
      <c r="D4" s="75"/>
      <c r="E4" s="76"/>
      <c r="F4" s="75"/>
      <c r="G4" s="204"/>
      <c r="H4" s="204"/>
      <c r="I4" s="205"/>
    </row>
    <row r="5" spans="1:59" ht="13.8" thickTop="1" x14ac:dyDescent="0.25">
      <c r="A5" s="128"/>
      <c r="B5" s="129"/>
      <c r="C5" s="129"/>
      <c r="D5" s="130"/>
      <c r="E5" s="131"/>
      <c r="F5" s="130"/>
      <c r="G5" s="132"/>
      <c r="H5" s="130"/>
      <c r="I5" s="130"/>
    </row>
    <row r="6" spans="1:59" x14ac:dyDescent="0.25">
      <c r="A6" s="133" t="s">
        <v>58</v>
      </c>
      <c r="B6" s="134" t="s">
        <v>59</v>
      </c>
      <c r="C6" s="134" t="s">
        <v>60</v>
      </c>
      <c r="D6" s="134" t="s">
        <v>61</v>
      </c>
      <c r="E6" s="135" t="s">
        <v>62</v>
      </c>
      <c r="F6" s="134" t="s">
        <v>63</v>
      </c>
      <c r="G6" s="136" t="s">
        <v>64</v>
      </c>
      <c r="H6" s="137" t="s">
        <v>65</v>
      </c>
      <c r="I6" s="137" t="s">
        <v>66</v>
      </c>
      <c r="J6" s="137" t="s">
        <v>67</v>
      </c>
      <c r="K6" s="137" t="s">
        <v>68</v>
      </c>
    </row>
    <row r="7" spans="1:59" x14ac:dyDescent="0.25">
      <c r="A7" s="138" t="s">
        <v>69</v>
      </c>
      <c r="B7" s="139" t="s">
        <v>74</v>
      </c>
      <c r="C7" s="140" t="s">
        <v>75</v>
      </c>
      <c r="D7" s="141"/>
      <c r="E7" s="142"/>
      <c r="F7" s="142"/>
      <c r="G7" s="143"/>
      <c r="H7" s="144"/>
      <c r="I7" s="144"/>
      <c r="J7" s="144"/>
      <c r="K7" s="144"/>
      <c r="Q7" s="177">
        <v>1</v>
      </c>
    </row>
    <row r="8" spans="1:59" ht="26.4" x14ac:dyDescent="0.25">
      <c r="A8" s="145">
        <v>1</v>
      </c>
      <c r="B8" s="146" t="s">
        <v>76</v>
      </c>
      <c r="C8" s="147" t="s">
        <v>77</v>
      </c>
      <c r="D8" s="148" t="s">
        <v>78</v>
      </c>
      <c r="E8" s="149">
        <v>18</v>
      </c>
      <c r="F8" s="149"/>
      <c r="G8" s="150">
        <f>E8*F8</f>
        <v>0</v>
      </c>
      <c r="H8" s="151">
        <v>0.15786</v>
      </c>
      <c r="I8" s="151">
        <f>E8*H8</f>
        <v>2.8414799999999998</v>
      </c>
      <c r="J8" s="151">
        <v>0</v>
      </c>
      <c r="K8" s="151">
        <f>E8*J8</f>
        <v>0</v>
      </c>
      <c r="Q8" s="177">
        <v>2</v>
      </c>
      <c r="AA8" s="177">
        <v>12</v>
      </c>
      <c r="AB8" s="177">
        <v>0</v>
      </c>
      <c r="AC8" s="177">
        <v>1</v>
      </c>
      <c r="BB8" s="177">
        <v>1</v>
      </c>
      <c r="BC8" s="177">
        <f>IF(BB8=1,G8,0)</f>
        <v>0</v>
      </c>
      <c r="BD8" s="177">
        <f>IF(BB8=2,G8,0)</f>
        <v>0</v>
      </c>
      <c r="BE8" s="177">
        <f>IF(BB8=3,G8,0)</f>
        <v>0</v>
      </c>
      <c r="BF8" s="177">
        <f>IF(BB8=4,G8,0)</f>
        <v>0</v>
      </c>
      <c r="BG8" s="177">
        <f>IF(BB8=5,G8,0)</f>
        <v>0</v>
      </c>
    </row>
    <row r="9" spans="1:59" x14ac:dyDescent="0.25">
      <c r="A9" s="158"/>
      <c r="B9" s="159" t="s">
        <v>71</v>
      </c>
      <c r="C9" s="160" t="str">
        <f>CONCATENATE(B7," ",C7)</f>
        <v>4 Vodorovné konstrukce</v>
      </c>
      <c r="D9" s="158"/>
      <c r="E9" s="161"/>
      <c r="F9" s="161"/>
      <c r="G9" s="162">
        <f>SUM(G7:G8)</f>
        <v>0</v>
      </c>
      <c r="H9" s="163"/>
      <c r="I9" s="164">
        <f>SUM(I7:I8)</f>
        <v>2.8414799999999998</v>
      </c>
      <c r="J9" s="163"/>
      <c r="K9" s="164">
        <f>SUM(K7:K8)</f>
        <v>0</v>
      </c>
      <c r="Q9" s="177">
        <v>4</v>
      </c>
      <c r="BC9" s="178">
        <f>SUM(BC7:BC8)</f>
        <v>0</v>
      </c>
      <c r="BD9" s="178">
        <f>SUM(BD7:BD8)</f>
        <v>0</v>
      </c>
      <c r="BE9" s="178">
        <f>SUM(BE7:BE8)</f>
        <v>0</v>
      </c>
      <c r="BF9" s="178">
        <f>SUM(BF7:BF8)</f>
        <v>0</v>
      </c>
      <c r="BG9" s="178">
        <f>SUM(BG7:BG8)</f>
        <v>0</v>
      </c>
    </row>
    <row r="10" spans="1:59" x14ac:dyDescent="0.25">
      <c r="A10" s="138" t="s">
        <v>69</v>
      </c>
      <c r="B10" s="139" t="s">
        <v>79</v>
      </c>
      <c r="C10" s="140" t="s">
        <v>80</v>
      </c>
      <c r="D10" s="141"/>
      <c r="E10" s="142"/>
      <c r="F10" s="142"/>
      <c r="G10" s="143"/>
      <c r="H10" s="144"/>
      <c r="I10" s="144"/>
      <c r="J10" s="144"/>
      <c r="K10" s="144"/>
      <c r="Q10" s="177">
        <v>1</v>
      </c>
    </row>
    <row r="11" spans="1:59" ht="26.4" x14ac:dyDescent="0.25">
      <c r="A11" s="145">
        <v>2</v>
      </c>
      <c r="B11" s="146" t="s">
        <v>81</v>
      </c>
      <c r="C11" s="147" t="s">
        <v>82</v>
      </c>
      <c r="D11" s="148" t="s">
        <v>78</v>
      </c>
      <c r="E11" s="149">
        <f>E12</f>
        <v>34.843199999999996</v>
      </c>
      <c r="F11" s="149"/>
      <c r="G11" s="150">
        <f>E11*F11</f>
        <v>0</v>
      </c>
      <c r="H11" s="151">
        <v>7.0000000000000001E-3</v>
      </c>
      <c r="I11" s="151">
        <f>E11*H11</f>
        <v>0.24390239999999996</v>
      </c>
      <c r="J11" s="151">
        <v>0</v>
      </c>
      <c r="K11" s="151">
        <f>E11*J11</f>
        <v>0</v>
      </c>
      <c r="Q11" s="177">
        <v>2</v>
      </c>
      <c r="AA11" s="177">
        <v>12</v>
      </c>
      <c r="AB11" s="177">
        <v>0</v>
      </c>
      <c r="AC11" s="177">
        <v>2</v>
      </c>
      <c r="BB11" s="177">
        <v>1</v>
      </c>
      <c r="BC11" s="177">
        <f>IF(BB11=1,G11,0)</f>
        <v>0</v>
      </c>
      <c r="BD11" s="177">
        <f>IF(BB11=2,G11,0)</f>
        <v>0</v>
      </c>
      <c r="BE11" s="177">
        <f>IF(BB11=3,G11,0)</f>
        <v>0</v>
      </c>
      <c r="BF11" s="177">
        <f>IF(BB11=4,G11,0)</f>
        <v>0</v>
      </c>
      <c r="BG11" s="177">
        <f>IF(BB11=5,G11,0)</f>
        <v>0</v>
      </c>
    </row>
    <row r="12" spans="1:59" x14ac:dyDescent="0.25">
      <c r="A12" s="152"/>
      <c r="B12" s="153"/>
      <c r="C12" s="200" t="s">
        <v>169</v>
      </c>
      <c r="D12" s="201"/>
      <c r="E12" s="154">
        <f>18+16.8432</f>
        <v>34.843199999999996</v>
      </c>
      <c r="F12" s="155"/>
      <c r="G12" s="156"/>
      <c r="H12" s="157"/>
      <c r="I12" s="157"/>
      <c r="J12" s="157"/>
      <c r="K12" s="157"/>
      <c r="M12" s="177" t="s">
        <v>83</v>
      </c>
    </row>
    <row r="13" spans="1:59" x14ac:dyDescent="0.25">
      <c r="A13" s="158"/>
      <c r="B13" s="159" t="s">
        <v>71</v>
      </c>
      <c r="C13" s="160" t="str">
        <f>CONCATENATE(B10," ",C10)</f>
        <v>63 Podlahy a podlahové konstrukce</v>
      </c>
      <c r="D13" s="158"/>
      <c r="E13" s="161"/>
      <c r="F13" s="161"/>
      <c r="G13" s="162">
        <f>SUM(G10:G12)</f>
        <v>0</v>
      </c>
      <c r="H13" s="163"/>
      <c r="I13" s="164">
        <f>SUM(I10:I12)</f>
        <v>0.24390239999999996</v>
      </c>
      <c r="J13" s="163"/>
      <c r="K13" s="164">
        <f>SUM(K10:K12)</f>
        <v>0</v>
      </c>
      <c r="Q13" s="177">
        <v>4</v>
      </c>
      <c r="BC13" s="178">
        <f>SUM(BC10:BC12)</f>
        <v>0</v>
      </c>
      <c r="BD13" s="178">
        <f>SUM(BD10:BD12)</f>
        <v>0</v>
      </c>
      <c r="BE13" s="178">
        <f>SUM(BE10:BE12)</f>
        <v>0</v>
      </c>
      <c r="BF13" s="178">
        <f>SUM(BF10:BF12)</f>
        <v>0</v>
      </c>
      <c r="BG13" s="178">
        <f>SUM(BG10:BG12)</f>
        <v>0</v>
      </c>
    </row>
    <row r="14" spans="1:59" x14ac:dyDescent="0.25">
      <c r="A14" s="138" t="s">
        <v>69</v>
      </c>
      <c r="B14" s="139" t="s">
        <v>84</v>
      </c>
      <c r="C14" s="140" t="s">
        <v>85</v>
      </c>
      <c r="D14" s="141"/>
      <c r="E14" s="142"/>
      <c r="F14" s="142"/>
      <c r="G14" s="143"/>
      <c r="H14" s="144"/>
      <c r="I14" s="144"/>
      <c r="J14" s="144"/>
      <c r="K14" s="144"/>
      <c r="Q14" s="177">
        <v>1</v>
      </c>
    </row>
    <row r="15" spans="1:59" x14ac:dyDescent="0.25">
      <c r="A15" s="145">
        <v>3</v>
      </c>
      <c r="B15" s="146" t="s">
        <v>86</v>
      </c>
      <c r="C15" s="147" t="s">
        <v>87</v>
      </c>
      <c r="D15" s="148" t="s">
        <v>78</v>
      </c>
      <c r="E15" s="149">
        <v>18</v>
      </c>
      <c r="F15" s="149"/>
      <c r="G15" s="150">
        <f>E15*F15</f>
        <v>0</v>
      </c>
      <c r="H15" s="151">
        <v>6.7000000000000002E-4</v>
      </c>
      <c r="I15" s="151">
        <f>E15*H15</f>
        <v>1.2060000000000001E-2</v>
      </c>
      <c r="J15" s="151">
        <v>-0.189</v>
      </c>
      <c r="K15" s="151">
        <f>E15*J15</f>
        <v>-3.4020000000000001</v>
      </c>
      <c r="Q15" s="177">
        <v>2</v>
      </c>
      <c r="AA15" s="177">
        <v>12</v>
      </c>
      <c r="AB15" s="177">
        <v>0</v>
      </c>
      <c r="AC15" s="177">
        <v>3</v>
      </c>
      <c r="BB15" s="177">
        <v>1</v>
      </c>
      <c r="BC15" s="177">
        <f>IF(BB15=1,G15,0)</f>
        <v>0</v>
      </c>
      <c r="BD15" s="177">
        <f>IF(BB15=2,G15,0)</f>
        <v>0</v>
      </c>
      <c r="BE15" s="177">
        <f>IF(BB15=3,G15,0)</f>
        <v>0</v>
      </c>
      <c r="BF15" s="177">
        <f>IF(BB15=4,G15,0)</f>
        <v>0</v>
      </c>
      <c r="BG15" s="177">
        <f>IF(BB15=5,G15,0)</f>
        <v>0</v>
      </c>
    </row>
    <row r="16" spans="1:59" x14ac:dyDescent="0.25">
      <c r="A16" s="145">
        <v>4</v>
      </c>
      <c r="B16" s="146" t="s">
        <v>88</v>
      </c>
      <c r="C16" s="147" t="s">
        <v>89</v>
      </c>
      <c r="D16" s="148" t="s">
        <v>90</v>
      </c>
      <c r="E16" s="149">
        <v>7.5793999999999997</v>
      </c>
      <c r="F16" s="149"/>
      <c r="G16" s="150">
        <f>E16*F16</f>
        <v>0</v>
      </c>
      <c r="H16" s="151">
        <v>1.2800000000000001E-3</v>
      </c>
      <c r="I16" s="151">
        <f>E16*H16</f>
        <v>9.701632E-3</v>
      </c>
      <c r="J16" s="151">
        <v>-1.95</v>
      </c>
      <c r="K16" s="151">
        <f>E16*J16</f>
        <v>-14.779829999999999</v>
      </c>
      <c r="Q16" s="177">
        <v>2</v>
      </c>
      <c r="AA16" s="177">
        <v>12</v>
      </c>
      <c r="AB16" s="177">
        <v>0</v>
      </c>
      <c r="AC16" s="177">
        <v>4</v>
      </c>
      <c r="BB16" s="177">
        <v>1</v>
      </c>
      <c r="BC16" s="177">
        <f>IF(BB16=1,G16,0)</f>
        <v>0</v>
      </c>
      <c r="BD16" s="177">
        <f>IF(BB16=2,G16,0)</f>
        <v>0</v>
      </c>
      <c r="BE16" s="177">
        <f>IF(BB16=3,G16,0)</f>
        <v>0</v>
      </c>
      <c r="BF16" s="177">
        <f>IF(BB16=4,G16,0)</f>
        <v>0</v>
      </c>
      <c r="BG16" s="177">
        <f>IF(BB16=5,G16,0)</f>
        <v>0</v>
      </c>
    </row>
    <row r="17" spans="1:59" x14ac:dyDescent="0.25">
      <c r="A17" s="152"/>
      <c r="B17" s="153"/>
      <c r="C17" s="200" t="s">
        <v>91</v>
      </c>
      <c r="D17" s="201"/>
      <c r="E17" s="154">
        <v>7.5793999999999997</v>
      </c>
      <c r="F17" s="155"/>
      <c r="G17" s="156"/>
      <c r="H17" s="157"/>
      <c r="I17" s="157"/>
      <c r="J17" s="157"/>
      <c r="K17" s="157"/>
      <c r="M17" s="177" t="s">
        <v>91</v>
      </c>
    </row>
    <row r="18" spans="1:59" x14ac:dyDescent="0.25">
      <c r="A18" s="158"/>
      <c r="B18" s="159" t="s">
        <v>71</v>
      </c>
      <c r="C18" s="160" t="str">
        <f>CONCATENATE(B14," ",C14)</f>
        <v>96 Bourání konstrukcí</v>
      </c>
      <c r="D18" s="158"/>
      <c r="E18" s="161"/>
      <c r="F18" s="161"/>
      <c r="G18" s="162">
        <f>SUM(G14:G17)</f>
        <v>0</v>
      </c>
      <c r="H18" s="163"/>
      <c r="I18" s="164">
        <f>SUM(I14:I17)</f>
        <v>2.1761632000000003E-2</v>
      </c>
      <c r="J18" s="163"/>
      <c r="K18" s="164">
        <f>SUM(K14:K17)</f>
        <v>-18.181829999999998</v>
      </c>
      <c r="Q18" s="177">
        <v>4</v>
      </c>
      <c r="BC18" s="178">
        <f>SUM(BC14:BC17)</f>
        <v>0</v>
      </c>
      <c r="BD18" s="178">
        <f>SUM(BD14:BD17)</f>
        <v>0</v>
      </c>
      <c r="BE18" s="178">
        <f>SUM(BE14:BE17)</f>
        <v>0</v>
      </c>
      <c r="BF18" s="178">
        <f>SUM(BF14:BF17)</f>
        <v>0</v>
      </c>
      <c r="BG18" s="178">
        <f>SUM(BG14:BG17)</f>
        <v>0</v>
      </c>
    </row>
    <row r="19" spans="1:59" x14ac:dyDescent="0.25">
      <c r="A19" s="138" t="s">
        <v>69</v>
      </c>
      <c r="B19" s="139" t="s">
        <v>92</v>
      </c>
      <c r="C19" s="140" t="s">
        <v>93</v>
      </c>
      <c r="D19" s="141"/>
      <c r="E19" s="142"/>
      <c r="F19" s="142"/>
      <c r="G19" s="143"/>
      <c r="H19" s="144"/>
      <c r="I19" s="144"/>
      <c r="J19" s="144"/>
      <c r="K19" s="144"/>
      <c r="Q19" s="177">
        <v>1</v>
      </c>
    </row>
    <row r="20" spans="1:59" ht="26.4" x14ac:dyDescent="0.25">
      <c r="A20" s="145">
        <v>5</v>
      </c>
      <c r="B20" s="146" t="s">
        <v>94</v>
      </c>
      <c r="C20" s="147" t="s">
        <v>95</v>
      </c>
      <c r="D20" s="148" t="s">
        <v>96</v>
      </c>
      <c r="E20" s="149">
        <v>18.181799999999999</v>
      </c>
      <c r="F20" s="149"/>
      <c r="G20" s="150">
        <f>E20*F20</f>
        <v>0</v>
      </c>
      <c r="H20" s="151">
        <v>0</v>
      </c>
      <c r="I20" s="151">
        <f>E20*H20</f>
        <v>0</v>
      </c>
      <c r="J20" s="151">
        <v>0</v>
      </c>
      <c r="K20" s="151">
        <f>E20*J20</f>
        <v>0</v>
      </c>
      <c r="Q20" s="177">
        <v>2</v>
      </c>
      <c r="AA20" s="177">
        <v>12</v>
      </c>
      <c r="AB20" s="177">
        <v>0</v>
      </c>
      <c r="AC20" s="177">
        <v>5</v>
      </c>
      <c r="BB20" s="177">
        <v>1</v>
      </c>
      <c r="BC20" s="177">
        <f>IF(BB20=1,G20,0)</f>
        <v>0</v>
      </c>
      <c r="BD20" s="177">
        <f>IF(BB20=2,G20,0)</f>
        <v>0</v>
      </c>
      <c r="BE20" s="177">
        <f>IF(BB20=3,G20,0)</f>
        <v>0</v>
      </c>
      <c r="BF20" s="177">
        <f>IF(BB20=4,G20,0)</f>
        <v>0</v>
      </c>
      <c r="BG20" s="177">
        <f>IF(BB20=5,G20,0)</f>
        <v>0</v>
      </c>
    </row>
    <row r="21" spans="1:59" x14ac:dyDescent="0.25">
      <c r="A21" s="145">
        <v>6</v>
      </c>
      <c r="B21" s="146" t="s">
        <v>97</v>
      </c>
      <c r="C21" s="147" t="s">
        <v>98</v>
      </c>
      <c r="D21" s="148" t="s">
        <v>96</v>
      </c>
      <c r="E21" s="149">
        <v>14.7798</v>
      </c>
      <c r="F21" s="149"/>
      <c r="G21" s="150">
        <f>E21*F21</f>
        <v>0</v>
      </c>
      <c r="H21" s="151">
        <v>0</v>
      </c>
      <c r="I21" s="151">
        <f>E21*H21</f>
        <v>0</v>
      </c>
      <c r="J21" s="151">
        <v>0</v>
      </c>
      <c r="K21" s="151">
        <f>E21*J21</f>
        <v>0</v>
      </c>
      <c r="Q21" s="177">
        <v>2</v>
      </c>
      <c r="AA21" s="177">
        <v>12</v>
      </c>
      <c r="AB21" s="177">
        <v>0</v>
      </c>
      <c r="AC21" s="177">
        <v>6</v>
      </c>
      <c r="BB21" s="177">
        <v>1</v>
      </c>
      <c r="BC21" s="177">
        <f>IF(BB21=1,G21,0)</f>
        <v>0</v>
      </c>
      <c r="BD21" s="177">
        <f>IF(BB21=2,G21,0)</f>
        <v>0</v>
      </c>
      <c r="BE21" s="177">
        <f>IF(BB21=3,G21,0)</f>
        <v>0</v>
      </c>
      <c r="BF21" s="177">
        <f>IF(BB21=4,G21,0)</f>
        <v>0</v>
      </c>
      <c r="BG21" s="177">
        <f>IF(BB21=5,G21,0)</f>
        <v>0</v>
      </c>
    </row>
    <row r="22" spans="1:59" x14ac:dyDescent="0.25">
      <c r="A22" s="145">
        <v>7</v>
      </c>
      <c r="B22" s="146" t="s">
        <v>97</v>
      </c>
      <c r="C22" s="147" t="s">
        <v>99</v>
      </c>
      <c r="D22" s="148" t="s">
        <v>96</v>
      </c>
      <c r="E22" s="149">
        <v>118.2384</v>
      </c>
      <c r="F22" s="149"/>
      <c r="G22" s="150">
        <f>E22*F22</f>
        <v>0</v>
      </c>
      <c r="H22" s="151">
        <v>0</v>
      </c>
      <c r="I22" s="151">
        <f>E22*H22</f>
        <v>0</v>
      </c>
      <c r="J22" s="151">
        <v>0</v>
      </c>
      <c r="K22" s="151">
        <f>E22*J22</f>
        <v>0</v>
      </c>
      <c r="Q22" s="177">
        <v>2</v>
      </c>
      <c r="AA22" s="177">
        <v>12</v>
      </c>
      <c r="AB22" s="177">
        <v>0</v>
      </c>
      <c r="AC22" s="177">
        <v>7</v>
      </c>
      <c r="BB22" s="177">
        <v>1</v>
      </c>
      <c r="BC22" s="177">
        <f>IF(BB22=1,G22,0)</f>
        <v>0</v>
      </c>
      <c r="BD22" s="177">
        <f>IF(BB22=2,G22,0)</f>
        <v>0</v>
      </c>
      <c r="BE22" s="177">
        <f>IF(BB22=3,G22,0)</f>
        <v>0</v>
      </c>
      <c r="BF22" s="177">
        <f>IF(BB22=4,G22,0)</f>
        <v>0</v>
      </c>
      <c r="BG22" s="177">
        <f>IF(BB22=5,G22,0)</f>
        <v>0</v>
      </c>
    </row>
    <row r="23" spans="1:59" x14ac:dyDescent="0.25">
      <c r="A23" s="145">
        <v>8</v>
      </c>
      <c r="B23" s="146" t="s">
        <v>100</v>
      </c>
      <c r="C23" s="147" t="s">
        <v>101</v>
      </c>
      <c r="D23" s="148" t="s">
        <v>96</v>
      </c>
      <c r="E23" s="149">
        <v>14.7798</v>
      </c>
      <c r="F23" s="149"/>
      <c r="G23" s="150">
        <f>E23*F23</f>
        <v>0</v>
      </c>
      <c r="H23" s="151">
        <v>0</v>
      </c>
      <c r="I23" s="151">
        <f>E23*H23</f>
        <v>0</v>
      </c>
      <c r="J23" s="151">
        <v>0</v>
      </c>
      <c r="K23" s="151">
        <f>E23*J23</f>
        <v>0</v>
      </c>
      <c r="Q23" s="177">
        <v>2</v>
      </c>
      <c r="AA23" s="177">
        <v>12</v>
      </c>
      <c r="AB23" s="177">
        <v>0</v>
      </c>
      <c r="AC23" s="177">
        <v>8</v>
      </c>
      <c r="BB23" s="177">
        <v>1</v>
      </c>
      <c r="BC23" s="177">
        <f>IF(BB23=1,G23,0)</f>
        <v>0</v>
      </c>
      <c r="BD23" s="177">
        <f>IF(BB23=2,G23,0)</f>
        <v>0</v>
      </c>
      <c r="BE23" s="177">
        <f>IF(BB23=3,G23,0)</f>
        <v>0</v>
      </c>
      <c r="BF23" s="177">
        <f>IF(BB23=4,G23,0)</f>
        <v>0</v>
      </c>
      <c r="BG23" s="177">
        <f>IF(BB23=5,G23,0)</f>
        <v>0</v>
      </c>
    </row>
    <row r="24" spans="1:59" x14ac:dyDescent="0.25">
      <c r="A24" s="145">
        <v>9</v>
      </c>
      <c r="B24" s="146" t="s">
        <v>100</v>
      </c>
      <c r="C24" s="147" t="s">
        <v>102</v>
      </c>
      <c r="D24" s="148" t="s">
        <v>96</v>
      </c>
      <c r="E24" s="149">
        <v>1.5489999999999999</v>
      </c>
      <c r="F24" s="149"/>
      <c r="G24" s="150">
        <f>E24*F24</f>
        <v>0</v>
      </c>
      <c r="H24" s="151">
        <v>0</v>
      </c>
      <c r="I24" s="151">
        <f>E24*H24</f>
        <v>0</v>
      </c>
      <c r="J24" s="151">
        <v>0</v>
      </c>
      <c r="K24" s="151">
        <f>E24*J24</f>
        <v>0</v>
      </c>
      <c r="Q24" s="177">
        <v>2</v>
      </c>
      <c r="AA24" s="177">
        <v>12</v>
      </c>
      <c r="AB24" s="177">
        <v>0</v>
      </c>
      <c r="AC24" s="177">
        <v>9</v>
      </c>
      <c r="BB24" s="177">
        <v>1</v>
      </c>
      <c r="BC24" s="177">
        <f>IF(BB24=1,G24,0)</f>
        <v>0</v>
      </c>
      <c r="BD24" s="177">
        <f>IF(BB24=2,G24,0)</f>
        <v>0</v>
      </c>
      <c r="BE24" s="177">
        <f>IF(BB24=3,G24,0)</f>
        <v>0</v>
      </c>
      <c r="BF24" s="177">
        <f>IF(BB24=4,G24,0)</f>
        <v>0</v>
      </c>
      <c r="BG24" s="177">
        <f>IF(BB24=5,G24,0)</f>
        <v>0</v>
      </c>
    </row>
    <row r="25" spans="1:59" x14ac:dyDescent="0.25">
      <c r="A25" s="158"/>
      <c r="B25" s="159" t="s">
        <v>71</v>
      </c>
      <c r="C25" s="160" t="str">
        <f>CONCATENATE(B19," ",C19)</f>
        <v>99 Staveništní přesun hmot</v>
      </c>
      <c r="D25" s="158"/>
      <c r="E25" s="161"/>
      <c r="F25" s="161"/>
      <c r="G25" s="162">
        <f>SUM(G19:G24)</f>
        <v>0</v>
      </c>
      <c r="H25" s="163"/>
      <c r="I25" s="164">
        <f>SUM(I19:I24)</f>
        <v>0</v>
      </c>
      <c r="J25" s="163"/>
      <c r="K25" s="164">
        <f>SUM(K19:K24)</f>
        <v>0</v>
      </c>
      <c r="Q25" s="177">
        <v>4</v>
      </c>
      <c r="BC25" s="178">
        <f>SUM(BC19:BC24)</f>
        <v>0</v>
      </c>
      <c r="BD25" s="178">
        <f>SUM(BD19:BD24)</f>
        <v>0</v>
      </c>
      <c r="BE25" s="178">
        <f>SUM(BE19:BE24)</f>
        <v>0</v>
      </c>
      <c r="BF25" s="178">
        <f>SUM(BF19:BF24)</f>
        <v>0</v>
      </c>
      <c r="BG25" s="178">
        <f>SUM(BG19:BG24)</f>
        <v>0</v>
      </c>
    </row>
    <row r="26" spans="1:59" x14ac:dyDescent="0.25">
      <c r="A26" s="138" t="s">
        <v>69</v>
      </c>
      <c r="B26" s="139" t="s">
        <v>103</v>
      </c>
      <c r="C26" s="140" t="s">
        <v>104</v>
      </c>
      <c r="D26" s="141"/>
      <c r="E26" s="142"/>
      <c r="F26" s="142"/>
      <c r="G26" s="143"/>
      <c r="H26" s="144"/>
      <c r="I26" s="144"/>
      <c r="J26" s="144"/>
      <c r="K26" s="144"/>
      <c r="Q26" s="177">
        <v>1</v>
      </c>
    </row>
    <row r="27" spans="1:59" x14ac:dyDescent="0.25">
      <c r="A27" s="145">
        <v>10</v>
      </c>
      <c r="B27" s="146" t="s">
        <v>105</v>
      </c>
      <c r="C27" s="147" t="s">
        <v>106</v>
      </c>
      <c r="D27" s="148" t="s">
        <v>78</v>
      </c>
      <c r="E27" s="149">
        <v>154.89599999999999</v>
      </c>
      <c r="F27" s="149"/>
      <c r="G27" s="150">
        <f t="shared" ref="G27:G39" si="0">E27*F27</f>
        <v>0</v>
      </c>
      <c r="H27" s="151">
        <v>0</v>
      </c>
      <c r="I27" s="151">
        <f t="shared" ref="I27:I39" si="1">E27*H27</f>
        <v>0</v>
      </c>
      <c r="J27" s="151">
        <v>-0.01</v>
      </c>
      <c r="K27" s="151">
        <f t="shared" ref="K27:K39" si="2">E27*J27</f>
        <v>-1.5489599999999999</v>
      </c>
      <c r="Q27" s="177">
        <v>2</v>
      </c>
      <c r="AA27" s="177">
        <v>12</v>
      </c>
      <c r="AB27" s="177">
        <v>0</v>
      </c>
      <c r="AC27" s="177">
        <v>10</v>
      </c>
      <c r="BB27" s="177">
        <v>2</v>
      </c>
      <c r="BC27" s="177">
        <f t="shared" ref="BC27:BC39" si="3">IF(BB27=1,G27,0)</f>
        <v>0</v>
      </c>
      <c r="BD27" s="177">
        <f t="shared" ref="BD27:BD39" si="4">IF(BB27=2,G27,0)</f>
        <v>0</v>
      </c>
      <c r="BE27" s="177">
        <f t="shared" ref="BE27:BE39" si="5">IF(BB27=3,G27,0)</f>
        <v>0</v>
      </c>
      <c r="BF27" s="177">
        <f t="shared" ref="BF27:BF39" si="6">IF(BB27=4,G27,0)</f>
        <v>0</v>
      </c>
      <c r="BG27" s="177">
        <f t="shared" ref="BG27:BG39" si="7">IF(BB27=5,G27,0)</f>
        <v>0</v>
      </c>
    </row>
    <row r="28" spans="1:59" x14ac:dyDescent="0.25">
      <c r="A28" s="145">
        <v>11</v>
      </c>
      <c r="B28" s="146" t="s">
        <v>107</v>
      </c>
      <c r="C28" s="147" t="s">
        <v>108</v>
      </c>
      <c r="D28" s="148" t="s">
        <v>78</v>
      </c>
      <c r="E28" s="149">
        <v>1394.0619999999999</v>
      </c>
      <c r="F28" s="149"/>
      <c r="G28" s="150">
        <f t="shared" si="0"/>
        <v>0</v>
      </c>
      <c r="H28" s="151">
        <v>0</v>
      </c>
      <c r="I28" s="151">
        <f t="shared" si="1"/>
        <v>0</v>
      </c>
      <c r="J28" s="151">
        <v>-8.0000000000000002E-3</v>
      </c>
      <c r="K28" s="151">
        <f t="shared" si="2"/>
        <v>-11.152495999999999</v>
      </c>
      <c r="Q28" s="177">
        <v>2</v>
      </c>
      <c r="AA28" s="177">
        <v>12</v>
      </c>
      <c r="AB28" s="177">
        <v>0</v>
      </c>
      <c r="AC28" s="177">
        <v>11</v>
      </c>
      <c r="BB28" s="177">
        <v>2</v>
      </c>
      <c r="BC28" s="177">
        <f t="shared" si="3"/>
        <v>0</v>
      </c>
      <c r="BD28" s="177">
        <f t="shared" si="4"/>
        <v>0</v>
      </c>
      <c r="BE28" s="177">
        <f t="shared" si="5"/>
        <v>0</v>
      </c>
      <c r="BF28" s="177">
        <f t="shared" si="6"/>
        <v>0</v>
      </c>
      <c r="BG28" s="177">
        <f t="shared" si="7"/>
        <v>0</v>
      </c>
    </row>
    <row r="29" spans="1:59" ht="26.4" x14ac:dyDescent="0.25">
      <c r="A29" s="145">
        <v>12</v>
      </c>
      <c r="B29" s="146" t="s">
        <v>109</v>
      </c>
      <c r="C29" s="147" t="s">
        <v>110</v>
      </c>
      <c r="D29" s="148" t="s">
        <v>78</v>
      </c>
      <c r="E29" s="149">
        <v>154.89599999999999</v>
      </c>
      <c r="F29" s="149"/>
      <c r="G29" s="150">
        <f t="shared" si="0"/>
        <v>0</v>
      </c>
      <c r="H29" s="151">
        <v>3.5E-4</v>
      </c>
      <c r="I29" s="151">
        <f t="shared" si="1"/>
        <v>5.4213599999999994E-2</v>
      </c>
      <c r="J29" s="151">
        <v>0</v>
      </c>
      <c r="K29" s="151">
        <f t="shared" si="2"/>
        <v>0</v>
      </c>
      <c r="Q29" s="177">
        <v>2</v>
      </c>
      <c r="AA29" s="177">
        <v>12</v>
      </c>
      <c r="AB29" s="177">
        <v>0</v>
      </c>
      <c r="AC29" s="177">
        <v>12</v>
      </c>
      <c r="BB29" s="177">
        <v>2</v>
      </c>
      <c r="BC29" s="177">
        <f t="shared" si="3"/>
        <v>0</v>
      </c>
      <c r="BD29" s="177">
        <f t="shared" si="4"/>
        <v>0</v>
      </c>
      <c r="BE29" s="177">
        <f t="shared" si="5"/>
        <v>0</v>
      </c>
      <c r="BF29" s="177">
        <f t="shared" si="6"/>
        <v>0</v>
      </c>
      <c r="BG29" s="177">
        <f t="shared" si="7"/>
        <v>0</v>
      </c>
    </row>
    <row r="30" spans="1:59" ht="26.4" x14ac:dyDescent="0.25">
      <c r="A30" s="145">
        <v>13</v>
      </c>
      <c r="B30" s="146" t="s">
        <v>111</v>
      </c>
      <c r="C30" s="147" t="s">
        <v>112</v>
      </c>
      <c r="D30" s="148" t="s">
        <v>78</v>
      </c>
      <c r="E30" s="149">
        <v>178.13</v>
      </c>
      <c r="F30" s="149"/>
      <c r="G30" s="150">
        <f t="shared" si="0"/>
        <v>0</v>
      </c>
      <c r="H30" s="151">
        <v>4.8999999999999998E-3</v>
      </c>
      <c r="I30" s="151">
        <f t="shared" si="1"/>
        <v>0.87283699999999997</v>
      </c>
      <c r="J30" s="151">
        <v>0</v>
      </c>
      <c r="K30" s="151">
        <f t="shared" si="2"/>
        <v>0</v>
      </c>
      <c r="Q30" s="177">
        <v>2</v>
      </c>
      <c r="AA30" s="177">
        <v>12</v>
      </c>
      <c r="AB30" s="177">
        <v>1</v>
      </c>
      <c r="AC30" s="177">
        <v>13</v>
      </c>
      <c r="BB30" s="177">
        <v>2</v>
      </c>
      <c r="BC30" s="177">
        <f t="shared" si="3"/>
        <v>0</v>
      </c>
      <c r="BD30" s="177">
        <f t="shared" si="4"/>
        <v>0</v>
      </c>
      <c r="BE30" s="177">
        <f t="shared" si="5"/>
        <v>0</v>
      </c>
      <c r="BF30" s="177">
        <f t="shared" si="6"/>
        <v>0</v>
      </c>
      <c r="BG30" s="177">
        <f t="shared" si="7"/>
        <v>0</v>
      </c>
    </row>
    <row r="31" spans="1:59" x14ac:dyDescent="0.25">
      <c r="A31" s="145">
        <v>14</v>
      </c>
      <c r="B31" s="146" t="s">
        <v>113</v>
      </c>
      <c r="C31" s="147" t="s">
        <v>114</v>
      </c>
      <c r="D31" s="148" t="s">
        <v>78</v>
      </c>
      <c r="E31" s="149">
        <v>1394.0619999999999</v>
      </c>
      <c r="F31" s="149"/>
      <c r="G31" s="150">
        <f t="shared" si="0"/>
        <v>0</v>
      </c>
      <c r="H31" s="151">
        <v>1.6000000000000001E-4</v>
      </c>
      <c r="I31" s="151">
        <f t="shared" si="1"/>
        <v>0.22304992000000001</v>
      </c>
      <c r="J31" s="151">
        <v>0</v>
      </c>
      <c r="K31" s="151">
        <f t="shared" si="2"/>
        <v>0</v>
      </c>
      <c r="Q31" s="177">
        <v>2</v>
      </c>
      <c r="AA31" s="177">
        <v>12</v>
      </c>
      <c r="AB31" s="177">
        <v>0</v>
      </c>
      <c r="AC31" s="177">
        <v>14</v>
      </c>
      <c r="BB31" s="177">
        <v>2</v>
      </c>
      <c r="BC31" s="177">
        <f t="shared" si="3"/>
        <v>0</v>
      </c>
      <c r="BD31" s="177">
        <f t="shared" si="4"/>
        <v>0</v>
      </c>
      <c r="BE31" s="177">
        <f t="shared" si="5"/>
        <v>0</v>
      </c>
      <c r="BF31" s="177">
        <f t="shared" si="6"/>
        <v>0</v>
      </c>
      <c r="BG31" s="177">
        <f t="shared" si="7"/>
        <v>0</v>
      </c>
    </row>
    <row r="32" spans="1:59" ht="26.4" x14ac:dyDescent="0.25">
      <c r="A32" s="145">
        <v>15</v>
      </c>
      <c r="B32" s="146" t="s">
        <v>109</v>
      </c>
      <c r="C32" s="147" t="s">
        <v>110</v>
      </c>
      <c r="D32" s="148" t="s">
        <v>78</v>
      </c>
      <c r="E32" s="149">
        <v>1330</v>
      </c>
      <c r="F32" s="149"/>
      <c r="G32" s="150">
        <f t="shared" si="0"/>
        <v>0</v>
      </c>
      <c r="H32" s="151">
        <v>3.5E-4</v>
      </c>
      <c r="I32" s="151">
        <f t="shared" si="1"/>
        <v>0.46549999999999997</v>
      </c>
      <c r="J32" s="151">
        <v>0</v>
      </c>
      <c r="K32" s="151">
        <f t="shared" si="2"/>
        <v>0</v>
      </c>
      <c r="Q32" s="177">
        <v>2</v>
      </c>
      <c r="AA32" s="177">
        <v>12</v>
      </c>
      <c r="AB32" s="177">
        <v>0</v>
      </c>
      <c r="AC32" s="177">
        <v>15</v>
      </c>
      <c r="BB32" s="177">
        <v>2</v>
      </c>
      <c r="BC32" s="177">
        <f t="shared" si="3"/>
        <v>0</v>
      </c>
      <c r="BD32" s="177">
        <f t="shared" si="4"/>
        <v>0</v>
      </c>
      <c r="BE32" s="177">
        <f t="shared" si="5"/>
        <v>0</v>
      </c>
      <c r="BF32" s="177">
        <f t="shared" si="6"/>
        <v>0</v>
      </c>
      <c r="BG32" s="177">
        <f t="shared" si="7"/>
        <v>0</v>
      </c>
    </row>
    <row r="33" spans="1:59" ht="26.4" x14ac:dyDescent="0.25">
      <c r="A33" s="145">
        <v>16</v>
      </c>
      <c r="B33" s="146" t="s">
        <v>111</v>
      </c>
      <c r="C33" s="147" t="s">
        <v>115</v>
      </c>
      <c r="D33" s="148" t="s">
        <v>78</v>
      </c>
      <c r="E33" s="149">
        <v>1592.95</v>
      </c>
      <c r="F33" s="149"/>
      <c r="G33" s="150">
        <f t="shared" si="0"/>
        <v>0</v>
      </c>
      <c r="H33" s="151">
        <v>0</v>
      </c>
      <c r="I33" s="151">
        <f t="shared" si="1"/>
        <v>0</v>
      </c>
      <c r="J33" s="151">
        <v>0</v>
      </c>
      <c r="K33" s="151">
        <f t="shared" si="2"/>
        <v>0</v>
      </c>
      <c r="Q33" s="177">
        <v>2</v>
      </c>
      <c r="AA33" s="177">
        <v>12</v>
      </c>
      <c r="AB33" s="177">
        <v>0</v>
      </c>
      <c r="AC33" s="177">
        <v>16</v>
      </c>
      <c r="BB33" s="177">
        <v>2</v>
      </c>
      <c r="BC33" s="177">
        <f t="shared" si="3"/>
        <v>0</v>
      </c>
      <c r="BD33" s="177">
        <f t="shared" si="4"/>
        <v>0</v>
      </c>
      <c r="BE33" s="177">
        <f t="shared" si="5"/>
        <v>0</v>
      </c>
      <c r="BF33" s="177">
        <f t="shared" si="6"/>
        <v>0</v>
      </c>
      <c r="BG33" s="177">
        <f t="shared" si="7"/>
        <v>0</v>
      </c>
    </row>
    <row r="34" spans="1:59" ht="26.4" x14ac:dyDescent="0.25">
      <c r="A34" s="145">
        <v>17</v>
      </c>
      <c r="B34" s="146" t="s">
        <v>116</v>
      </c>
      <c r="C34" s="147" t="s">
        <v>117</v>
      </c>
      <c r="D34" s="148" t="s">
        <v>78</v>
      </c>
      <c r="E34" s="149">
        <v>218.958</v>
      </c>
      <c r="F34" s="149"/>
      <c r="G34" s="150">
        <f t="shared" si="0"/>
        <v>0</v>
      </c>
      <c r="H34" s="151">
        <v>4.2000000000000002E-4</v>
      </c>
      <c r="I34" s="151">
        <f t="shared" si="1"/>
        <v>9.1962360000000007E-2</v>
      </c>
      <c r="J34" s="151">
        <v>0</v>
      </c>
      <c r="K34" s="151">
        <f t="shared" si="2"/>
        <v>0</v>
      </c>
      <c r="Q34" s="177">
        <v>2</v>
      </c>
      <c r="AA34" s="177">
        <v>12</v>
      </c>
      <c r="AB34" s="177">
        <v>0</v>
      </c>
      <c r="AC34" s="177">
        <v>17</v>
      </c>
      <c r="BB34" s="177">
        <v>2</v>
      </c>
      <c r="BC34" s="177">
        <f t="shared" si="3"/>
        <v>0</v>
      </c>
      <c r="BD34" s="177">
        <f t="shared" si="4"/>
        <v>0</v>
      </c>
      <c r="BE34" s="177">
        <f t="shared" si="5"/>
        <v>0</v>
      </c>
      <c r="BF34" s="177">
        <f t="shared" si="6"/>
        <v>0</v>
      </c>
      <c r="BG34" s="177">
        <f t="shared" si="7"/>
        <v>0</v>
      </c>
    </row>
    <row r="35" spans="1:59" ht="26.4" x14ac:dyDescent="0.25">
      <c r="A35" s="145">
        <v>18</v>
      </c>
      <c r="B35" s="146" t="s">
        <v>118</v>
      </c>
      <c r="C35" s="147" t="s">
        <v>119</v>
      </c>
      <c r="D35" s="148" t="s">
        <v>78</v>
      </c>
      <c r="E35" s="149">
        <v>262.75</v>
      </c>
      <c r="F35" s="149"/>
      <c r="G35" s="150">
        <f t="shared" si="0"/>
        <v>0</v>
      </c>
      <c r="H35" s="151">
        <v>5.3E-3</v>
      </c>
      <c r="I35" s="151">
        <f t="shared" si="1"/>
        <v>1.3925749999999999</v>
      </c>
      <c r="J35" s="151">
        <v>0</v>
      </c>
      <c r="K35" s="151">
        <f t="shared" si="2"/>
        <v>0</v>
      </c>
      <c r="Q35" s="177">
        <v>2</v>
      </c>
      <c r="AA35" s="177">
        <v>12</v>
      </c>
      <c r="AB35" s="177">
        <v>1</v>
      </c>
      <c r="AC35" s="177">
        <v>18</v>
      </c>
      <c r="BB35" s="177">
        <v>2</v>
      </c>
      <c r="BC35" s="177">
        <f t="shared" si="3"/>
        <v>0</v>
      </c>
      <c r="BD35" s="177">
        <f t="shared" si="4"/>
        <v>0</v>
      </c>
      <c r="BE35" s="177">
        <f t="shared" si="5"/>
        <v>0</v>
      </c>
      <c r="BF35" s="177">
        <f t="shared" si="6"/>
        <v>0</v>
      </c>
      <c r="BG35" s="177">
        <f t="shared" si="7"/>
        <v>0</v>
      </c>
    </row>
    <row r="36" spans="1:59" ht="26.4" x14ac:dyDescent="0.25">
      <c r="A36" s="145">
        <v>19</v>
      </c>
      <c r="B36" s="146" t="s">
        <v>120</v>
      </c>
      <c r="C36" s="147" t="s">
        <v>121</v>
      </c>
      <c r="D36" s="148" t="s">
        <v>70</v>
      </c>
      <c r="E36" s="149">
        <v>6650</v>
      </c>
      <c r="F36" s="149"/>
      <c r="G36" s="150">
        <f t="shared" si="0"/>
        <v>0</v>
      </c>
      <c r="H36" s="151">
        <v>6.6E-4</v>
      </c>
      <c r="I36" s="151">
        <f t="shared" si="1"/>
        <v>4.3890000000000002</v>
      </c>
      <c r="J36" s="151">
        <v>0</v>
      </c>
      <c r="K36" s="151">
        <f t="shared" si="2"/>
        <v>0</v>
      </c>
      <c r="Q36" s="177">
        <v>2</v>
      </c>
      <c r="AA36" s="177">
        <v>12</v>
      </c>
      <c r="AB36" s="177">
        <v>0</v>
      </c>
      <c r="AC36" s="177">
        <v>19</v>
      </c>
      <c r="BB36" s="177">
        <v>2</v>
      </c>
      <c r="BC36" s="177">
        <f t="shared" si="3"/>
        <v>0</v>
      </c>
      <c r="BD36" s="177">
        <f t="shared" si="4"/>
        <v>0</v>
      </c>
      <c r="BE36" s="177">
        <f t="shared" si="5"/>
        <v>0</v>
      </c>
      <c r="BF36" s="177">
        <f t="shared" si="6"/>
        <v>0</v>
      </c>
      <c r="BG36" s="177">
        <f t="shared" si="7"/>
        <v>0</v>
      </c>
    </row>
    <row r="37" spans="1:59" x14ac:dyDescent="0.25">
      <c r="A37" s="145">
        <v>20</v>
      </c>
      <c r="B37" s="146" t="s">
        <v>122</v>
      </c>
      <c r="C37" s="147" t="s">
        <v>123</v>
      </c>
      <c r="D37" s="148" t="s">
        <v>124</v>
      </c>
      <c r="E37" s="149">
        <v>6650</v>
      </c>
      <c r="F37" s="149"/>
      <c r="G37" s="150">
        <f t="shared" si="0"/>
        <v>0</v>
      </c>
      <c r="H37" s="151">
        <v>0</v>
      </c>
      <c r="I37" s="151">
        <f t="shared" si="1"/>
        <v>0</v>
      </c>
      <c r="J37" s="151">
        <v>0</v>
      </c>
      <c r="K37" s="151">
        <f t="shared" si="2"/>
        <v>0</v>
      </c>
      <c r="Q37" s="177">
        <v>2</v>
      </c>
      <c r="AA37" s="177">
        <v>12</v>
      </c>
      <c r="AB37" s="177">
        <v>1</v>
      </c>
      <c r="AC37" s="177">
        <v>20</v>
      </c>
      <c r="BB37" s="177">
        <v>2</v>
      </c>
      <c r="BC37" s="177">
        <f t="shared" si="3"/>
        <v>0</v>
      </c>
      <c r="BD37" s="177">
        <f t="shared" si="4"/>
        <v>0</v>
      </c>
      <c r="BE37" s="177">
        <f t="shared" si="5"/>
        <v>0</v>
      </c>
      <c r="BF37" s="177">
        <f t="shared" si="6"/>
        <v>0</v>
      </c>
      <c r="BG37" s="177">
        <f t="shared" si="7"/>
        <v>0</v>
      </c>
    </row>
    <row r="38" spans="1:59" ht="26.4" x14ac:dyDescent="0.25">
      <c r="A38" s="145">
        <v>21</v>
      </c>
      <c r="B38" s="146" t="s">
        <v>125</v>
      </c>
      <c r="C38" s="147" t="s">
        <v>126</v>
      </c>
      <c r="D38" s="148" t="s">
        <v>70</v>
      </c>
      <c r="E38" s="149">
        <v>14</v>
      </c>
      <c r="F38" s="149"/>
      <c r="G38" s="150">
        <f t="shared" si="0"/>
        <v>0</v>
      </c>
      <c r="H38" s="151">
        <v>0</v>
      </c>
      <c r="I38" s="151">
        <f t="shared" si="1"/>
        <v>0</v>
      </c>
      <c r="J38" s="151">
        <v>0</v>
      </c>
      <c r="K38" s="151">
        <f t="shared" si="2"/>
        <v>0</v>
      </c>
      <c r="Q38" s="177">
        <v>2</v>
      </c>
      <c r="AA38" s="177">
        <v>12</v>
      </c>
      <c r="AB38" s="177">
        <v>0</v>
      </c>
      <c r="AC38" s="177">
        <v>21</v>
      </c>
      <c r="BB38" s="177">
        <v>2</v>
      </c>
      <c r="BC38" s="177">
        <f t="shared" si="3"/>
        <v>0</v>
      </c>
      <c r="BD38" s="177">
        <f t="shared" si="4"/>
        <v>0</v>
      </c>
      <c r="BE38" s="177">
        <f t="shared" si="5"/>
        <v>0</v>
      </c>
      <c r="BF38" s="177">
        <f t="shared" si="6"/>
        <v>0</v>
      </c>
      <c r="BG38" s="177">
        <f t="shared" si="7"/>
        <v>0</v>
      </c>
    </row>
    <row r="39" spans="1:59" x14ac:dyDescent="0.25">
      <c r="A39" s="145">
        <v>22</v>
      </c>
      <c r="B39" s="146" t="s">
        <v>127</v>
      </c>
      <c r="C39" s="147" t="s">
        <v>128</v>
      </c>
      <c r="D39" s="148" t="s">
        <v>96</v>
      </c>
      <c r="E39" s="149">
        <v>15.236000000000001</v>
      </c>
      <c r="F39" s="149"/>
      <c r="G39" s="150">
        <f t="shared" si="0"/>
        <v>0</v>
      </c>
      <c r="H39" s="151">
        <v>0</v>
      </c>
      <c r="I39" s="151">
        <f t="shared" si="1"/>
        <v>0</v>
      </c>
      <c r="J39" s="151">
        <v>0</v>
      </c>
      <c r="K39" s="151">
        <f t="shared" si="2"/>
        <v>0</v>
      </c>
      <c r="Q39" s="177">
        <v>2</v>
      </c>
      <c r="AA39" s="177">
        <v>12</v>
      </c>
      <c r="AB39" s="177">
        <v>0</v>
      </c>
      <c r="AC39" s="177">
        <v>22</v>
      </c>
      <c r="BB39" s="177">
        <v>2</v>
      </c>
      <c r="BC39" s="177">
        <f t="shared" si="3"/>
        <v>0</v>
      </c>
      <c r="BD39" s="177">
        <f t="shared" si="4"/>
        <v>0</v>
      </c>
      <c r="BE39" s="177">
        <f t="shared" si="5"/>
        <v>0</v>
      </c>
      <c r="BF39" s="177">
        <f t="shared" si="6"/>
        <v>0</v>
      </c>
      <c r="BG39" s="177">
        <f t="shared" si="7"/>
        <v>0</v>
      </c>
    </row>
    <row r="40" spans="1:59" x14ac:dyDescent="0.25">
      <c r="A40" s="158"/>
      <c r="B40" s="159" t="s">
        <v>71</v>
      </c>
      <c r="C40" s="160" t="str">
        <f>CONCATENATE(B26," ",C26)</f>
        <v>712 Živičné krytiny</v>
      </c>
      <c r="D40" s="158"/>
      <c r="E40" s="161"/>
      <c r="F40" s="161"/>
      <c r="G40" s="162">
        <f>SUM(G26:G39)</f>
        <v>0</v>
      </c>
      <c r="H40" s="163"/>
      <c r="I40" s="164">
        <f>SUM(I26:I39)</f>
        <v>7.4891378800000004</v>
      </c>
      <c r="J40" s="163"/>
      <c r="K40" s="164">
        <f>SUM(K26:K39)</f>
        <v>-12.701455999999999</v>
      </c>
      <c r="Q40" s="177">
        <v>4</v>
      </c>
      <c r="BC40" s="178">
        <f>SUM(BC26:BC39)</f>
        <v>0</v>
      </c>
      <c r="BD40" s="178">
        <f>SUM(BD26:BD39)</f>
        <v>0</v>
      </c>
      <c r="BE40" s="178">
        <f>SUM(BE26:BE39)</f>
        <v>0</v>
      </c>
      <c r="BF40" s="178">
        <f>SUM(BF26:BF39)</f>
        <v>0</v>
      </c>
      <c r="BG40" s="178">
        <f>SUM(BG26:BG39)</f>
        <v>0</v>
      </c>
    </row>
    <row r="41" spans="1:59" x14ac:dyDescent="0.25">
      <c r="A41" s="138" t="s">
        <v>69</v>
      </c>
      <c r="B41" s="139" t="s">
        <v>129</v>
      </c>
      <c r="C41" s="140" t="s">
        <v>130</v>
      </c>
      <c r="D41" s="141"/>
      <c r="E41" s="142"/>
      <c r="F41" s="142"/>
      <c r="G41" s="143"/>
      <c r="H41" s="144"/>
      <c r="I41" s="144"/>
      <c r="J41" s="144"/>
      <c r="K41" s="144"/>
      <c r="Q41" s="177">
        <v>1</v>
      </c>
    </row>
    <row r="42" spans="1:59" x14ac:dyDescent="0.25">
      <c r="A42" s="145">
        <v>23</v>
      </c>
      <c r="B42" s="146" t="s">
        <v>131</v>
      </c>
      <c r="C42" s="147" t="s">
        <v>132</v>
      </c>
      <c r="D42" s="148" t="s">
        <v>90</v>
      </c>
      <c r="E42" s="149">
        <v>332.5</v>
      </c>
      <c r="F42" s="149"/>
      <c r="G42" s="150">
        <f>E42*F42</f>
        <v>0</v>
      </c>
      <c r="H42" s="151">
        <v>0.03</v>
      </c>
      <c r="I42" s="151">
        <f>E42*H42</f>
        <v>9.9749999999999996</v>
      </c>
      <c r="J42" s="151">
        <v>0</v>
      </c>
      <c r="K42" s="151">
        <f>E42*J42</f>
        <v>0</v>
      </c>
      <c r="Q42" s="177">
        <v>2</v>
      </c>
      <c r="AA42" s="177">
        <v>12</v>
      </c>
      <c r="AB42" s="177">
        <v>1</v>
      </c>
      <c r="AC42" s="177">
        <v>23</v>
      </c>
      <c r="BB42" s="177">
        <v>2</v>
      </c>
      <c r="BC42" s="177">
        <f>IF(BB42=1,G42,0)</f>
        <v>0</v>
      </c>
      <c r="BD42" s="177">
        <f>IF(BB42=2,G42,0)</f>
        <v>0</v>
      </c>
      <c r="BE42" s="177">
        <f>IF(BB42=3,G42,0)</f>
        <v>0</v>
      </c>
      <c r="BF42" s="177">
        <f>IF(BB42=4,G42,0)</f>
        <v>0</v>
      </c>
      <c r="BG42" s="177">
        <f>IF(BB42=5,G42,0)</f>
        <v>0</v>
      </c>
    </row>
    <row r="43" spans="1:59" x14ac:dyDescent="0.25">
      <c r="A43" s="158"/>
      <c r="B43" s="159" t="s">
        <v>71</v>
      </c>
      <c r="C43" s="160" t="str">
        <f>CONCATENATE(B41," ",C41)</f>
        <v>713 Izolace tepelné</v>
      </c>
      <c r="D43" s="158"/>
      <c r="E43" s="161"/>
      <c r="F43" s="161"/>
      <c r="G43" s="162">
        <f>SUM(G41:G42)</f>
        <v>0</v>
      </c>
      <c r="H43" s="163"/>
      <c r="I43" s="164">
        <f>SUM(I41:I42)</f>
        <v>9.9749999999999996</v>
      </c>
      <c r="J43" s="163"/>
      <c r="K43" s="164">
        <f>SUM(K41:K42)</f>
        <v>0</v>
      </c>
      <c r="Q43" s="177">
        <v>4</v>
      </c>
      <c r="BC43" s="178">
        <f>SUM(BC41:BC42)</f>
        <v>0</v>
      </c>
      <c r="BD43" s="178">
        <f>SUM(BD41:BD42)</f>
        <v>0</v>
      </c>
      <c r="BE43" s="178">
        <f>SUM(BE41:BE42)</f>
        <v>0</v>
      </c>
      <c r="BF43" s="178">
        <f>SUM(BF41:BF42)</f>
        <v>0</v>
      </c>
      <c r="BG43" s="178">
        <f>SUM(BG41:BG42)</f>
        <v>0</v>
      </c>
    </row>
    <row r="44" spans="1:59" x14ac:dyDescent="0.25">
      <c r="A44" s="138" t="s">
        <v>69</v>
      </c>
      <c r="B44" s="139" t="s">
        <v>133</v>
      </c>
      <c r="C44" s="140" t="s">
        <v>134</v>
      </c>
      <c r="D44" s="141"/>
      <c r="E44" s="142"/>
      <c r="F44" s="142"/>
      <c r="G44" s="143"/>
      <c r="H44" s="144"/>
      <c r="I44" s="144"/>
      <c r="J44" s="144"/>
      <c r="K44" s="144"/>
      <c r="Q44" s="177">
        <v>1</v>
      </c>
    </row>
    <row r="45" spans="1:59" x14ac:dyDescent="0.25">
      <c r="A45" s="145">
        <v>24</v>
      </c>
      <c r="B45" s="146" t="s">
        <v>135</v>
      </c>
      <c r="C45" s="147" t="s">
        <v>136</v>
      </c>
      <c r="D45" s="148" t="s">
        <v>137</v>
      </c>
      <c r="E45" s="149">
        <v>43</v>
      </c>
      <c r="F45" s="149"/>
      <c r="G45" s="150">
        <f t="shared" ref="G45:G54" si="8">E45*F45</f>
        <v>0</v>
      </c>
      <c r="H45" s="151">
        <v>0</v>
      </c>
      <c r="I45" s="151">
        <f t="shared" ref="I45:I54" si="9">E45*H45</f>
        <v>0</v>
      </c>
      <c r="J45" s="151">
        <v>-3.2399999999999998E-3</v>
      </c>
      <c r="K45" s="151">
        <f t="shared" ref="K45:K54" si="10">E45*J45</f>
        <v>-0.13932</v>
      </c>
      <c r="Q45" s="177">
        <v>2</v>
      </c>
      <c r="AA45" s="177">
        <v>12</v>
      </c>
      <c r="AB45" s="177">
        <v>0</v>
      </c>
      <c r="AC45" s="177">
        <v>24</v>
      </c>
      <c r="BB45" s="177">
        <v>2</v>
      </c>
      <c r="BC45" s="177">
        <f t="shared" ref="BC45:BC54" si="11">IF(BB45=1,G45,0)</f>
        <v>0</v>
      </c>
      <c r="BD45" s="177">
        <f t="shared" ref="BD45:BD54" si="12">IF(BB45=2,G45,0)</f>
        <v>0</v>
      </c>
      <c r="BE45" s="177">
        <f t="shared" ref="BE45:BE54" si="13">IF(BB45=3,G45,0)</f>
        <v>0</v>
      </c>
      <c r="BF45" s="177">
        <f t="shared" ref="BF45:BF54" si="14">IF(BB45=4,G45,0)</f>
        <v>0</v>
      </c>
      <c r="BG45" s="177">
        <f t="shared" ref="BG45:BG54" si="15">IF(BB45=5,G45,0)</f>
        <v>0</v>
      </c>
    </row>
    <row r="46" spans="1:59" x14ac:dyDescent="0.25">
      <c r="A46" s="145">
        <v>25</v>
      </c>
      <c r="B46" s="146" t="s">
        <v>138</v>
      </c>
      <c r="C46" s="147" t="s">
        <v>139</v>
      </c>
      <c r="D46" s="148" t="s">
        <v>137</v>
      </c>
      <c r="E46" s="149">
        <v>11.7</v>
      </c>
      <c r="F46" s="149"/>
      <c r="G46" s="150">
        <f t="shared" si="8"/>
        <v>0</v>
      </c>
      <c r="H46" s="151">
        <v>0</v>
      </c>
      <c r="I46" s="151">
        <f t="shared" si="9"/>
        <v>0</v>
      </c>
      <c r="J46" s="151">
        <v>-4.6600000000000001E-3</v>
      </c>
      <c r="K46" s="151">
        <f t="shared" si="10"/>
        <v>-5.4522000000000001E-2</v>
      </c>
      <c r="Q46" s="177">
        <v>2</v>
      </c>
      <c r="AA46" s="177">
        <v>12</v>
      </c>
      <c r="AB46" s="177">
        <v>0</v>
      </c>
      <c r="AC46" s="177">
        <v>25</v>
      </c>
      <c r="BB46" s="177">
        <v>2</v>
      </c>
      <c r="BC46" s="177">
        <f t="shared" si="11"/>
        <v>0</v>
      </c>
      <c r="BD46" s="177">
        <f t="shared" si="12"/>
        <v>0</v>
      </c>
      <c r="BE46" s="177">
        <f t="shared" si="13"/>
        <v>0</v>
      </c>
      <c r="BF46" s="177">
        <f t="shared" si="14"/>
        <v>0</v>
      </c>
      <c r="BG46" s="177">
        <f t="shared" si="15"/>
        <v>0</v>
      </c>
    </row>
    <row r="47" spans="1:59" x14ac:dyDescent="0.25">
      <c r="A47" s="145">
        <v>26</v>
      </c>
      <c r="B47" s="146" t="s">
        <v>140</v>
      </c>
      <c r="C47" s="147" t="s">
        <v>141</v>
      </c>
      <c r="D47" s="148" t="s">
        <v>137</v>
      </c>
      <c r="E47" s="149">
        <v>26.3</v>
      </c>
      <c r="F47" s="149"/>
      <c r="G47" s="150">
        <f t="shared" si="8"/>
        <v>0</v>
      </c>
      <c r="H47" s="151">
        <v>0</v>
      </c>
      <c r="I47" s="151">
        <f t="shared" si="9"/>
        <v>0</v>
      </c>
      <c r="J47" s="151">
        <v>-3.3700000000000002E-3</v>
      </c>
      <c r="K47" s="151">
        <f t="shared" si="10"/>
        <v>-8.8631000000000001E-2</v>
      </c>
      <c r="Q47" s="177">
        <v>2</v>
      </c>
      <c r="AA47" s="177">
        <v>12</v>
      </c>
      <c r="AB47" s="177">
        <v>0</v>
      </c>
      <c r="AC47" s="177">
        <v>26</v>
      </c>
      <c r="BB47" s="177">
        <v>2</v>
      </c>
      <c r="BC47" s="177">
        <f t="shared" si="11"/>
        <v>0</v>
      </c>
      <c r="BD47" s="177">
        <f t="shared" si="12"/>
        <v>0</v>
      </c>
      <c r="BE47" s="177">
        <f t="shared" si="13"/>
        <v>0</v>
      </c>
      <c r="BF47" s="177">
        <f t="shared" si="14"/>
        <v>0</v>
      </c>
      <c r="BG47" s="177">
        <f t="shared" si="15"/>
        <v>0</v>
      </c>
    </row>
    <row r="48" spans="1:59" x14ac:dyDescent="0.25">
      <c r="A48" s="145">
        <v>27</v>
      </c>
      <c r="B48" s="146" t="s">
        <v>142</v>
      </c>
      <c r="C48" s="147" t="s">
        <v>143</v>
      </c>
      <c r="D48" s="148" t="s">
        <v>137</v>
      </c>
      <c r="E48" s="149">
        <v>180</v>
      </c>
      <c r="F48" s="149"/>
      <c r="G48" s="150">
        <f t="shared" si="8"/>
        <v>0</v>
      </c>
      <c r="H48" s="151">
        <v>0</v>
      </c>
      <c r="I48" s="151">
        <f t="shared" si="9"/>
        <v>0</v>
      </c>
      <c r="J48" s="151">
        <v>-3.3700000000000002E-3</v>
      </c>
      <c r="K48" s="151">
        <f t="shared" si="10"/>
        <v>-0.60660000000000003</v>
      </c>
      <c r="Q48" s="177">
        <v>2</v>
      </c>
      <c r="AA48" s="177">
        <v>12</v>
      </c>
      <c r="AB48" s="177">
        <v>0</v>
      </c>
      <c r="AC48" s="177">
        <v>27</v>
      </c>
      <c r="BB48" s="177">
        <v>2</v>
      </c>
      <c r="BC48" s="177">
        <f t="shared" si="11"/>
        <v>0</v>
      </c>
      <c r="BD48" s="177">
        <f t="shared" si="12"/>
        <v>0</v>
      </c>
      <c r="BE48" s="177">
        <f t="shared" si="13"/>
        <v>0</v>
      </c>
      <c r="BF48" s="177">
        <f t="shared" si="14"/>
        <v>0</v>
      </c>
      <c r="BG48" s="177">
        <f t="shared" si="15"/>
        <v>0</v>
      </c>
    </row>
    <row r="49" spans="1:113" x14ac:dyDescent="0.25">
      <c r="A49" s="145">
        <v>26</v>
      </c>
      <c r="B49" s="179" t="s">
        <v>170</v>
      </c>
      <c r="C49" s="147" t="s">
        <v>171</v>
      </c>
      <c r="D49" s="180" t="s">
        <v>70</v>
      </c>
      <c r="E49" s="181">
        <v>22</v>
      </c>
      <c r="F49" s="181"/>
      <c r="G49" s="182">
        <f t="shared" si="8"/>
        <v>0</v>
      </c>
      <c r="H49" s="151"/>
      <c r="I49" s="151"/>
      <c r="J49" s="151"/>
      <c r="K49" s="151"/>
      <c r="L49" s="121"/>
      <c r="M49" s="121"/>
      <c r="N49" s="121"/>
      <c r="O49" s="121"/>
      <c r="P49" s="121"/>
      <c r="Q49" s="183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</row>
    <row r="50" spans="1:113" ht="26.4" x14ac:dyDescent="0.25">
      <c r="A50" s="145">
        <v>28</v>
      </c>
      <c r="B50" s="146" t="s">
        <v>144</v>
      </c>
      <c r="C50" s="147" t="s">
        <v>145</v>
      </c>
      <c r="D50" s="148" t="s">
        <v>137</v>
      </c>
      <c r="E50" s="149">
        <v>43</v>
      </c>
      <c r="F50" s="149"/>
      <c r="G50" s="150">
        <f t="shared" si="8"/>
        <v>0</v>
      </c>
      <c r="H50" s="151">
        <v>4.9899999999999996E-3</v>
      </c>
      <c r="I50" s="151">
        <f t="shared" si="9"/>
        <v>0.21456999999999998</v>
      </c>
      <c r="J50" s="151">
        <v>0</v>
      </c>
      <c r="K50" s="151">
        <f t="shared" si="10"/>
        <v>0</v>
      </c>
      <c r="Q50" s="177">
        <v>2</v>
      </c>
      <c r="AA50" s="177">
        <v>12</v>
      </c>
      <c r="AB50" s="177">
        <v>0</v>
      </c>
      <c r="AC50" s="177">
        <v>28</v>
      </c>
      <c r="BB50" s="177">
        <v>2</v>
      </c>
      <c r="BC50" s="177">
        <f t="shared" si="11"/>
        <v>0</v>
      </c>
      <c r="BD50" s="177">
        <f t="shared" si="12"/>
        <v>0</v>
      </c>
      <c r="BE50" s="177">
        <f t="shared" si="13"/>
        <v>0</v>
      </c>
      <c r="BF50" s="177">
        <f t="shared" si="14"/>
        <v>0</v>
      </c>
      <c r="BG50" s="177">
        <f t="shared" si="15"/>
        <v>0</v>
      </c>
    </row>
    <row r="51" spans="1:113" ht="26.4" x14ac:dyDescent="0.25">
      <c r="A51" s="145">
        <v>29</v>
      </c>
      <c r="B51" s="146" t="s">
        <v>146</v>
      </c>
      <c r="C51" s="147" t="s">
        <v>147</v>
      </c>
      <c r="D51" s="148" t="s">
        <v>137</v>
      </c>
      <c r="E51" s="149">
        <v>11.7</v>
      </c>
      <c r="F51" s="149"/>
      <c r="G51" s="150">
        <f t="shared" si="8"/>
        <v>0</v>
      </c>
      <c r="H51" s="151">
        <v>5.8399999999999997E-3</v>
      </c>
      <c r="I51" s="151">
        <f t="shared" si="9"/>
        <v>6.8327999999999986E-2</v>
      </c>
      <c r="J51" s="151">
        <v>0</v>
      </c>
      <c r="K51" s="151">
        <f t="shared" si="10"/>
        <v>0</v>
      </c>
      <c r="Q51" s="177">
        <v>2</v>
      </c>
      <c r="AA51" s="177">
        <v>12</v>
      </c>
      <c r="AB51" s="177">
        <v>0</v>
      </c>
      <c r="AC51" s="177">
        <v>29</v>
      </c>
      <c r="BB51" s="177">
        <v>2</v>
      </c>
      <c r="BC51" s="177">
        <f t="shared" si="11"/>
        <v>0</v>
      </c>
      <c r="BD51" s="177">
        <f t="shared" si="12"/>
        <v>0</v>
      </c>
      <c r="BE51" s="177">
        <f t="shared" si="13"/>
        <v>0</v>
      </c>
      <c r="BF51" s="177">
        <f t="shared" si="14"/>
        <v>0</v>
      </c>
      <c r="BG51" s="177">
        <f t="shared" si="15"/>
        <v>0</v>
      </c>
    </row>
    <row r="52" spans="1:113" ht="26.4" x14ac:dyDescent="0.25">
      <c r="A52" s="145">
        <v>30</v>
      </c>
      <c r="B52" s="146" t="s">
        <v>148</v>
      </c>
      <c r="C52" s="147" t="s">
        <v>149</v>
      </c>
      <c r="D52" s="148" t="s">
        <v>137</v>
      </c>
      <c r="E52" s="149">
        <v>180</v>
      </c>
      <c r="F52" s="149"/>
      <c r="G52" s="150">
        <f t="shared" si="8"/>
        <v>0</v>
      </c>
      <c r="H52" s="151">
        <v>6.1500000000000001E-3</v>
      </c>
      <c r="I52" s="151">
        <f t="shared" si="9"/>
        <v>1.107</v>
      </c>
      <c r="J52" s="151">
        <v>0</v>
      </c>
      <c r="K52" s="151">
        <f t="shared" si="10"/>
        <v>0</v>
      </c>
      <c r="Q52" s="177">
        <v>2</v>
      </c>
      <c r="AA52" s="177">
        <v>12</v>
      </c>
      <c r="AB52" s="177">
        <v>0</v>
      </c>
      <c r="AC52" s="177">
        <v>30</v>
      </c>
      <c r="BB52" s="177">
        <v>2</v>
      </c>
      <c r="BC52" s="177">
        <f t="shared" si="11"/>
        <v>0</v>
      </c>
      <c r="BD52" s="177">
        <f t="shared" si="12"/>
        <v>0</v>
      </c>
      <c r="BE52" s="177">
        <f t="shared" si="13"/>
        <v>0</v>
      </c>
      <c r="BF52" s="177">
        <f t="shared" si="14"/>
        <v>0</v>
      </c>
      <c r="BG52" s="177">
        <f t="shared" si="15"/>
        <v>0</v>
      </c>
    </row>
    <row r="53" spans="1:113" ht="26.4" x14ac:dyDescent="0.25">
      <c r="A53" s="145">
        <v>31</v>
      </c>
      <c r="B53" s="146" t="s">
        <v>150</v>
      </c>
      <c r="C53" s="147" t="s">
        <v>151</v>
      </c>
      <c r="D53" s="148" t="s">
        <v>137</v>
      </c>
      <c r="E53" s="149">
        <v>26.3</v>
      </c>
      <c r="F53" s="149"/>
      <c r="G53" s="150">
        <f t="shared" si="8"/>
        <v>0</v>
      </c>
      <c r="H53" s="151">
        <v>6.1500000000000001E-3</v>
      </c>
      <c r="I53" s="151">
        <f t="shared" si="9"/>
        <v>0.161745</v>
      </c>
      <c r="J53" s="151">
        <v>0</v>
      </c>
      <c r="K53" s="151">
        <f t="shared" si="10"/>
        <v>0</v>
      </c>
      <c r="Q53" s="177">
        <v>2</v>
      </c>
      <c r="AA53" s="177">
        <v>12</v>
      </c>
      <c r="AB53" s="177">
        <v>0</v>
      </c>
      <c r="AC53" s="177">
        <v>31</v>
      </c>
      <c r="BB53" s="177">
        <v>2</v>
      </c>
      <c r="BC53" s="177">
        <f t="shared" si="11"/>
        <v>0</v>
      </c>
      <c r="BD53" s="177">
        <f t="shared" si="12"/>
        <v>0</v>
      </c>
      <c r="BE53" s="177">
        <f t="shared" si="13"/>
        <v>0</v>
      </c>
      <c r="BF53" s="177">
        <f t="shared" si="14"/>
        <v>0</v>
      </c>
      <c r="BG53" s="177">
        <f t="shared" si="15"/>
        <v>0</v>
      </c>
    </row>
    <row r="54" spans="1:113" x14ac:dyDescent="0.25">
      <c r="A54" s="145">
        <v>32</v>
      </c>
      <c r="B54" s="146" t="s">
        <v>152</v>
      </c>
      <c r="C54" s="147" t="s">
        <v>153</v>
      </c>
      <c r="D54" s="148" t="s">
        <v>96</v>
      </c>
      <c r="E54" s="149">
        <v>1.17</v>
      </c>
      <c r="F54" s="149"/>
      <c r="G54" s="150">
        <f t="shared" si="8"/>
        <v>0</v>
      </c>
      <c r="H54" s="151">
        <v>0</v>
      </c>
      <c r="I54" s="151">
        <f t="shared" si="9"/>
        <v>0</v>
      </c>
      <c r="J54" s="151">
        <v>0</v>
      </c>
      <c r="K54" s="151">
        <f t="shared" si="10"/>
        <v>0</v>
      </c>
      <c r="Q54" s="177">
        <v>2</v>
      </c>
      <c r="AA54" s="177">
        <v>12</v>
      </c>
      <c r="AB54" s="177">
        <v>0</v>
      </c>
      <c r="AC54" s="177">
        <v>32</v>
      </c>
      <c r="BB54" s="177">
        <v>2</v>
      </c>
      <c r="BC54" s="177">
        <f t="shared" si="11"/>
        <v>0</v>
      </c>
      <c r="BD54" s="177">
        <f t="shared" si="12"/>
        <v>0</v>
      </c>
      <c r="BE54" s="177">
        <f t="shared" si="13"/>
        <v>0</v>
      </c>
      <c r="BF54" s="177">
        <f t="shared" si="14"/>
        <v>0</v>
      </c>
      <c r="BG54" s="177">
        <f t="shared" si="15"/>
        <v>0</v>
      </c>
    </row>
    <row r="55" spans="1:113" x14ac:dyDescent="0.25">
      <c r="A55" s="158"/>
      <c r="B55" s="159" t="s">
        <v>71</v>
      </c>
      <c r="C55" s="160" t="str">
        <f>CONCATENATE(B44," ",C44)</f>
        <v>764 Konstrukce klempířské</v>
      </c>
      <c r="D55" s="158"/>
      <c r="E55" s="161"/>
      <c r="F55" s="161"/>
      <c r="G55" s="162">
        <f>SUM(G44:G54)</f>
        <v>0</v>
      </c>
      <c r="H55" s="163"/>
      <c r="I55" s="164">
        <f>SUM(I44:I54)</f>
        <v>1.5516430000000001</v>
      </c>
      <c r="J55" s="163"/>
      <c r="K55" s="164">
        <f>SUM(K44:K54)</f>
        <v>-0.889073</v>
      </c>
      <c r="Q55" s="177">
        <v>4</v>
      </c>
      <c r="BC55" s="178">
        <f>SUM(BC44:BC54)</f>
        <v>0</v>
      </c>
      <c r="BD55" s="178">
        <f>SUM(BD44:BD54)</f>
        <v>0</v>
      </c>
      <c r="BE55" s="178">
        <f>SUM(BE44:BE54)</f>
        <v>0</v>
      </c>
      <c r="BF55" s="178">
        <f>SUM(BF44:BF54)</f>
        <v>0</v>
      </c>
      <c r="BG55" s="178">
        <f>SUM(BG44:BG54)</f>
        <v>0</v>
      </c>
    </row>
    <row r="56" spans="1:113" x14ac:dyDescent="0.25">
      <c r="A56" s="138" t="s">
        <v>69</v>
      </c>
      <c r="B56" s="139" t="s">
        <v>154</v>
      </c>
      <c r="C56" s="140" t="s">
        <v>155</v>
      </c>
      <c r="D56" s="141"/>
      <c r="E56" s="142"/>
      <c r="F56" s="142"/>
      <c r="G56" s="143"/>
      <c r="H56" s="144"/>
      <c r="I56" s="144"/>
      <c r="J56" s="144"/>
      <c r="K56" s="144"/>
      <c r="Q56" s="177">
        <v>1</v>
      </c>
    </row>
    <row r="57" spans="1:113" x14ac:dyDescent="0.25">
      <c r="A57" s="145">
        <v>33</v>
      </c>
      <c r="B57" s="146" t="s">
        <v>156</v>
      </c>
      <c r="C57" s="147" t="s">
        <v>157</v>
      </c>
      <c r="D57" s="148" t="s">
        <v>158</v>
      </c>
      <c r="E57" s="149">
        <v>1</v>
      </c>
      <c r="F57" s="149"/>
      <c r="G57" s="150">
        <f>E57*F57</f>
        <v>0</v>
      </c>
      <c r="H57" s="151">
        <v>1.08E-3</v>
      </c>
      <c r="I57" s="151">
        <f>E57*H57</f>
        <v>1.08E-3</v>
      </c>
      <c r="J57" s="151">
        <v>0</v>
      </c>
      <c r="K57" s="151">
        <f>E57*J57</f>
        <v>0</v>
      </c>
      <c r="Q57" s="177">
        <v>2</v>
      </c>
      <c r="AA57" s="177">
        <v>12</v>
      </c>
      <c r="AB57" s="177">
        <v>0</v>
      </c>
      <c r="AC57" s="177">
        <v>33</v>
      </c>
      <c r="BB57" s="177">
        <v>2</v>
      </c>
      <c r="BC57" s="177">
        <f>IF(BB57=1,G57,0)</f>
        <v>0</v>
      </c>
      <c r="BD57" s="177">
        <f>IF(BB57=2,G57,0)</f>
        <v>0</v>
      </c>
      <c r="BE57" s="177">
        <f>IF(BB57=3,G57,0)</f>
        <v>0</v>
      </c>
      <c r="BF57" s="177">
        <f>IF(BB57=4,G57,0)</f>
        <v>0</v>
      </c>
      <c r="BG57" s="177">
        <f>IF(BB57=5,G57,0)</f>
        <v>0</v>
      </c>
    </row>
    <row r="58" spans="1:113" x14ac:dyDescent="0.25">
      <c r="A58" s="145">
        <v>34</v>
      </c>
      <c r="B58" s="146" t="s">
        <v>159</v>
      </c>
      <c r="C58" s="147" t="s">
        <v>160</v>
      </c>
      <c r="D58" s="148" t="s">
        <v>158</v>
      </c>
      <c r="E58" s="149">
        <v>1</v>
      </c>
      <c r="F58" s="149"/>
      <c r="G58" s="150">
        <f>E58*F58</f>
        <v>0</v>
      </c>
      <c r="H58" s="151">
        <v>3.5899999999999999E-3</v>
      </c>
      <c r="I58" s="151">
        <f>E58*H58</f>
        <v>3.5899999999999999E-3</v>
      </c>
      <c r="J58" s="151">
        <v>0</v>
      </c>
      <c r="K58" s="151">
        <f>E58*J58</f>
        <v>0</v>
      </c>
      <c r="Q58" s="177">
        <v>2</v>
      </c>
      <c r="AA58" s="177">
        <v>12</v>
      </c>
      <c r="AB58" s="177">
        <v>0</v>
      </c>
      <c r="AC58" s="177">
        <v>34</v>
      </c>
      <c r="BB58" s="177">
        <v>2</v>
      </c>
      <c r="BC58" s="177">
        <f>IF(BB58=1,G58,0)</f>
        <v>0</v>
      </c>
      <c r="BD58" s="177">
        <f>IF(BB58=2,G58,0)</f>
        <v>0</v>
      </c>
      <c r="BE58" s="177">
        <f>IF(BB58=3,G58,0)</f>
        <v>0</v>
      </c>
      <c r="BF58" s="177">
        <f>IF(BB58=4,G58,0)</f>
        <v>0</v>
      </c>
      <c r="BG58" s="177">
        <f>IF(BB58=5,G58,0)</f>
        <v>0</v>
      </c>
    </row>
    <row r="59" spans="1:113" x14ac:dyDescent="0.25">
      <c r="A59" s="158"/>
      <c r="B59" s="159" t="s">
        <v>71</v>
      </c>
      <c r="C59" s="160" t="str">
        <f>CONCATENATE(B56," ",C56)</f>
        <v>767 Konstrukce zámečnické</v>
      </c>
      <c r="D59" s="158"/>
      <c r="E59" s="161"/>
      <c r="F59" s="161"/>
      <c r="G59" s="162">
        <f>SUM(G56:G58)</f>
        <v>0</v>
      </c>
      <c r="H59" s="163"/>
      <c r="I59" s="164">
        <f>SUM(I56:I58)</f>
        <v>4.6699999999999997E-3</v>
      </c>
      <c r="J59" s="163"/>
      <c r="K59" s="164">
        <f>SUM(K56:K58)</f>
        <v>0</v>
      </c>
      <c r="Q59" s="177">
        <v>4</v>
      </c>
      <c r="BC59" s="178">
        <f>SUM(BC56:BC58)</f>
        <v>0</v>
      </c>
      <c r="BD59" s="178">
        <f>SUM(BD56:BD58)</f>
        <v>0</v>
      </c>
      <c r="BE59" s="178">
        <f>SUM(BE56:BE58)</f>
        <v>0</v>
      </c>
      <c r="BF59" s="178">
        <f>SUM(BF56:BF58)</f>
        <v>0</v>
      </c>
      <c r="BG59" s="178">
        <f>SUM(BG56:BG58)</f>
        <v>0</v>
      </c>
    </row>
    <row r="60" spans="1:113" x14ac:dyDescent="0.25">
      <c r="A60" s="138" t="s">
        <v>69</v>
      </c>
      <c r="B60" s="139" t="s">
        <v>161</v>
      </c>
      <c r="C60" s="140" t="s">
        <v>162</v>
      </c>
      <c r="D60" s="141"/>
      <c r="E60" s="142"/>
      <c r="F60" s="142"/>
      <c r="G60" s="143"/>
      <c r="H60" s="144"/>
      <c r="I60" s="144"/>
      <c r="J60" s="144"/>
      <c r="K60" s="144"/>
      <c r="Q60" s="177">
        <v>1</v>
      </c>
    </row>
    <row r="61" spans="1:113" x14ac:dyDescent="0.25">
      <c r="A61" s="145">
        <v>35</v>
      </c>
      <c r="B61" s="146" t="s">
        <v>163</v>
      </c>
      <c r="C61" s="147" t="s">
        <v>164</v>
      </c>
      <c r="D61" s="148" t="s">
        <v>165</v>
      </c>
      <c r="E61" s="149">
        <v>1</v>
      </c>
      <c r="F61" s="149"/>
      <c r="G61" s="150">
        <f>E61*F61</f>
        <v>0</v>
      </c>
      <c r="H61" s="151">
        <v>0.29942999999999997</v>
      </c>
      <c r="I61" s="151">
        <f>E61*H61</f>
        <v>0.29942999999999997</v>
      </c>
      <c r="J61" s="151">
        <v>0</v>
      </c>
      <c r="K61" s="151">
        <f>E61*J61</f>
        <v>0</v>
      </c>
      <c r="Q61" s="177">
        <v>2</v>
      </c>
      <c r="AA61" s="177">
        <v>12</v>
      </c>
      <c r="AB61" s="177">
        <v>0</v>
      </c>
      <c r="AC61" s="177">
        <v>35</v>
      </c>
      <c r="BB61" s="177">
        <v>4</v>
      </c>
      <c r="BC61" s="177">
        <f>IF(BB61=1,G61,0)</f>
        <v>0</v>
      </c>
      <c r="BD61" s="177">
        <f>IF(BB61=2,G61,0)</f>
        <v>0</v>
      </c>
      <c r="BE61" s="177">
        <f>IF(BB61=3,G61,0)</f>
        <v>0</v>
      </c>
      <c r="BF61" s="177">
        <f>IF(BB61=4,G61,0)</f>
        <v>0</v>
      </c>
      <c r="BG61" s="177">
        <f>IF(BB61=5,G61,0)</f>
        <v>0</v>
      </c>
    </row>
    <row r="62" spans="1:113" x14ac:dyDescent="0.25">
      <c r="A62" s="145">
        <v>36</v>
      </c>
      <c r="B62" s="146" t="s">
        <v>22</v>
      </c>
      <c r="C62" s="147" t="s">
        <v>166</v>
      </c>
      <c r="D62" s="148" t="s">
        <v>167</v>
      </c>
      <c r="E62" s="149">
        <v>1</v>
      </c>
      <c r="F62" s="149"/>
      <c r="G62" s="150">
        <f>E62*F62</f>
        <v>0</v>
      </c>
      <c r="H62" s="151">
        <v>0</v>
      </c>
      <c r="I62" s="151">
        <f>E62*H62</f>
        <v>0</v>
      </c>
      <c r="J62" s="151">
        <v>0</v>
      </c>
      <c r="K62" s="151">
        <f>E62*J62</f>
        <v>0</v>
      </c>
      <c r="Q62" s="177">
        <v>2</v>
      </c>
      <c r="AA62" s="177">
        <v>12</v>
      </c>
      <c r="AB62" s="177">
        <v>0</v>
      </c>
      <c r="AC62" s="177">
        <v>36</v>
      </c>
      <c r="BB62" s="177">
        <v>4</v>
      </c>
      <c r="BC62" s="177">
        <f>IF(BB62=1,G62,0)</f>
        <v>0</v>
      </c>
      <c r="BD62" s="177">
        <f>IF(BB62=2,G62,0)</f>
        <v>0</v>
      </c>
      <c r="BE62" s="177">
        <f>IF(BB62=3,G62,0)</f>
        <v>0</v>
      </c>
      <c r="BF62" s="177">
        <f>IF(BB62=4,G62,0)</f>
        <v>0</v>
      </c>
      <c r="BG62" s="177">
        <f>IF(BB62=5,G62,0)</f>
        <v>0</v>
      </c>
    </row>
    <row r="63" spans="1:113" x14ac:dyDescent="0.25">
      <c r="A63" s="158"/>
      <c r="B63" s="159" t="s">
        <v>71</v>
      </c>
      <c r="C63" s="160" t="str">
        <f>CONCATENATE(B60," ",C60)</f>
        <v>M21 Elektromontáže</v>
      </c>
      <c r="D63" s="158"/>
      <c r="E63" s="161"/>
      <c r="F63" s="161"/>
      <c r="G63" s="162">
        <f>SUM(G60:G62)</f>
        <v>0</v>
      </c>
      <c r="H63" s="163"/>
      <c r="I63" s="164">
        <f>SUM(I60:I62)</f>
        <v>0.29942999999999997</v>
      </c>
      <c r="J63" s="163"/>
      <c r="K63" s="164">
        <f>SUM(K60:K62)</f>
        <v>0</v>
      </c>
      <c r="Q63" s="177">
        <v>4</v>
      </c>
      <c r="BC63" s="178">
        <f>SUM(BC60:BC62)</f>
        <v>0</v>
      </c>
      <c r="BD63" s="178">
        <f>SUM(BD60:BD62)</f>
        <v>0</v>
      </c>
      <c r="BE63" s="178">
        <f>SUM(BE60:BE62)</f>
        <v>0</v>
      </c>
      <c r="BF63" s="178">
        <f>SUM(BF60:BF62)</f>
        <v>0</v>
      </c>
      <c r="BG63" s="178">
        <f>SUM(BG60:BG62)</f>
        <v>0</v>
      </c>
    </row>
    <row r="64" spans="1:113" x14ac:dyDescent="0.25">
      <c r="E64" s="121"/>
    </row>
    <row r="65" spans="5:5" x14ac:dyDescent="0.25">
      <c r="E65" s="121"/>
    </row>
    <row r="66" spans="5:5" x14ac:dyDescent="0.25">
      <c r="E66" s="121"/>
    </row>
    <row r="67" spans="5:5" x14ac:dyDescent="0.25">
      <c r="E67" s="121"/>
    </row>
    <row r="68" spans="5:5" x14ac:dyDescent="0.25">
      <c r="E68" s="121"/>
    </row>
    <row r="69" spans="5:5" x14ac:dyDescent="0.25">
      <c r="E69" s="121"/>
    </row>
    <row r="70" spans="5:5" x14ac:dyDescent="0.25">
      <c r="E70" s="121"/>
    </row>
    <row r="71" spans="5:5" x14ac:dyDescent="0.25">
      <c r="E71" s="121"/>
    </row>
    <row r="72" spans="5:5" x14ac:dyDescent="0.25">
      <c r="E72" s="121"/>
    </row>
    <row r="73" spans="5:5" x14ac:dyDescent="0.25">
      <c r="E73" s="121"/>
    </row>
    <row r="74" spans="5:5" x14ac:dyDescent="0.25">
      <c r="E74" s="121"/>
    </row>
    <row r="75" spans="5:5" x14ac:dyDescent="0.25">
      <c r="E75" s="121"/>
    </row>
    <row r="76" spans="5:5" x14ac:dyDescent="0.25">
      <c r="E76" s="121"/>
    </row>
    <row r="77" spans="5:5" x14ac:dyDescent="0.25">
      <c r="E77" s="121"/>
    </row>
    <row r="78" spans="5:5" x14ac:dyDescent="0.25">
      <c r="E78" s="121"/>
    </row>
    <row r="79" spans="5:5" x14ac:dyDescent="0.25">
      <c r="E79" s="121"/>
    </row>
    <row r="80" spans="5:5" x14ac:dyDescent="0.25">
      <c r="E80" s="121"/>
    </row>
    <row r="81" spans="1:7" x14ac:dyDescent="0.25">
      <c r="E81" s="121"/>
    </row>
    <row r="82" spans="1:7" x14ac:dyDescent="0.25">
      <c r="E82" s="121"/>
    </row>
    <row r="83" spans="1:7" x14ac:dyDescent="0.25">
      <c r="E83" s="121"/>
    </row>
    <row r="84" spans="1:7" x14ac:dyDescent="0.25">
      <c r="E84" s="121"/>
    </row>
    <row r="85" spans="1:7" x14ac:dyDescent="0.25">
      <c r="E85" s="121"/>
    </row>
    <row r="86" spans="1:7" x14ac:dyDescent="0.25">
      <c r="E86" s="121"/>
    </row>
    <row r="87" spans="1:7" x14ac:dyDescent="0.25">
      <c r="A87" s="165"/>
      <c r="B87" s="165"/>
      <c r="C87" s="165"/>
      <c r="D87" s="165"/>
      <c r="E87" s="165"/>
      <c r="F87" s="165"/>
      <c r="G87" s="165"/>
    </row>
    <row r="88" spans="1:7" x14ac:dyDescent="0.25">
      <c r="A88" s="165"/>
      <c r="B88" s="165"/>
      <c r="C88" s="165"/>
      <c r="D88" s="165"/>
      <c r="E88" s="165"/>
      <c r="F88" s="165"/>
      <c r="G88" s="165"/>
    </row>
    <row r="89" spans="1:7" x14ac:dyDescent="0.25">
      <c r="A89" s="165"/>
      <c r="B89" s="165"/>
      <c r="C89" s="165"/>
      <c r="D89" s="165"/>
      <c r="E89" s="165"/>
      <c r="F89" s="165"/>
      <c r="G89" s="165"/>
    </row>
    <row r="90" spans="1:7" x14ac:dyDescent="0.25">
      <c r="A90" s="165"/>
      <c r="B90" s="165"/>
      <c r="C90" s="165"/>
      <c r="D90" s="165"/>
      <c r="E90" s="165"/>
      <c r="F90" s="165"/>
      <c r="G90" s="165"/>
    </row>
    <row r="91" spans="1:7" x14ac:dyDescent="0.25">
      <c r="E91" s="121"/>
    </row>
    <row r="92" spans="1:7" x14ac:dyDescent="0.25">
      <c r="E92" s="121"/>
    </row>
    <row r="93" spans="1:7" x14ac:dyDescent="0.25">
      <c r="E93" s="121"/>
    </row>
    <row r="94" spans="1:7" x14ac:dyDescent="0.25">
      <c r="E94" s="121"/>
    </row>
    <row r="95" spans="1:7" x14ac:dyDescent="0.25">
      <c r="E95" s="121"/>
    </row>
    <row r="96" spans="1:7" x14ac:dyDescent="0.25">
      <c r="E96" s="121"/>
    </row>
    <row r="97" spans="5:5" x14ac:dyDescent="0.25">
      <c r="E97" s="121"/>
    </row>
    <row r="98" spans="5:5" x14ac:dyDescent="0.25">
      <c r="E98" s="121"/>
    </row>
    <row r="99" spans="5:5" x14ac:dyDescent="0.25">
      <c r="E99" s="121"/>
    </row>
    <row r="100" spans="5:5" x14ac:dyDescent="0.25">
      <c r="E100" s="121"/>
    </row>
    <row r="101" spans="5:5" x14ac:dyDescent="0.25">
      <c r="E101" s="121"/>
    </row>
    <row r="102" spans="5:5" x14ac:dyDescent="0.25">
      <c r="E102" s="121"/>
    </row>
    <row r="103" spans="5:5" x14ac:dyDescent="0.25">
      <c r="E103" s="121"/>
    </row>
    <row r="104" spans="5:5" x14ac:dyDescent="0.25">
      <c r="E104" s="121"/>
    </row>
    <row r="105" spans="5:5" x14ac:dyDescent="0.25">
      <c r="E105" s="121"/>
    </row>
    <row r="106" spans="5:5" x14ac:dyDescent="0.25">
      <c r="E106" s="121"/>
    </row>
    <row r="107" spans="5:5" x14ac:dyDescent="0.25">
      <c r="E107" s="121"/>
    </row>
    <row r="108" spans="5:5" x14ac:dyDescent="0.25">
      <c r="E108" s="121"/>
    </row>
    <row r="109" spans="5:5" x14ac:dyDescent="0.25">
      <c r="E109" s="121"/>
    </row>
    <row r="110" spans="5:5" x14ac:dyDescent="0.25">
      <c r="E110" s="121"/>
    </row>
    <row r="111" spans="5:5" x14ac:dyDescent="0.25">
      <c r="E111" s="121"/>
    </row>
    <row r="112" spans="5:5" x14ac:dyDescent="0.25">
      <c r="E112" s="121"/>
    </row>
    <row r="113" spans="1:7" x14ac:dyDescent="0.25">
      <c r="E113" s="121"/>
    </row>
    <row r="114" spans="1:7" x14ac:dyDescent="0.25">
      <c r="E114" s="121"/>
    </row>
    <row r="115" spans="1:7" x14ac:dyDescent="0.25">
      <c r="E115" s="121"/>
    </row>
    <row r="116" spans="1:7" x14ac:dyDescent="0.25">
      <c r="A116" s="166"/>
      <c r="B116" s="166"/>
    </row>
    <row r="117" spans="1:7" x14ac:dyDescent="0.25">
      <c r="A117" s="165"/>
      <c r="B117" s="165"/>
      <c r="C117" s="168"/>
      <c r="D117" s="168"/>
      <c r="E117" s="169"/>
      <c r="F117" s="168"/>
      <c r="G117" s="170"/>
    </row>
    <row r="118" spans="1:7" x14ac:dyDescent="0.25">
      <c r="A118" s="171"/>
      <c r="B118" s="171"/>
      <c r="C118" s="165"/>
      <c r="D118" s="165"/>
      <c r="E118" s="172"/>
      <c r="F118" s="165"/>
      <c r="G118" s="165"/>
    </row>
    <row r="119" spans="1:7" x14ac:dyDescent="0.25">
      <c r="A119" s="165"/>
      <c r="B119" s="165"/>
      <c r="C119" s="165"/>
      <c r="D119" s="165"/>
      <c r="E119" s="172"/>
      <c r="F119" s="165"/>
      <c r="G119" s="165"/>
    </row>
    <row r="120" spans="1:7" x14ac:dyDescent="0.25">
      <c r="A120" s="165"/>
      <c r="B120" s="165"/>
      <c r="C120" s="165"/>
      <c r="D120" s="165"/>
      <c r="E120" s="172"/>
      <c r="F120" s="165"/>
      <c r="G120" s="165"/>
    </row>
    <row r="121" spans="1:7" x14ac:dyDescent="0.25">
      <c r="A121" s="165"/>
      <c r="B121" s="165"/>
      <c r="C121" s="165"/>
      <c r="D121" s="165"/>
      <c r="E121" s="172"/>
      <c r="F121" s="165"/>
      <c r="G121" s="165"/>
    </row>
    <row r="122" spans="1:7" x14ac:dyDescent="0.25">
      <c r="A122" s="165"/>
      <c r="B122" s="165"/>
      <c r="C122" s="165"/>
      <c r="D122" s="165"/>
      <c r="E122" s="172"/>
      <c r="F122" s="165"/>
      <c r="G122" s="165"/>
    </row>
    <row r="123" spans="1:7" x14ac:dyDescent="0.25">
      <c r="A123" s="165"/>
      <c r="B123" s="165"/>
      <c r="C123" s="165"/>
      <c r="D123" s="165"/>
      <c r="E123" s="172"/>
      <c r="F123" s="165"/>
      <c r="G123" s="165"/>
    </row>
    <row r="124" spans="1:7" x14ac:dyDescent="0.25">
      <c r="A124" s="165"/>
      <c r="B124" s="165"/>
      <c r="C124" s="165"/>
      <c r="D124" s="165"/>
      <c r="E124" s="172"/>
      <c r="F124" s="165"/>
      <c r="G124" s="165"/>
    </row>
    <row r="125" spans="1:7" x14ac:dyDescent="0.25">
      <c r="A125" s="165"/>
      <c r="B125" s="165"/>
      <c r="C125" s="165"/>
      <c r="D125" s="165"/>
      <c r="E125" s="172"/>
      <c r="F125" s="165"/>
      <c r="G125" s="165"/>
    </row>
    <row r="126" spans="1:7" x14ac:dyDescent="0.25">
      <c r="A126" s="165"/>
      <c r="B126" s="165"/>
      <c r="C126" s="165"/>
      <c r="D126" s="165"/>
      <c r="E126" s="172"/>
      <c r="F126" s="165"/>
      <c r="G126" s="165"/>
    </row>
    <row r="127" spans="1:7" x14ac:dyDescent="0.25">
      <c r="A127" s="165"/>
      <c r="B127" s="165"/>
      <c r="C127" s="165"/>
      <c r="D127" s="165"/>
      <c r="E127" s="172"/>
      <c r="F127" s="165"/>
      <c r="G127" s="165"/>
    </row>
    <row r="128" spans="1:7" x14ac:dyDescent="0.25">
      <c r="A128" s="165"/>
      <c r="B128" s="165"/>
      <c r="C128" s="165"/>
      <c r="D128" s="165"/>
      <c r="E128" s="172"/>
      <c r="F128" s="165"/>
      <c r="G128" s="165"/>
    </row>
    <row r="129" spans="1:7" x14ac:dyDescent="0.25">
      <c r="A129" s="165"/>
      <c r="B129" s="165"/>
      <c r="C129" s="165"/>
      <c r="D129" s="165"/>
      <c r="E129" s="172"/>
      <c r="F129" s="165"/>
      <c r="G129" s="165"/>
    </row>
    <row r="130" spans="1:7" x14ac:dyDescent="0.25">
      <c r="A130" s="165"/>
      <c r="B130" s="165"/>
      <c r="C130" s="165"/>
      <c r="D130" s="165"/>
      <c r="E130" s="172"/>
      <c r="F130" s="165"/>
      <c r="G130" s="165"/>
    </row>
  </sheetData>
  <mergeCells count="6">
    <mergeCell ref="C12:D12"/>
    <mergeCell ref="C17:D17"/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Dvořák</dc:creator>
  <cp:lastModifiedBy>vvojtalova</cp:lastModifiedBy>
  <dcterms:created xsi:type="dcterms:W3CDTF">2015-06-04T19:30:15Z</dcterms:created>
  <dcterms:modified xsi:type="dcterms:W3CDTF">2015-07-08T12:20:00Z</dcterms:modified>
</cp:coreProperties>
</file>