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mila Burdíková\Desktop\export kros\"/>
    </mc:Choice>
  </mc:AlternateContent>
  <bookViews>
    <workbookView xWindow="0" yWindow="0" windowWidth="12015" windowHeight="9915"/>
  </bookViews>
  <sheets>
    <sheet name="Rekapitulace stavby" sheetId="1" r:id="rId1"/>
    <sheet name="01 - Byt č. 1 v 1. NP" sheetId="2" r:id="rId2"/>
    <sheet name="01a - Byt č. 1 - ÚT, plyn..." sheetId="3" r:id="rId3"/>
    <sheet name="02 - Byt č. 5 ve 3. NP" sheetId="4" r:id="rId4"/>
    <sheet name="02a - Byt č. 5 - ÚT, plyn..." sheetId="5" r:id="rId5"/>
    <sheet name="Pokyny pro vyplnění" sheetId="6" r:id="rId6"/>
  </sheets>
  <definedNames>
    <definedName name="_xlnm._FilterDatabase" localSheetId="1" hidden="1">'01 - Byt č. 1 v 1. NP'!$C$96:$K$344</definedName>
    <definedName name="_xlnm._FilterDatabase" localSheetId="2" hidden="1">'01a - Byt č. 1 - ÚT, plyn...'!$C$88:$K$183</definedName>
    <definedName name="_xlnm._FilterDatabase" localSheetId="3" hidden="1">'02 - Byt č. 5 ve 3. NP'!$C$96:$K$364</definedName>
    <definedName name="_xlnm._FilterDatabase" localSheetId="4" hidden="1">'02a - Byt č. 5 - ÚT, plyn...'!$C$88:$K$186</definedName>
    <definedName name="_xlnm.Print_Titles" localSheetId="1">'01 - Byt č. 1 v 1. NP'!$96:$96</definedName>
    <definedName name="_xlnm.Print_Titles" localSheetId="2">'01a - Byt č. 1 - ÚT, plyn...'!$88:$88</definedName>
    <definedName name="_xlnm.Print_Titles" localSheetId="3">'02 - Byt č. 5 ve 3. NP'!$96:$96</definedName>
    <definedName name="_xlnm.Print_Titles" localSheetId="4">'02a - Byt č. 5 - ÚT, plyn...'!$88:$88</definedName>
    <definedName name="_xlnm.Print_Titles" localSheetId="0">'Rekapitulace stavby'!$49:$49</definedName>
    <definedName name="_xlnm.Print_Area" localSheetId="1">'01 - Byt č. 1 v 1. NP'!$C$4:$J$36,'01 - Byt č. 1 v 1. NP'!$C$42:$J$78,'01 - Byt č. 1 v 1. NP'!$C$84:$K$344</definedName>
    <definedName name="_xlnm.Print_Area" localSheetId="2">'01a - Byt č. 1 - ÚT, plyn...'!$C$4:$J$36,'01a - Byt č. 1 - ÚT, plyn...'!$C$42:$J$70,'01a - Byt č. 1 - ÚT, plyn...'!$C$76:$K$183</definedName>
    <definedName name="_xlnm.Print_Area" localSheetId="3">'02 - Byt č. 5 ve 3. NP'!$C$4:$J$36,'02 - Byt č. 5 ve 3. NP'!$C$42:$J$78,'02 - Byt č. 5 ve 3. NP'!$C$84:$K$364</definedName>
    <definedName name="_xlnm.Print_Area" localSheetId="4">'02a - Byt č. 5 - ÚT, plyn...'!$C$4:$J$36,'02a - Byt č. 5 - ÚT, plyn...'!$C$42:$J$70,'02a - Byt č. 5 - ÚT, plyn...'!$C$76:$K$186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</definedNames>
  <calcPr calcId="152511"/>
</workbook>
</file>

<file path=xl/calcChain.xml><?xml version="1.0" encoding="utf-8"?>
<calcChain xmlns="http://schemas.openxmlformats.org/spreadsheetml/2006/main">
  <c r="AY55" i="1" l="1"/>
  <c r="AX55" i="1"/>
  <c r="BI186" i="5"/>
  <c r="BH186" i="5"/>
  <c r="BG186" i="5"/>
  <c r="BE186" i="5"/>
  <c r="T186" i="5"/>
  <c r="T185" i="5" s="1"/>
  <c r="R186" i="5"/>
  <c r="R185" i="5" s="1"/>
  <c r="P186" i="5"/>
  <c r="P185" i="5" s="1"/>
  <c r="BK186" i="5"/>
  <c r="BK185" i="5" s="1"/>
  <c r="J185" i="5" s="1"/>
  <c r="J69" i="5" s="1"/>
  <c r="J186" i="5"/>
  <c r="BF186" i="5" s="1"/>
  <c r="BI184" i="5"/>
  <c r="BH184" i="5"/>
  <c r="BG184" i="5"/>
  <c r="BE184" i="5"/>
  <c r="T184" i="5"/>
  <c r="T183" i="5" s="1"/>
  <c r="R184" i="5"/>
  <c r="R183" i="5" s="1"/>
  <c r="P184" i="5"/>
  <c r="P183" i="5" s="1"/>
  <c r="BK184" i="5"/>
  <c r="BK183" i="5" s="1"/>
  <c r="J183" i="5" s="1"/>
  <c r="J68" i="5" s="1"/>
  <c r="J184" i="5"/>
  <c r="BF184" i="5" s="1"/>
  <c r="BI182" i="5"/>
  <c r="BH182" i="5"/>
  <c r="BG182" i="5"/>
  <c r="BF182" i="5"/>
  <c r="BE182" i="5"/>
  <c r="T182" i="5"/>
  <c r="R182" i="5"/>
  <c r="P182" i="5"/>
  <c r="BK182" i="5"/>
  <c r="J182" i="5"/>
  <c r="BI181" i="5"/>
  <c r="BH181" i="5"/>
  <c r="BG181" i="5"/>
  <c r="BE181" i="5"/>
  <c r="T181" i="5"/>
  <c r="R181" i="5"/>
  <c r="P181" i="5"/>
  <c r="BK181" i="5"/>
  <c r="J181" i="5"/>
  <c r="BF181" i="5" s="1"/>
  <c r="BI180" i="5"/>
  <c r="BH180" i="5"/>
  <c r="BG180" i="5"/>
  <c r="BF180" i="5"/>
  <c r="BE180" i="5"/>
  <c r="T180" i="5"/>
  <c r="R180" i="5"/>
  <c r="P180" i="5"/>
  <c r="BK180" i="5"/>
  <c r="J180" i="5"/>
  <c r="BI179" i="5"/>
  <c r="BH179" i="5"/>
  <c r="BG179" i="5"/>
  <c r="BE179" i="5"/>
  <c r="T179" i="5"/>
  <c r="R179" i="5"/>
  <c r="P179" i="5"/>
  <c r="BK179" i="5"/>
  <c r="J179" i="5"/>
  <c r="BF179" i="5" s="1"/>
  <c r="BI178" i="5"/>
  <c r="BH178" i="5"/>
  <c r="BG178" i="5"/>
  <c r="BF178" i="5"/>
  <c r="BE178" i="5"/>
  <c r="T178" i="5"/>
  <c r="R178" i="5"/>
  <c r="P178" i="5"/>
  <c r="BK178" i="5"/>
  <c r="J178" i="5"/>
  <c r="BI177" i="5"/>
  <c r="BH177" i="5"/>
  <c r="BG177" i="5"/>
  <c r="BE177" i="5"/>
  <c r="T177" i="5"/>
  <c r="R177" i="5"/>
  <c r="P177" i="5"/>
  <c r="BK177" i="5"/>
  <c r="J177" i="5"/>
  <c r="BF177" i="5" s="1"/>
  <c r="BI176" i="5"/>
  <c r="BH176" i="5"/>
  <c r="BG176" i="5"/>
  <c r="BF176" i="5"/>
  <c r="BE176" i="5"/>
  <c r="T176" i="5"/>
  <c r="R176" i="5"/>
  <c r="P176" i="5"/>
  <c r="BK176" i="5"/>
  <c r="J176" i="5"/>
  <c r="BI175" i="5"/>
  <c r="BH175" i="5"/>
  <c r="BG175" i="5"/>
  <c r="BE175" i="5"/>
  <c r="T175" i="5"/>
  <c r="R175" i="5"/>
  <c r="P175" i="5"/>
  <c r="BK175" i="5"/>
  <c r="J175" i="5"/>
  <c r="BF175" i="5" s="1"/>
  <c r="BI174" i="5"/>
  <c r="BH174" i="5"/>
  <c r="BG174" i="5"/>
  <c r="BF174" i="5"/>
  <c r="BE174" i="5"/>
  <c r="T174" i="5"/>
  <c r="R174" i="5"/>
  <c r="P174" i="5"/>
  <c r="BK174" i="5"/>
  <c r="J174" i="5"/>
  <c r="BI173" i="5"/>
  <c r="BH173" i="5"/>
  <c r="BG173" i="5"/>
  <c r="BE173" i="5"/>
  <c r="T173" i="5"/>
  <c r="R173" i="5"/>
  <c r="P173" i="5"/>
  <c r="BK173" i="5"/>
  <c r="J173" i="5"/>
  <c r="BF173" i="5" s="1"/>
  <c r="BI172" i="5"/>
  <c r="BH172" i="5"/>
  <c r="BG172" i="5"/>
  <c r="BF172" i="5"/>
  <c r="BE172" i="5"/>
  <c r="T172" i="5"/>
  <c r="R172" i="5"/>
  <c r="P172" i="5"/>
  <c r="BK172" i="5"/>
  <c r="J172" i="5"/>
  <c r="BI171" i="5"/>
  <c r="BH171" i="5"/>
  <c r="BG171" i="5"/>
  <c r="BE171" i="5"/>
  <c r="T171" i="5"/>
  <c r="R171" i="5"/>
  <c r="P171" i="5"/>
  <c r="BK171" i="5"/>
  <c r="J171" i="5"/>
  <c r="BF171" i="5" s="1"/>
  <c r="BI170" i="5"/>
  <c r="BH170" i="5"/>
  <c r="BG170" i="5"/>
  <c r="BF170" i="5"/>
  <c r="BE170" i="5"/>
  <c r="T170" i="5"/>
  <c r="R170" i="5"/>
  <c r="P170" i="5"/>
  <c r="BK170" i="5"/>
  <c r="J170" i="5"/>
  <c r="BI169" i="5"/>
  <c r="BH169" i="5"/>
  <c r="BG169" i="5"/>
  <c r="BE169" i="5"/>
  <c r="T169" i="5"/>
  <c r="R169" i="5"/>
  <c r="P169" i="5"/>
  <c r="BK169" i="5"/>
  <c r="J169" i="5"/>
  <c r="BF169" i="5" s="1"/>
  <c r="BI168" i="5"/>
  <c r="BH168" i="5"/>
  <c r="BG168" i="5"/>
  <c r="BF168" i="5"/>
  <c r="BE168" i="5"/>
  <c r="T168" i="5"/>
  <c r="R168" i="5"/>
  <c r="P168" i="5"/>
  <c r="BK168" i="5"/>
  <c r="J168" i="5"/>
  <c r="BI167" i="5"/>
  <c r="BH167" i="5"/>
  <c r="BG167" i="5"/>
  <c r="BE167" i="5"/>
  <c r="T167" i="5"/>
  <c r="T166" i="5" s="1"/>
  <c r="R167" i="5"/>
  <c r="R166" i="5" s="1"/>
  <c r="P167" i="5"/>
  <c r="P166" i="5" s="1"/>
  <c r="BK167" i="5"/>
  <c r="BK166" i="5" s="1"/>
  <c r="J166" i="5" s="1"/>
  <c r="J67" i="5" s="1"/>
  <c r="J167" i="5"/>
  <c r="BF167" i="5" s="1"/>
  <c r="BI165" i="5"/>
  <c r="BH165" i="5"/>
  <c r="BG165" i="5"/>
  <c r="BE165" i="5"/>
  <c r="T165" i="5"/>
  <c r="R165" i="5"/>
  <c r="P165" i="5"/>
  <c r="BK165" i="5"/>
  <c r="J165" i="5"/>
  <c r="BF165" i="5" s="1"/>
  <c r="BI164" i="5"/>
  <c r="BH164" i="5"/>
  <c r="BG164" i="5"/>
  <c r="BF164" i="5"/>
  <c r="BE164" i="5"/>
  <c r="T164" i="5"/>
  <c r="R164" i="5"/>
  <c r="P164" i="5"/>
  <c r="BK164" i="5"/>
  <c r="J164" i="5"/>
  <c r="BI163" i="5"/>
  <c r="BH163" i="5"/>
  <c r="BG163" i="5"/>
  <c r="BE163" i="5"/>
  <c r="T163" i="5"/>
  <c r="R163" i="5"/>
  <c r="P163" i="5"/>
  <c r="BK163" i="5"/>
  <c r="J163" i="5"/>
  <c r="BF163" i="5" s="1"/>
  <c r="BI162" i="5"/>
  <c r="BH162" i="5"/>
  <c r="BG162" i="5"/>
  <c r="BF162" i="5"/>
  <c r="BE162" i="5"/>
  <c r="T162" i="5"/>
  <c r="R162" i="5"/>
  <c r="P162" i="5"/>
  <c r="BK162" i="5"/>
  <c r="J162" i="5"/>
  <c r="BI161" i="5"/>
  <c r="BH161" i="5"/>
  <c r="BG161" i="5"/>
  <c r="BE161" i="5"/>
  <c r="T161" i="5"/>
  <c r="R161" i="5"/>
  <c r="P161" i="5"/>
  <c r="BK161" i="5"/>
  <c r="J161" i="5"/>
  <c r="BF161" i="5" s="1"/>
  <c r="BI160" i="5"/>
  <c r="BH160" i="5"/>
  <c r="BG160" i="5"/>
  <c r="BF160" i="5"/>
  <c r="BE160" i="5"/>
  <c r="T160" i="5"/>
  <c r="R160" i="5"/>
  <c r="P160" i="5"/>
  <c r="BK160" i="5"/>
  <c r="J160" i="5"/>
  <c r="BI159" i="5"/>
  <c r="BH159" i="5"/>
  <c r="BG159" i="5"/>
  <c r="BE159" i="5"/>
  <c r="T159" i="5"/>
  <c r="R159" i="5"/>
  <c r="P159" i="5"/>
  <c r="BK159" i="5"/>
  <c r="J159" i="5"/>
  <c r="BF159" i="5" s="1"/>
  <c r="BI158" i="5"/>
  <c r="BH158" i="5"/>
  <c r="BG158" i="5"/>
  <c r="BE158" i="5"/>
  <c r="T158" i="5"/>
  <c r="R158" i="5"/>
  <c r="P158" i="5"/>
  <c r="BK158" i="5"/>
  <c r="J158" i="5"/>
  <c r="BF158" i="5" s="1"/>
  <c r="BI157" i="5"/>
  <c r="BH157" i="5"/>
  <c r="BG157" i="5"/>
  <c r="BE157" i="5"/>
  <c r="T157" i="5"/>
  <c r="R157" i="5"/>
  <c r="P157" i="5"/>
  <c r="BK157" i="5"/>
  <c r="J157" i="5"/>
  <c r="BF157" i="5" s="1"/>
  <c r="BI156" i="5"/>
  <c r="BH156" i="5"/>
  <c r="BG156" i="5"/>
  <c r="BE156" i="5"/>
  <c r="T156" i="5"/>
  <c r="R156" i="5"/>
  <c r="P156" i="5"/>
  <c r="BK156" i="5"/>
  <c r="J156" i="5"/>
  <c r="BF156" i="5" s="1"/>
  <c r="BI155" i="5"/>
  <c r="BH155" i="5"/>
  <c r="BG155" i="5"/>
  <c r="BE155" i="5"/>
  <c r="T155" i="5"/>
  <c r="R155" i="5"/>
  <c r="P155" i="5"/>
  <c r="BK155" i="5"/>
  <c r="J155" i="5"/>
  <c r="BF155" i="5" s="1"/>
  <c r="BI154" i="5"/>
  <c r="BH154" i="5"/>
  <c r="BG154" i="5"/>
  <c r="BE154" i="5"/>
  <c r="T154" i="5"/>
  <c r="T153" i="5" s="1"/>
  <c r="R154" i="5"/>
  <c r="R153" i="5" s="1"/>
  <c r="P154" i="5"/>
  <c r="P153" i="5" s="1"/>
  <c r="BK154" i="5"/>
  <c r="BK153" i="5" s="1"/>
  <c r="J153" i="5" s="1"/>
  <c r="J66" i="5" s="1"/>
  <c r="J154" i="5"/>
  <c r="BF154" i="5" s="1"/>
  <c r="BI152" i="5"/>
  <c r="BH152" i="5"/>
  <c r="BG152" i="5"/>
  <c r="BE152" i="5"/>
  <c r="T152" i="5"/>
  <c r="R152" i="5"/>
  <c r="P152" i="5"/>
  <c r="BK152" i="5"/>
  <c r="J152" i="5"/>
  <c r="BF152" i="5" s="1"/>
  <c r="BI151" i="5"/>
  <c r="BH151" i="5"/>
  <c r="BG151" i="5"/>
  <c r="BE151" i="5"/>
  <c r="T151" i="5"/>
  <c r="R151" i="5"/>
  <c r="P151" i="5"/>
  <c r="BK151" i="5"/>
  <c r="J151" i="5"/>
  <c r="BF151" i="5" s="1"/>
  <c r="BI150" i="5"/>
  <c r="BH150" i="5"/>
  <c r="BG150" i="5"/>
  <c r="BE150" i="5"/>
  <c r="T150" i="5"/>
  <c r="R150" i="5"/>
  <c r="P150" i="5"/>
  <c r="BK150" i="5"/>
  <c r="J150" i="5"/>
  <c r="BF150" i="5" s="1"/>
  <c r="BI149" i="5"/>
  <c r="BH149" i="5"/>
  <c r="BG149" i="5"/>
  <c r="BE149" i="5"/>
  <c r="T149" i="5"/>
  <c r="R149" i="5"/>
  <c r="P149" i="5"/>
  <c r="BK149" i="5"/>
  <c r="J149" i="5"/>
  <c r="BF149" i="5" s="1"/>
  <c r="BI148" i="5"/>
  <c r="BH148" i="5"/>
  <c r="BG148" i="5"/>
  <c r="BE148" i="5"/>
  <c r="T148" i="5"/>
  <c r="R148" i="5"/>
  <c r="P148" i="5"/>
  <c r="BK148" i="5"/>
  <c r="J148" i="5"/>
  <c r="BF148" i="5" s="1"/>
  <c r="BI147" i="5"/>
  <c r="BH147" i="5"/>
  <c r="BG147" i="5"/>
  <c r="BE147" i="5"/>
  <c r="T147" i="5"/>
  <c r="R147" i="5"/>
  <c r="P147" i="5"/>
  <c r="BK147" i="5"/>
  <c r="J147" i="5"/>
  <c r="BF147" i="5" s="1"/>
  <c r="BI146" i="5"/>
  <c r="BH146" i="5"/>
  <c r="BG146" i="5"/>
  <c r="BE146" i="5"/>
  <c r="T146" i="5"/>
  <c r="T145" i="5" s="1"/>
  <c r="R146" i="5"/>
  <c r="R145" i="5" s="1"/>
  <c r="P146" i="5"/>
  <c r="P145" i="5" s="1"/>
  <c r="BK146" i="5"/>
  <c r="BK145" i="5" s="1"/>
  <c r="J145" i="5" s="1"/>
  <c r="J65" i="5" s="1"/>
  <c r="J146" i="5"/>
  <c r="BF146" i="5" s="1"/>
  <c r="BI144" i="5"/>
  <c r="BH144" i="5"/>
  <c r="BG144" i="5"/>
  <c r="BE144" i="5"/>
  <c r="T144" i="5"/>
  <c r="R144" i="5"/>
  <c r="P144" i="5"/>
  <c r="BK144" i="5"/>
  <c r="J144" i="5"/>
  <c r="BF144" i="5" s="1"/>
  <c r="BI143" i="5"/>
  <c r="BH143" i="5"/>
  <c r="BG143" i="5"/>
  <c r="BE143" i="5"/>
  <c r="T143" i="5"/>
  <c r="R143" i="5"/>
  <c r="P143" i="5"/>
  <c r="BK143" i="5"/>
  <c r="J143" i="5"/>
  <c r="BF143" i="5" s="1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R141" i="5"/>
  <c r="P141" i="5"/>
  <c r="BK141" i="5"/>
  <c r="J141" i="5"/>
  <c r="BF141" i="5" s="1"/>
  <c r="BI140" i="5"/>
  <c r="BH140" i="5"/>
  <c r="BG140" i="5"/>
  <c r="BE140" i="5"/>
  <c r="T140" i="5"/>
  <c r="R140" i="5"/>
  <c r="P140" i="5"/>
  <c r="BK140" i="5"/>
  <c r="J140" i="5"/>
  <c r="BF140" i="5" s="1"/>
  <c r="BI139" i="5"/>
  <c r="BH139" i="5"/>
  <c r="BG139" i="5"/>
  <c r="BE139" i="5"/>
  <c r="T139" i="5"/>
  <c r="R139" i="5"/>
  <c r="P139" i="5"/>
  <c r="BK139" i="5"/>
  <c r="J139" i="5"/>
  <c r="BF139" i="5" s="1"/>
  <c r="BI138" i="5"/>
  <c r="BH138" i="5"/>
  <c r="BG138" i="5"/>
  <c r="BE138" i="5"/>
  <c r="T138" i="5"/>
  <c r="R138" i="5"/>
  <c r="P138" i="5"/>
  <c r="BK138" i="5"/>
  <c r="J138" i="5"/>
  <c r="BF138" i="5" s="1"/>
  <c r="BI137" i="5"/>
  <c r="BH137" i="5"/>
  <c r="BG137" i="5"/>
  <c r="BE137" i="5"/>
  <c r="T137" i="5"/>
  <c r="R137" i="5"/>
  <c r="P137" i="5"/>
  <c r="BK137" i="5"/>
  <c r="J137" i="5"/>
  <c r="BF137" i="5" s="1"/>
  <c r="BI136" i="5"/>
  <c r="BH136" i="5"/>
  <c r="BG136" i="5"/>
  <c r="BE136" i="5"/>
  <c r="T136" i="5"/>
  <c r="R136" i="5"/>
  <c r="P136" i="5"/>
  <c r="BK136" i="5"/>
  <c r="J136" i="5"/>
  <c r="BF136" i="5" s="1"/>
  <c r="BI135" i="5"/>
  <c r="BH135" i="5"/>
  <c r="BG135" i="5"/>
  <c r="BF135" i="5"/>
  <c r="BE135" i="5"/>
  <c r="T135" i="5"/>
  <c r="T134" i="5" s="1"/>
  <c r="R135" i="5"/>
  <c r="R134" i="5" s="1"/>
  <c r="P135" i="5"/>
  <c r="P134" i="5" s="1"/>
  <c r="BK135" i="5"/>
  <c r="BK134" i="5" s="1"/>
  <c r="J134" i="5" s="1"/>
  <c r="J64" i="5" s="1"/>
  <c r="J135" i="5"/>
  <c r="BI133" i="5"/>
  <c r="BH133" i="5"/>
  <c r="BG133" i="5"/>
  <c r="BE133" i="5"/>
  <c r="T133" i="5"/>
  <c r="R133" i="5"/>
  <c r="P133" i="5"/>
  <c r="BK133" i="5"/>
  <c r="J133" i="5"/>
  <c r="BF133" i="5" s="1"/>
  <c r="BI132" i="5"/>
  <c r="BH132" i="5"/>
  <c r="BG132" i="5"/>
  <c r="BE132" i="5"/>
  <c r="T132" i="5"/>
  <c r="T131" i="5" s="1"/>
  <c r="R132" i="5"/>
  <c r="R131" i="5" s="1"/>
  <c r="P132" i="5"/>
  <c r="P131" i="5" s="1"/>
  <c r="BK132" i="5"/>
  <c r="BK131" i="5" s="1"/>
  <c r="J131" i="5" s="1"/>
  <c r="J63" i="5" s="1"/>
  <c r="J132" i="5"/>
  <c r="BF132" i="5" s="1"/>
  <c r="BI130" i="5"/>
  <c r="BH130" i="5"/>
  <c r="BG130" i="5"/>
  <c r="BE130" i="5"/>
  <c r="T130" i="5"/>
  <c r="R130" i="5"/>
  <c r="P130" i="5"/>
  <c r="BK130" i="5"/>
  <c r="J130" i="5"/>
  <c r="BF130" i="5" s="1"/>
  <c r="BI129" i="5"/>
  <c r="BH129" i="5"/>
  <c r="BG129" i="5"/>
  <c r="BE129" i="5"/>
  <c r="T129" i="5"/>
  <c r="R129" i="5"/>
  <c r="P129" i="5"/>
  <c r="BK129" i="5"/>
  <c r="J129" i="5"/>
  <c r="BF129" i="5" s="1"/>
  <c r="BI128" i="5"/>
  <c r="BH128" i="5"/>
  <c r="BG128" i="5"/>
  <c r="BE128" i="5"/>
  <c r="T128" i="5"/>
  <c r="R128" i="5"/>
  <c r="P128" i="5"/>
  <c r="BK128" i="5"/>
  <c r="J128" i="5"/>
  <c r="BF128" i="5" s="1"/>
  <c r="BI127" i="5"/>
  <c r="BH127" i="5"/>
  <c r="BG127" i="5"/>
  <c r="BE127" i="5"/>
  <c r="T127" i="5"/>
  <c r="R127" i="5"/>
  <c r="P127" i="5"/>
  <c r="BK127" i="5"/>
  <c r="J127" i="5"/>
  <c r="BF127" i="5" s="1"/>
  <c r="BI126" i="5"/>
  <c r="BH126" i="5"/>
  <c r="BG126" i="5"/>
  <c r="BE126" i="5"/>
  <c r="T126" i="5"/>
  <c r="R126" i="5"/>
  <c r="P126" i="5"/>
  <c r="BK126" i="5"/>
  <c r="J126" i="5"/>
  <c r="BF126" i="5" s="1"/>
  <c r="BI125" i="5"/>
  <c r="BH125" i="5"/>
  <c r="BG125" i="5"/>
  <c r="BE125" i="5"/>
  <c r="T125" i="5"/>
  <c r="R125" i="5"/>
  <c r="P125" i="5"/>
  <c r="BK125" i="5"/>
  <c r="J125" i="5"/>
  <c r="BF125" i="5" s="1"/>
  <c r="BI124" i="5"/>
  <c r="BH124" i="5"/>
  <c r="BG124" i="5"/>
  <c r="BE124" i="5"/>
  <c r="T124" i="5"/>
  <c r="R124" i="5"/>
  <c r="P124" i="5"/>
  <c r="BK124" i="5"/>
  <c r="J124" i="5"/>
  <c r="BF124" i="5" s="1"/>
  <c r="BI123" i="5"/>
  <c r="BH123" i="5"/>
  <c r="BG123" i="5"/>
  <c r="BE123" i="5"/>
  <c r="T123" i="5"/>
  <c r="R123" i="5"/>
  <c r="P123" i="5"/>
  <c r="BK123" i="5"/>
  <c r="J123" i="5"/>
  <c r="BF123" i="5" s="1"/>
  <c r="BI122" i="5"/>
  <c r="BH122" i="5"/>
  <c r="BG122" i="5"/>
  <c r="BE122" i="5"/>
  <c r="T122" i="5"/>
  <c r="R122" i="5"/>
  <c r="P122" i="5"/>
  <c r="BK122" i="5"/>
  <c r="J122" i="5"/>
  <c r="BF122" i="5" s="1"/>
  <c r="BI121" i="5"/>
  <c r="BH121" i="5"/>
  <c r="BG121" i="5"/>
  <c r="BE121" i="5"/>
  <c r="T121" i="5"/>
  <c r="R121" i="5"/>
  <c r="P121" i="5"/>
  <c r="BK121" i="5"/>
  <c r="J121" i="5"/>
  <c r="BF121" i="5" s="1"/>
  <c r="BI120" i="5"/>
  <c r="BH120" i="5"/>
  <c r="BG120" i="5"/>
  <c r="BE120" i="5"/>
  <c r="T120" i="5"/>
  <c r="R120" i="5"/>
  <c r="P120" i="5"/>
  <c r="BK120" i="5"/>
  <c r="J120" i="5"/>
  <c r="BF120" i="5" s="1"/>
  <c r="BI119" i="5"/>
  <c r="BH119" i="5"/>
  <c r="BG119" i="5"/>
  <c r="BE119" i="5"/>
  <c r="T119" i="5"/>
  <c r="R119" i="5"/>
  <c r="P119" i="5"/>
  <c r="BK119" i="5"/>
  <c r="J119" i="5"/>
  <c r="BF119" i="5" s="1"/>
  <c r="BI118" i="5"/>
  <c r="BH118" i="5"/>
  <c r="BG118" i="5"/>
  <c r="BE118" i="5"/>
  <c r="T118" i="5"/>
  <c r="R118" i="5"/>
  <c r="P118" i="5"/>
  <c r="BK118" i="5"/>
  <c r="J118" i="5"/>
  <c r="BF118" i="5" s="1"/>
  <c r="BI117" i="5"/>
  <c r="BH117" i="5"/>
  <c r="BG117" i="5"/>
  <c r="BE117" i="5"/>
  <c r="T117" i="5"/>
  <c r="R117" i="5"/>
  <c r="P117" i="5"/>
  <c r="BK117" i="5"/>
  <c r="J117" i="5"/>
  <c r="BF117" i="5" s="1"/>
  <c r="BI116" i="5"/>
  <c r="BH116" i="5"/>
  <c r="BG116" i="5"/>
  <c r="BE116" i="5"/>
  <c r="T116" i="5"/>
  <c r="R116" i="5"/>
  <c r="P116" i="5"/>
  <c r="BK116" i="5"/>
  <c r="J116" i="5"/>
  <c r="BF116" i="5" s="1"/>
  <c r="BI115" i="5"/>
  <c r="BH115" i="5"/>
  <c r="BG115" i="5"/>
  <c r="BE115" i="5"/>
  <c r="T115" i="5"/>
  <c r="R115" i="5"/>
  <c r="P115" i="5"/>
  <c r="BK115" i="5"/>
  <c r="J115" i="5"/>
  <c r="BF115" i="5" s="1"/>
  <c r="BI114" i="5"/>
  <c r="BH114" i="5"/>
  <c r="BG114" i="5"/>
  <c r="BE114" i="5"/>
  <c r="T114" i="5"/>
  <c r="R114" i="5"/>
  <c r="P114" i="5"/>
  <c r="BK114" i="5"/>
  <c r="J114" i="5"/>
  <c r="BF114" i="5" s="1"/>
  <c r="BI113" i="5"/>
  <c r="BH113" i="5"/>
  <c r="BG113" i="5"/>
  <c r="BE113" i="5"/>
  <c r="T113" i="5"/>
  <c r="R113" i="5"/>
  <c r="P113" i="5"/>
  <c r="BK113" i="5"/>
  <c r="J113" i="5"/>
  <c r="BF113" i="5" s="1"/>
  <c r="BI112" i="5"/>
  <c r="BH112" i="5"/>
  <c r="BG112" i="5"/>
  <c r="BE112" i="5"/>
  <c r="T112" i="5"/>
  <c r="R112" i="5"/>
  <c r="P112" i="5"/>
  <c r="BK112" i="5"/>
  <c r="J112" i="5"/>
  <c r="BF112" i="5" s="1"/>
  <c r="BI111" i="5"/>
  <c r="BH111" i="5"/>
  <c r="BG111" i="5"/>
  <c r="BE111" i="5"/>
  <c r="T111" i="5"/>
  <c r="R111" i="5"/>
  <c r="P111" i="5"/>
  <c r="BK111" i="5"/>
  <c r="J111" i="5"/>
  <c r="BF111" i="5" s="1"/>
  <c r="BI110" i="5"/>
  <c r="BH110" i="5"/>
  <c r="BG110" i="5"/>
  <c r="BE110" i="5"/>
  <c r="T110" i="5"/>
  <c r="R110" i="5"/>
  <c r="P110" i="5"/>
  <c r="BK110" i="5"/>
  <c r="J110" i="5"/>
  <c r="BF110" i="5" s="1"/>
  <c r="BI109" i="5"/>
  <c r="BH109" i="5"/>
  <c r="BG109" i="5"/>
  <c r="BE109" i="5"/>
  <c r="T109" i="5"/>
  <c r="R109" i="5"/>
  <c r="P109" i="5"/>
  <c r="BK109" i="5"/>
  <c r="J109" i="5"/>
  <c r="BF109" i="5" s="1"/>
  <c r="BI108" i="5"/>
  <c r="BH108" i="5"/>
  <c r="BG108" i="5"/>
  <c r="BE108" i="5"/>
  <c r="T108" i="5"/>
  <c r="T107" i="5" s="1"/>
  <c r="R108" i="5"/>
  <c r="R107" i="5" s="1"/>
  <c r="P108" i="5"/>
  <c r="P107" i="5" s="1"/>
  <c r="BK108" i="5"/>
  <c r="BK107" i="5" s="1"/>
  <c r="J107" i="5" s="1"/>
  <c r="J62" i="5" s="1"/>
  <c r="J108" i="5"/>
  <c r="BF108" i="5" s="1"/>
  <c r="BI106" i="5"/>
  <c r="BH106" i="5"/>
  <c r="BG106" i="5"/>
  <c r="BE106" i="5"/>
  <c r="T106" i="5"/>
  <c r="R106" i="5"/>
  <c r="P106" i="5"/>
  <c r="BK106" i="5"/>
  <c r="J106" i="5"/>
  <c r="BF106" i="5" s="1"/>
  <c r="BI105" i="5"/>
  <c r="BH105" i="5"/>
  <c r="BG105" i="5"/>
  <c r="BE105" i="5"/>
  <c r="T105" i="5"/>
  <c r="R105" i="5"/>
  <c r="P105" i="5"/>
  <c r="BK105" i="5"/>
  <c r="J105" i="5"/>
  <c r="BF105" i="5" s="1"/>
  <c r="BI104" i="5"/>
  <c r="BH104" i="5"/>
  <c r="BG104" i="5"/>
  <c r="BE104" i="5"/>
  <c r="T104" i="5"/>
  <c r="R104" i="5"/>
  <c r="P104" i="5"/>
  <c r="BK104" i="5"/>
  <c r="J104" i="5"/>
  <c r="BF104" i="5" s="1"/>
  <c r="BI103" i="5"/>
  <c r="BH103" i="5"/>
  <c r="BG103" i="5"/>
  <c r="BE103" i="5"/>
  <c r="T103" i="5"/>
  <c r="T102" i="5" s="1"/>
  <c r="R103" i="5"/>
  <c r="R102" i="5" s="1"/>
  <c r="P103" i="5"/>
  <c r="P102" i="5" s="1"/>
  <c r="P101" i="5" s="1"/>
  <c r="BK103" i="5"/>
  <c r="BK102" i="5" s="1"/>
  <c r="J103" i="5"/>
  <c r="BF103" i="5" s="1"/>
  <c r="BI100" i="5"/>
  <c r="BH100" i="5"/>
  <c r="BG100" i="5"/>
  <c r="BE100" i="5"/>
  <c r="T100" i="5"/>
  <c r="R100" i="5"/>
  <c r="P100" i="5"/>
  <c r="BK100" i="5"/>
  <c r="J100" i="5"/>
  <c r="BF100" i="5" s="1"/>
  <c r="BI99" i="5"/>
  <c r="BH99" i="5"/>
  <c r="BG99" i="5"/>
  <c r="BE99" i="5"/>
  <c r="T99" i="5"/>
  <c r="R99" i="5"/>
  <c r="P99" i="5"/>
  <c r="BK99" i="5"/>
  <c r="J99" i="5"/>
  <c r="BF99" i="5" s="1"/>
  <c r="BI98" i="5"/>
  <c r="BH98" i="5"/>
  <c r="BG98" i="5"/>
  <c r="BE98" i="5"/>
  <c r="T98" i="5"/>
  <c r="R98" i="5"/>
  <c r="P98" i="5"/>
  <c r="BK98" i="5"/>
  <c r="J98" i="5"/>
  <c r="BF98" i="5" s="1"/>
  <c r="BI97" i="5"/>
  <c r="BH97" i="5"/>
  <c r="BG97" i="5"/>
  <c r="BE97" i="5"/>
  <c r="T97" i="5"/>
  <c r="R97" i="5"/>
  <c r="P97" i="5"/>
  <c r="BK97" i="5"/>
  <c r="J97" i="5"/>
  <c r="BF97" i="5" s="1"/>
  <c r="BI96" i="5"/>
  <c r="BH96" i="5"/>
  <c r="BG96" i="5"/>
  <c r="BE96" i="5"/>
  <c r="T96" i="5"/>
  <c r="R96" i="5"/>
  <c r="P96" i="5"/>
  <c r="BK96" i="5"/>
  <c r="J96" i="5"/>
  <c r="BF96" i="5" s="1"/>
  <c r="BI95" i="5"/>
  <c r="BH95" i="5"/>
  <c r="BG95" i="5"/>
  <c r="BE95" i="5"/>
  <c r="T95" i="5"/>
  <c r="R95" i="5"/>
  <c r="P95" i="5"/>
  <c r="BK95" i="5"/>
  <c r="J95" i="5"/>
  <c r="BF95" i="5" s="1"/>
  <c r="BI94" i="5"/>
  <c r="BH94" i="5"/>
  <c r="BG94" i="5"/>
  <c r="BE94" i="5"/>
  <c r="T94" i="5"/>
  <c r="T93" i="5" s="1"/>
  <c r="R94" i="5"/>
  <c r="R93" i="5" s="1"/>
  <c r="P94" i="5"/>
  <c r="P93" i="5" s="1"/>
  <c r="BK94" i="5"/>
  <c r="BK93" i="5" s="1"/>
  <c r="J93" i="5" s="1"/>
  <c r="J59" i="5" s="1"/>
  <c r="J94" i="5"/>
  <c r="BF94" i="5" s="1"/>
  <c r="BI92" i="5"/>
  <c r="F34" i="5" s="1"/>
  <c r="BD55" i="1" s="1"/>
  <c r="BH92" i="5"/>
  <c r="F33" i="5" s="1"/>
  <c r="BC55" i="1" s="1"/>
  <c r="BG92" i="5"/>
  <c r="F32" i="5" s="1"/>
  <c r="BB55" i="1" s="1"/>
  <c r="BE92" i="5"/>
  <c r="J30" i="5" s="1"/>
  <c r="AV55" i="1" s="1"/>
  <c r="T92" i="5"/>
  <c r="T91" i="5" s="1"/>
  <c r="T90" i="5" s="1"/>
  <c r="R92" i="5"/>
  <c r="R91" i="5" s="1"/>
  <c r="R90" i="5" s="1"/>
  <c r="P92" i="5"/>
  <c r="P91" i="5" s="1"/>
  <c r="P90" i="5" s="1"/>
  <c r="P89" i="5" s="1"/>
  <c r="AU55" i="1" s="1"/>
  <c r="BK92" i="5"/>
  <c r="BK91" i="5" s="1"/>
  <c r="J92" i="5"/>
  <c r="BF92" i="5" s="1"/>
  <c r="F83" i="5"/>
  <c r="E81" i="5"/>
  <c r="F49" i="5"/>
  <c r="E47" i="5"/>
  <c r="J21" i="5"/>
  <c r="E21" i="5"/>
  <c r="J85" i="5" s="1"/>
  <c r="J20" i="5"/>
  <c r="J18" i="5"/>
  <c r="E18" i="5"/>
  <c r="F52" i="5" s="1"/>
  <c r="J17" i="5"/>
  <c r="J15" i="5"/>
  <c r="E15" i="5"/>
  <c r="F51" i="5" s="1"/>
  <c r="J14" i="5"/>
  <c r="J12" i="5"/>
  <c r="J49" i="5" s="1"/>
  <c r="E7" i="5"/>
  <c r="E45" i="5" s="1"/>
  <c r="AY54" i="1"/>
  <c r="AX54" i="1"/>
  <c r="BI364" i="4"/>
  <c r="BH364" i="4"/>
  <c r="BG364" i="4"/>
  <c r="BE364" i="4"/>
  <c r="T364" i="4"/>
  <c r="R364" i="4"/>
  <c r="P364" i="4"/>
  <c r="BK364" i="4"/>
  <c r="J364" i="4"/>
  <c r="BF364" i="4" s="1"/>
  <c r="BI363" i="4"/>
  <c r="BH363" i="4"/>
  <c r="BG363" i="4"/>
  <c r="BE363" i="4"/>
  <c r="T363" i="4"/>
  <c r="R363" i="4"/>
  <c r="P363" i="4"/>
  <c r="BK363" i="4"/>
  <c r="J363" i="4"/>
  <c r="BF363" i="4" s="1"/>
  <c r="BI362" i="4"/>
  <c r="BH362" i="4"/>
  <c r="BG362" i="4"/>
  <c r="BE362" i="4"/>
  <c r="T362" i="4"/>
  <c r="T361" i="4" s="1"/>
  <c r="T360" i="4" s="1"/>
  <c r="R362" i="4"/>
  <c r="R361" i="4" s="1"/>
  <c r="R360" i="4" s="1"/>
  <c r="P362" i="4"/>
  <c r="P361" i="4" s="1"/>
  <c r="P360" i="4" s="1"/>
  <c r="BK362" i="4"/>
  <c r="BK361" i="4" s="1"/>
  <c r="J362" i="4"/>
  <c r="BF362" i="4" s="1"/>
  <c r="BI351" i="4"/>
  <c r="BH351" i="4"/>
  <c r="BG351" i="4"/>
  <c r="BE351" i="4"/>
  <c r="T351" i="4"/>
  <c r="R351" i="4"/>
  <c r="P351" i="4"/>
  <c r="BK351" i="4"/>
  <c r="J351" i="4"/>
  <c r="BF351" i="4" s="1"/>
  <c r="BI350" i="4"/>
  <c r="BH350" i="4"/>
  <c r="BG350" i="4"/>
  <c r="BE350" i="4"/>
  <c r="T350" i="4"/>
  <c r="R350" i="4"/>
  <c r="P350" i="4"/>
  <c r="BK350" i="4"/>
  <c r="J350" i="4"/>
  <c r="BF350" i="4" s="1"/>
  <c r="BI349" i="4"/>
  <c r="BH349" i="4"/>
  <c r="BG349" i="4"/>
  <c r="BE349" i="4"/>
  <c r="T349" i="4"/>
  <c r="R349" i="4"/>
  <c r="P349" i="4"/>
  <c r="BK349" i="4"/>
  <c r="J349" i="4"/>
  <c r="BF349" i="4" s="1"/>
  <c r="BI348" i="4"/>
  <c r="BH348" i="4"/>
  <c r="BG348" i="4"/>
  <c r="BE348" i="4"/>
  <c r="T348" i="4"/>
  <c r="R348" i="4"/>
  <c r="P348" i="4"/>
  <c r="BK348" i="4"/>
  <c r="J348" i="4"/>
  <c r="BF348" i="4" s="1"/>
  <c r="BI346" i="4"/>
  <c r="BH346" i="4"/>
  <c r="BG346" i="4"/>
  <c r="BE346" i="4"/>
  <c r="T346" i="4"/>
  <c r="R346" i="4"/>
  <c r="P346" i="4"/>
  <c r="BK346" i="4"/>
  <c r="J346" i="4"/>
  <c r="BF346" i="4" s="1"/>
  <c r="BI345" i="4"/>
  <c r="BH345" i="4"/>
  <c r="BG345" i="4"/>
  <c r="BE345" i="4"/>
  <c r="T345" i="4"/>
  <c r="R345" i="4"/>
  <c r="P345" i="4"/>
  <c r="BK345" i="4"/>
  <c r="J345" i="4"/>
  <c r="BF345" i="4" s="1"/>
  <c r="BI336" i="4"/>
  <c r="BH336" i="4"/>
  <c r="BG336" i="4"/>
  <c r="BE336" i="4"/>
  <c r="T336" i="4"/>
  <c r="T335" i="4" s="1"/>
  <c r="R336" i="4"/>
  <c r="P336" i="4"/>
  <c r="P335" i="4" s="1"/>
  <c r="BK336" i="4"/>
  <c r="J336" i="4"/>
  <c r="BF336" i="4" s="1"/>
  <c r="BI334" i="4"/>
  <c r="BH334" i="4"/>
  <c r="BG334" i="4"/>
  <c r="BF334" i="4"/>
  <c r="BE334" i="4"/>
  <c r="T334" i="4"/>
  <c r="R334" i="4"/>
  <c r="P334" i="4"/>
  <c r="BK334" i="4"/>
  <c r="J334" i="4"/>
  <c r="BI333" i="4"/>
  <c r="BH333" i="4"/>
  <c r="BG333" i="4"/>
  <c r="BE333" i="4"/>
  <c r="T333" i="4"/>
  <c r="R333" i="4"/>
  <c r="P333" i="4"/>
  <c r="BK333" i="4"/>
  <c r="J333" i="4"/>
  <c r="BF333" i="4" s="1"/>
  <c r="BI328" i="4"/>
  <c r="BH328" i="4"/>
  <c r="BG328" i="4"/>
  <c r="BF328" i="4"/>
  <c r="BE328" i="4"/>
  <c r="T328" i="4"/>
  <c r="R328" i="4"/>
  <c r="R327" i="4" s="1"/>
  <c r="P328" i="4"/>
  <c r="P327" i="4" s="1"/>
  <c r="BK328" i="4"/>
  <c r="BK327" i="4" s="1"/>
  <c r="J327" i="4" s="1"/>
  <c r="J74" i="4" s="1"/>
  <c r="J328" i="4"/>
  <c r="BI326" i="4"/>
  <c r="BH326" i="4"/>
  <c r="BG326" i="4"/>
  <c r="BE326" i="4"/>
  <c r="T326" i="4"/>
  <c r="R326" i="4"/>
  <c r="P326" i="4"/>
  <c r="BK326" i="4"/>
  <c r="J326" i="4"/>
  <c r="BF326" i="4" s="1"/>
  <c r="BI325" i="4"/>
  <c r="BH325" i="4"/>
  <c r="BG325" i="4"/>
  <c r="BE325" i="4"/>
  <c r="T325" i="4"/>
  <c r="R325" i="4"/>
  <c r="P325" i="4"/>
  <c r="BK325" i="4"/>
  <c r="J325" i="4"/>
  <c r="BF325" i="4" s="1"/>
  <c r="BI324" i="4"/>
  <c r="BH324" i="4"/>
  <c r="BG324" i="4"/>
  <c r="BE324" i="4"/>
  <c r="T324" i="4"/>
  <c r="R324" i="4"/>
  <c r="P324" i="4"/>
  <c r="BK324" i="4"/>
  <c r="J324" i="4"/>
  <c r="BF324" i="4" s="1"/>
  <c r="BI323" i="4"/>
  <c r="BH323" i="4"/>
  <c r="BG323" i="4"/>
  <c r="BE323" i="4"/>
  <c r="T323" i="4"/>
  <c r="R323" i="4"/>
  <c r="P323" i="4"/>
  <c r="BK323" i="4"/>
  <c r="J323" i="4"/>
  <c r="BF323" i="4" s="1"/>
  <c r="BI321" i="4"/>
  <c r="BH321" i="4"/>
  <c r="BG321" i="4"/>
  <c r="BE321" i="4"/>
  <c r="T321" i="4"/>
  <c r="R321" i="4"/>
  <c r="P321" i="4"/>
  <c r="BK321" i="4"/>
  <c r="J321" i="4"/>
  <c r="BF321" i="4" s="1"/>
  <c r="BI317" i="4"/>
  <c r="BH317" i="4"/>
  <c r="BG317" i="4"/>
  <c r="BE317" i="4"/>
  <c r="T317" i="4"/>
  <c r="T316" i="4" s="1"/>
  <c r="R317" i="4"/>
  <c r="P317" i="4"/>
  <c r="P316" i="4" s="1"/>
  <c r="BK317" i="4"/>
  <c r="J317" i="4"/>
  <c r="BF317" i="4" s="1"/>
  <c r="BI315" i="4"/>
  <c r="BH315" i="4"/>
  <c r="BG315" i="4"/>
  <c r="BF315" i="4"/>
  <c r="BE315" i="4"/>
  <c r="T315" i="4"/>
  <c r="R315" i="4"/>
  <c r="P315" i="4"/>
  <c r="BK315" i="4"/>
  <c r="J315" i="4"/>
  <c r="BI313" i="4"/>
  <c r="BH313" i="4"/>
  <c r="BG313" i="4"/>
  <c r="BE313" i="4"/>
  <c r="T313" i="4"/>
  <c r="R313" i="4"/>
  <c r="P313" i="4"/>
  <c r="BK313" i="4"/>
  <c r="J313" i="4"/>
  <c r="BF313" i="4" s="1"/>
  <c r="BI309" i="4"/>
  <c r="BH309" i="4"/>
  <c r="BG309" i="4"/>
  <c r="BF309" i="4"/>
  <c r="BE309" i="4"/>
  <c r="T309" i="4"/>
  <c r="R309" i="4"/>
  <c r="P309" i="4"/>
  <c r="BK309" i="4"/>
  <c r="J309" i="4"/>
  <c r="BI307" i="4"/>
  <c r="BH307" i="4"/>
  <c r="BG307" i="4"/>
  <c r="BE307" i="4"/>
  <c r="T307" i="4"/>
  <c r="R307" i="4"/>
  <c r="P307" i="4"/>
  <c r="BK307" i="4"/>
  <c r="J307" i="4"/>
  <c r="BF307" i="4" s="1"/>
  <c r="BI303" i="4"/>
  <c r="BH303" i="4"/>
  <c r="BG303" i="4"/>
  <c r="BF303" i="4"/>
  <c r="BE303" i="4"/>
  <c r="T303" i="4"/>
  <c r="R303" i="4"/>
  <c r="P303" i="4"/>
  <c r="BK303" i="4"/>
  <c r="J303" i="4"/>
  <c r="BI298" i="4"/>
  <c r="BH298" i="4"/>
  <c r="BG298" i="4"/>
  <c r="BE298" i="4"/>
  <c r="T298" i="4"/>
  <c r="R298" i="4"/>
  <c r="P298" i="4"/>
  <c r="BK298" i="4"/>
  <c r="J298" i="4"/>
  <c r="BF298" i="4" s="1"/>
  <c r="BI297" i="4"/>
  <c r="BH297" i="4"/>
  <c r="BG297" i="4"/>
  <c r="BF297" i="4"/>
  <c r="BE297" i="4"/>
  <c r="T297" i="4"/>
  <c r="R297" i="4"/>
  <c r="R296" i="4" s="1"/>
  <c r="P297" i="4"/>
  <c r="BK297" i="4"/>
  <c r="BK296" i="4" s="1"/>
  <c r="J296" i="4" s="1"/>
  <c r="J72" i="4" s="1"/>
  <c r="J297" i="4"/>
  <c r="BI295" i="4"/>
  <c r="BH295" i="4"/>
  <c r="BG295" i="4"/>
  <c r="BE295" i="4"/>
  <c r="T295" i="4"/>
  <c r="R295" i="4"/>
  <c r="P295" i="4"/>
  <c r="BK295" i="4"/>
  <c r="J295" i="4"/>
  <c r="BF295" i="4" s="1"/>
  <c r="BI294" i="4"/>
  <c r="BH294" i="4"/>
  <c r="BG294" i="4"/>
  <c r="BE294" i="4"/>
  <c r="T294" i="4"/>
  <c r="R294" i="4"/>
  <c r="P294" i="4"/>
  <c r="BK294" i="4"/>
  <c r="J294" i="4"/>
  <c r="BF294" i="4" s="1"/>
  <c r="BI293" i="4"/>
  <c r="BH293" i="4"/>
  <c r="BG293" i="4"/>
  <c r="BE293" i="4"/>
  <c r="T293" i="4"/>
  <c r="R293" i="4"/>
  <c r="P293" i="4"/>
  <c r="BK293" i="4"/>
  <c r="J293" i="4"/>
  <c r="BF293" i="4" s="1"/>
  <c r="BI291" i="4"/>
  <c r="BH291" i="4"/>
  <c r="BG291" i="4"/>
  <c r="BE291" i="4"/>
  <c r="T291" i="4"/>
  <c r="R291" i="4"/>
  <c r="P291" i="4"/>
  <c r="BK291" i="4"/>
  <c r="J291" i="4"/>
  <c r="BF291" i="4" s="1"/>
  <c r="BI290" i="4"/>
  <c r="BH290" i="4"/>
  <c r="BG290" i="4"/>
  <c r="BE290" i="4"/>
  <c r="T290" i="4"/>
  <c r="R290" i="4"/>
  <c r="P290" i="4"/>
  <c r="BK290" i="4"/>
  <c r="J290" i="4"/>
  <c r="BF290" i="4" s="1"/>
  <c r="BI286" i="4"/>
  <c r="BH286" i="4"/>
  <c r="BG286" i="4"/>
  <c r="BE286" i="4"/>
  <c r="T286" i="4"/>
  <c r="R286" i="4"/>
  <c r="P286" i="4"/>
  <c r="BK286" i="4"/>
  <c r="J286" i="4"/>
  <c r="BF286" i="4" s="1"/>
  <c r="BI285" i="4"/>
  <c r="BH285" i="4"/>
  <c r="BG285" i="4"/>
  <c r="BE285" i="4"/>
  <c r="T285" i="4"/>
  <c r="R285" i="4"/>
  <c r="P285" i="4"/>
  <c r="BK285" i="4"/>
  <c r="J285" i="4"/>
  <c r="BF285" i="4" s="1"/>
  <c r="BI284" i="4"/>
  <c r="BH284" i="4"/>
  <c r="BG284" i="4"/>
  <c r="BE284" i="4"/>
  <c r="T284" i="4"/>
  <c r="R284" i="4"/>
  <c r="P284" i="4"/>
  <c r="BK284" i="4"/>
  <c r="J284" i="4"/>
  <c r="BF284" i="4" s="1"/>
  <c r="BI280" i="4"/>
  <c r="BH280" i="4"/>
  <c r="BG280" i="4"/>
  <c r="BE280" i="4"/>
  <c r="T280" i="4"/>
  <c r="T279" i="4" s="1"/>
  <c r="R280" i="4"/>
  <c r="P280" i="4"/>
  <c r="P279" i="4" s="1"/>
  <c r="BK280" i="4"/>
  <c r="BK279" i="4" s="1"/>
  <c r="J279" i="4" s="1"/>
  <c r="J71" i="4" s="1"/>
  <c r="J280" i="4"/>
  <c r="BF280" i="4" s="1"/>
  <c r="BI278" i="4"/>
  <c r="BH278" i="4"/>
  <c r="BG278" i="4"/>
  <c r="BE278" i="4"/>
  <c r="T278" i="4"/>
  <c r="R278" i="4"/>
  <c r="P278" i="4"/>
  <c r="BK278" i="4"/>
  <c r="J278" i="4"/>
  <c r="BF278" i="4" s="1"/>
  <c r="BI277" i="4"/>
  <c r="BH277" i="4"/>
  <c r="BG277" i="4"/>
  <c r="BF277" i="4"/>
  <c r="BE277" i="4"/>
  <c r="T277" i="4"/>
  <c r="R277" i="4"/>
  <c r="P277" i="4"/>
  <c r="BK277" i="4"/>
  <c r="J277" i="4"/>
  <c r="BI276" i="4"/>
  <c r="BH276" i="4"/>
  <c r="BG276" i="4"/>
  <c r="BE276" i="4"/>
  <c r="T276" i="4"/>
  <c r="R276" i="4"/>
  <c r="P276" i="4"/>
  <c r="BK276" i="4"/>
  <c r="J276" i="4"/>
  <c r="BF276" i="4" s="1"/>
  <c r="BI274" i="4"/>
  <c r="BH274" i="4"/>
  <c r="BG274" i="4"/>
  <c r="BF274" i="4"/>
  <c r="BE274" i="4"/>
  <c r="T274" i="4"/>
  <c r="R274" i="4"/>
  <c r="P274" i="4"/>
  <c r="BK274" i="4"/>
  <c r="J274" i="4"/>
  <c r="BI273" i="4"/>
  <c r="BH273" i="4"/>
  <c r="BG273" i="4"/>
  <c r="BE273" i="4"/>
  <c r="T273" i="4"/>
  <c r="R273" i="4"/>
  <c r="P273" i="4"/>
  <c r="BK273" i="4"/>
  <c r="J273" i="4"/>
  <c r="BF273" i="4" s="1"/>
  <c r="BI272" i="4"/>
  <c r="BH272" i="4"/>
  <c r="BG272" i="4"/>
  <c r="BF272" i="4"/>
  <c r="BE272" i="4"/>
  <c r="T272" i="4"/>
  <c r="R272" i="4"/>
  <c r="P272" i="4"/>
  <c r="BK272" i="4"/>
  <c r="J272" i="4"/>
  <c r="BI271" i="4"/>
  <c r="BH271" i="4"/>
  <c r="BG271" i="4"/>
  <c r="BE271" i="4"/>
  <c r="T271" i="4"/>
  <c r="R271" i="4"/>
  <c r="P271" i="4"/>
  <c r="BK271" i="4"/>
  <c r="J271" i="4"/>
  <c r="BF271" i="4" s="1"/>
  <c r="BI269" i="4"/>
  <c r="BH269" i="4"/>
  <c r="BG269" i="4"/>
  <c r="BF269" i="4"/>
  <c r="BE269" i="4"/>
  <c r="T269" i="4"/>
  <c r="R269" i="4"/>
  <c r="P269" i="4"/>
  <c r="BK269" i="4"/>
  <c r="J269" i="4"/>
  <c r="BI263" i="4"/>
  <c r="BH263" i="4"/>
  <c r="BG263" i="4"/>
  <c r="BE263" i="4"/>
  <c r="T263" i="4"/>
  <c r="R263" i="4"/>
  <c r="P263" i="4"/>
  <c r="BK263" i="4"/>
  <c r="J263" i="4"/>
  <c r="BF263" i="4" s="1"/>
  <c r="BI260" i="4"/>
  <c r="BH260" i="4"/>
  <c r="BG260" i="4"/>
  <c r="BF260" i="4"/>
  <c r="BE260" i="4"/>
  <c r="T260" i="4"/>
  <c r="R260" i="4"/>
  <c r="P260" i="4"/>
  <c r="BK260" i="4"/>
  <c r="J260" i="4"/>
  <c r="BI258" i="4"/>
  <c r="BH258" i="4"/>
  <c r="BG258" i="4"/>
  <c r="BE258" i="4"/>
  <c r="T258" i="4"/>
  <c r="R258" i="4"/>
  <c r="P258" i="4"/>
  <c r="BK258" i="4"/>
  <c r="J258" i="4"/>
  <c r="BF258" i="4" s="1"/>
  <c r="BI253" i="4"/>
  <c r="BH253" i="4"/>
  <c r="BG253" i="4"/>
  <c r="BF253" i="4"/>
  <c r="BE253" i="4"/>
  <c r="T253" i="4"/>
  <c r="R253" i="4"/>
  <c r="R252" i="4" s="1"/>
  <c r="P253" i="4"/>
  <c r="BK253" i="4"/>
  <c r="BK252" i="4" s="1"/>
  <c r="J252" i="4" s="1"/>
  <c r="J70" i="4" s="1"/>
  <c r="J253" i="4"/>
  <c r="BI251" i="4"/>
  <c r="BH251" i="4"/>
  <c r="BG251" i="4"/>
  <c r="BE251" i="4"/>
  <c r="T251" i="4"/>
  <c r="R251" i="4"/>
  <c r="P251" i="4"/>
  <c r="BK251" i="4"/>
  <c r="J251" i="4"/>
  <c r="BF251" i="4" s="1"/>
  <c r="BI249" i="4"/>
  <c r="BH249" i="4"/>
  <c r="BG249" i="4"/>
  <c r="BE249" i="4"/>
  <c r="T249" i="4"/>
  <c r="R249" i="4"/>
  <c r="P249" i="4"/>
  <c r="BK249" i="4"/>
  <c r="J249" i="4"/>
  <c r="BF249" i="4" s="1"/>
  <c r="BI248" i="4"/>
  <c r="BH248" i="4"/>
  <c r="BG248" i="4"/>
  <c r="BE248" i="4"/>
  <c r="T248" i="4"/>
  <c r="R248" i="4"/>
  <c r="P248" i="4"/>
  <c r="BK248" i="4"/>
  <c r="J248" i="4"/>
  <c r="BF248" i="4" s="1"/>
  <c r="BI247" i="4"/>
  <c r="BH247" i="4"/>
  <c r="BG247" i="4"/>
  <c r="BE247" i="4"/>
  <c r="T247" i="4"/>
  <c r="R247" i="4"/>
  <c r="P247" i="4"/>
  <c r="BK247" i="4"/>
  <c r="J247" i="4"/>
  <c r="BF247" i="4" s="1"/>
  <c r="BI246" i="4"/>
  <c r="BH246" i="4"/>
  <c r="BG246" i="4"/>
  <c r="BE246" i="4"/>
  <c r="T246" i="4"/>
  <c r="R246" i="4"/>
  <c r="P246" i="4"/>
  <c r="BK246" i="4"/>
  <c r="J246" i="4"/>
  <c r="BF246" i="4" s="1"/>
  <c r="BI245" i="4"/>
  <c r="BH245" i="4"/>
  <c r="BG245" i="4"/>
  <c r="BE245" i="4"/>
  <c r="T245" i="4"/>
  <c r="R245" i="4"/>
  <c r="P245" i="4"/>
  <c r="BK245" i="4"/>
  <c r="J245" i="4"/>
  <c r="BF245" i="4" s="1"/>
  <c r="BI244" i="4"/>
  <c r="BH244" i="4"/>
  <c r="BG244" i="4"/>
  <c r="BE244" i="4"/>
  <c r="T244" i="4"/>
  <c r="R244" i="4"/>
  <c r="P244" i="4"/>
  <c r="BK244" i="4"/>
  <c r="J244" i="4"/>
  <c r="BF244" i="4" s="1"/>
  <c r="BI243" i="4"/>
  <c r="BH243" i="4"/>
  <c r="BG243" i="4"/>
  <c r="BE243" i="4"/>
  <c r="T243" i="4"/>
  <c r="R243" i="4"/>
  <c r="P243" i="4"/>
  <c r="BK243" i="4"/>
  <c r="J243" i="4"/>
  <c r="BF243" i="4" s="1"/>
  <c r="BI242" i="4"/>
  <c r="BH242" i="4"/>
  <c r="BG242" i="4"/>
  <c r="BE242" i="4"/>
  <c r="T242" i="4"/>
  <c r="R242" i="4"/>
  <c r="P242" i="4"/>
  <c r="BK242" i="4"/>
  <c r="J242" i="4"/>
  <c r="BF242" i="4" s="1"/>
  <c r="BI241" i="4"/>
  <c r="BH241" i="4"/>
  <c r="BG241" i="4"/>
  <c r="BE241" i="4"/>
  <c r="T241" i="4"/>
  <c r="R241" i="4"/>
  <c r="P241" i="4"/>
  <c r="BK241" i="4"/>
  <c r="J241" i="4"/>
  <c r="BF241" i="4" s="1"/>
  <c r="BI240" i="4"/>
  <c r="BH240" i="4"/>
  <c r="BG240" i="4"/>
  <c r="BE240" i="4"/>
  <c r="T240" i="4"/>
  <c r="R240" i="4"/>
  <c r="P240" i="4"/>
  <c r="BK240" i="4"/>
  <c r="J240" i="4"/>
  <c r="BF240" i="4" s="1"/>
  <c r="BI239" i="4"/>
  <c r="BH239" i="4"/>
  <c r="BG239" i="4"/>
  <c r="BE239" i="4"/>
  <c r="T239" i="4"/>
  <c r="R239" i="4"/>
  <c r="P239" i="4"/>
  <c r="BK239" i="4"/>
  <c r="J239" i="4"/>
  <c r="BF239" i="4" s="1"/>
  <c r="BI237" i="4"/>
  <c r="BH237" i="4"/>
  <c r="BG237" i="4"/>
  <c r="BE237" i="4"/>
  <c r="T237" i="4"/>
  <c r="T236" i="4" s="1"/>
  <c r="R237" i="4"/>
  <c r="P237" i="4"/>
  <c r="P236" i="4" s="1"/>
  <c r="BK237" i="4"/>
  <c r="BK236" i="4" s="1"/>
  <c r="J236" i="4" s="1"/>
  <c r="J69" i="4" s="1"/>
  <c r="J237" i="4"/>
  <c r="BF237" i="4" s="1"/>
  <c r="BI235" i="4"/>
  <c r="BH235" i="4"/>
  <c r="BG235" i="4"/>
  <c r="BE235" i="4"/>
  <c r="T235" i="4"/>
  <c r="R235" i="4"/>
  <c r="P235" i="4"/>
  <c r="BK235" i="4"/>
  <c r="J235" i="4"/>
  <c r="BF235" i="4" s="1"/>
  <c r="BI231" i="4"/>
  <c r="BH231" i="4"/>
  <c r="BG231" i="4"/>
  <c r="BF231" i="4"/>
  <c r="BE231" i="4"/>
  <c r="T231" i="4"/>
  <c r="R231" i="4"/>
  <c r="R230" i="4" s="1"/>
  <c r="P231" i="4"/>
  <c r="P230" i="4" s="1"/>
  <c r="BK231" i="4"/>
  <c r="BK230" i="4" s="1"/>
  <c r="J230" i="4" s="1"/>
  <c r="J68" i="4" s="1"/>
  <c r="J231" i="4"/>
  <c r="BI229" i="4"/>
  <c r="BH229" i="4"/>
  <c r="BG229" i="4"/>
  <c r="BE229" i="4"/>
  <c r="T229" i="4"/>
  <c r="R229" i="4"/>
  <c r="P229" i="4"/>
  <c r="BK229" i="4"/>
  <c r="J229" i="4"/>
  <c r="BF229" i="4" s="1"/>
  <c r="BI228" i="4"/>
  <c r="BH228" i="4"/>
  <c r="BG228" i="4"/>
  <c r="BE228" i="4"/>
  <c r="T228" i="4"/>
  <c r="R228" i="4"/>
  <c r="P228" i="4"/>
  <c r="BK228" i="4"/>
  <c r="J228" i="4"/>
  <c r="BF228" i="4" s="1"/>
  <c r="BI227" i="4"/>
  <c r="BH227" i="4"/>
  <c r="BG227" i="4"/>
  <c r="BE227" i="4"/>
  <c r="T227" i="4"/>
  <c r="R227" i="4"/>
  <c r="P227" i="4"/>
  <c r="BK227" i="4"/>
  <c r="J227" i="4"/>
  <c r="BF227" i="4" s="1"/>
  <c r="BI225" i="4"/>
  <c r="BH225" i="4"/>
  <c r="BG225" i="4"/>
  <c r="BE225" i="4"/>
  <c r="T225" i="4"/>
  <c r="R225" i="4"/>
  <c r="P225" i="4"/>
  <c r="BK225" i="4"/>
  <c r="J225" i="4"/>
  <c r="BF225" i="4" s="1"/>
  <c r="BI224" i="4"/>
  <c r="BH224" i="4"/>
  <c r="BG224" i="4"/>
  <c r="BE224" i="4"/>
  <c r="T224" i="4"/>
  <c r="R224" i="4"/>
  <c r="P224" i="4"/>
  <c r="BK224" i="4"/>
  <c r="J224" i="4"/>
  <c r="BF224" i="4" s="1"/>
  <c r="BI223" i="4"/>
  <c r="BH223" i="4"/>
  <c r="BG223" i="4"/>
  <c r="BE223" i="4"/>
  <c r="T223" i="4"/>
  <c r="R223" i="4"/>
  <c r="P223" i="4"/>
  <c r="BK223" i="4"/>
  <c r="J223" i="4"/>
  <c r="BF223" i="4" s="1"/>
  <c r="BI222" i="4"/>
  <c r="BH222" i="4"/>
  <c r="BG222" i="4"/>
  <c r="BE222" i="4"/>
  <c r="T222" i="4"/>
  <c r="R222" i="4"/>
  <c r="P222" i="4"/>
  <c r="BK222" i="4"/>
  <c r="J222" i="4"/>
  <c r="BF222" i="4" s="1"/>
  <c r="BI221" i="4"/>
  <c r="BH221" i="4"/>
  <c r="BG221" i="4"/>
  <c r="BE221" i="4"/>
  <c r="T221" i="4"/>
  <c r="R221" i="4"/>
  <c r="P221" i="4"/>
  <c r="BK221" i="4"/>
  <c r="J221" i="4"/>
  <c r="BF221" i="4" s="1"/>
  <c r="BI220" i="4"/>
  <c r="BH220" i="4"/>
  <c r="BG220" i="4"/>
  <c r="BE220" i="4"/>
  <c r="T220" i="4"/>
  <c r="R220" i="4"/>
  <c r="P220" i="4"/>
  <c r="BK220" i="4"/>
  <c r="J220" i="4"/>
  <c r="BF220" i="4" s="1"/>
  <c r="BI219" i="4"/>
  <c r="BH219" i="4"/>
  <c r="BG219" i="4"/>
  <c r="BE219" i="4"/>
  <c r="T219" i="4"/>
  <c r="R219" i="4"/>
  <c r="P219" i="4"/>
  <c r="BK219" i="4"/>
  <c r="J219" i="4"/>
  <c r="BF219" i="4" s="1"/>
  <c r="BI218" i="4"/>
  <c r="BH218" i="4"/>
  <c r="BG218" i="4"/>
  <c r="BE218" i="4"/>
  <c r="T218" i="4"/>
  <c r="R218" i="4"/>
  <c r="P218" i="4"/>
  <c r="BK218" i="4"/>
  <c r="J218" i="4"/>
  <c r="BF218" i="4" s="1"/>
  <c r="BI217" i="4"/>
  <c r="BH217" i="4"/>
  <c r="BG217" i="4"/>
  <c r="BE217" i="4"/>
  <c r="T217" i="4"/>
  <c r="R217" i="4"/>
  <c r="P217" i="4"/>
  <c r="BK217" i="4"/>
  <c r="J217" i="4"/>
  <c r="BF217" i="4" s="1"/>
  <c r="BI216" i="4"/>
  <c r="BH216" i="4"/>
  <c r="BG216" i="4"/>
  <c r="BE216" i="4"/>
  <c r="T216" i="4"/>
  <c r="R216" i="4"/>
  <c r="P216" i="4"/>
  <c r="BK216" i="4"/>
  <c r="J216" i="4"/>
  <c r="BF216" i="4" s="1"/>
  <c r="BI215" i="4"/>
  <c r="BH215" i="4"/>
  <c r="BG215" i="4"/>
  <c r="BE215" i="4"/>
  <c r="T215" i="4"/>
  <c r="R215" i="4"/>
  <c r="P215" i="4"/>
  <c r="BK215" i="4"/>
  <c r="J215" i="4"/>
  <c r="BF215" i="4" s="1"/>
  <c r="BI214" i="4"/>
  <c r="BH214" i="4"/>
  <c r="BG214" i="4"/>
  <c r="BE214" i="4"/>
  <c r="T214" i="4"/>
  <c r="R214" i="4"/>
  <c r="P214" i="4"/>
  <c r="BK214" i="4"/>
  <c r="J214" i="4"/>
  <c r="BF214" i="4" s="1"/>
  <c r="BI213" i="4"/>
  <c r="BH213" i="4"/>
  <c r="BG213" i="4"/>
  <c r="BE213" i="4"/>
  <c r="T213" i="4"/>
  <c r="R213" i="4"/>
  <c r="P213" i="4"/>
  <c r="BK213" i="4"/>
  <c r="J213" i="4"/>
  <c r="BF213" i="4" s="1"/>
  <c r="BI212" i="4"/>
  <c r="BH212" i="4"/>
  <c r="BG212" i="4"/>
  <c r="BE212" i="4"/>
  <c r="T212" i="4"/>
  <c r="R212" i="4"/>
  <c r="P212" i="4"/>
  <c r="BK212" i="4"/>
  <c r="J212" i="4"/>
  <c r="BF212" i="4" s="1"/>
  <c r="BI211" i="4"/>
  <c r="BH211" i="4"/>
  <c r="BG211" i="4"/>
  <c r="BE211" i="4"/>
  <c r="T211" i="4"/>
  <c r="R211" i="4"/>
  <c r="P211" i="4"/>
  <c r="BK211" i="4"/>
  <c r="J211" i="4"/>
  <c r="BF211" i="4" s="1"/>
  <c r="BI210" i="4"/>
  <c r="BH210" i="4"/>
  <c r="BG210" i="4"/>
  <c r="BE210" i="4"/>
  <c r="T210" i="4"/>
  <c r="R210" i="4"/>
  <c r="P210" i="4"/>
  <c r="BK210" i="4"/>
  <c r="J210" i="4"/>
  <c r="BF210" i="4" s="1"/>
  <c r="BI209" i="4"/>
  <c r="BH209" i="4"/>
  <c r="BG209" i="4"/>
  <c r="BE209" i="4"/>
  <c r="T209" i="4"/>
  <c r="R209" i="4"/>
  <c r="P209" i="4"/>
  <c r="BK209" i="4"/>
  <c r="J209" i="4"/>
  <c r="BF209" i="4" s="1"/>
  <c r="BI208" i="4"/>
  <c r="BH208" i="4"/>
  <c r="BG208" i="4"/>
  <c r="BE208" i="4"/>
  <c r="T208" i="4"/>
  <c r="R208" i="4"/>
  <c r="P208" i="4"/>
  <c r="BK208" i="4"/>
  <c r="J208" i="4"/>
  <c r="BF208" i="4" s="1"/>
  <c r="BI207" i="4"/>
  <c r="BH207" i="4"/>
  <c r="BG207" i="4"/>
  <c r="BE207" i="4"/>
  <c r="T207" i="4"/>
  <c r="R207" i="4"/>
  <c r="P207" i="4"/>
  <c r="BK207" i="4"/>
  <c r="J207" i="4"/>
  <c r="BF207" i="4" s="1"/>
  <c r="BI206" i="4"/>
  <c r="BH206" i="4"/>
  <c r="BG206" i="4"/>
  <c r="BE206" i="4"/>
  <c r="T206" i="4"/>
  <c r="T205" i="4" s="1"/>
  <c r="R206" i="4"/>
  <c r="P206" i="4"/>
  <c r="P205" i="4" s="1"/>
  <c r="BK206" i="4"/>
  <c r="J206" i="4"/>
  <c r="BF206" i="4" s="1"/>
  <c r="BI204" i="4"/>
  <c r="BH204" i="4"/>
  <c r="BG204" i="4"/>
  <c r="BE204" i="4"/>
  <c r="T204" i="4"/>
  <c r="R204" i="4"/>
  <c r="P204" i="4"/>
  <c r="BK204" i="4"/>
  <c r="J204" i="4"/>
  <c r="BF204" i="4" s="1"/>
  <c r="BI203" i="4"/>
  <c r="BH203" i="4"/>
  <c r="BG203" i="4"/>
  <c r="BF203" i="4"/>
  <c r="BE203" i="4"/>
  <c r="T203" i="4"/>
  <c r="R203" i="4"/>
  <c r="P203" i="4"/>
  <c r="BK203" i="4"/>
  <c r="J203" i="4"/>
  <c r="BI202" i="4"/>
  <c r="BH202" i="4"/>
  <c r="BG202" i="4"/>
  <c r="BE202" i="4"/>
  <c r="T202" i="4"/>
  <c r="R202" i="4"/>
  <c r="P202" i="4"/>
  <c r="BK202" i="4"/>
  <c r="J202" i="4"/>
  <c r="BF202" i="4" s="1"/>
  <c r="BI201" i="4"/>
  <c r="BH201" i="4"/>
  <c r="BG201" i="4"/>
  <c r="BF201" i="4"/>
  <c r="BE201" i="4"/>
  <c r="T201" i="4"/>
  <c r="R201" i="4"/>
  <c r="P201" i="4"/>
  <c r="BK201" i="4"/>
  <c r="J201" i="4"/>
  <c r="BI200" i="4"/>
  <c r="BH200" i="4"/>
  <c r="BG200" i="4"/>
  <c r="BE200" i="4"/>
  <c r="T200" i="4"/>
  <c r="R200" i="4"/>
  <c r="P200" i="4"/>
  <c r="BK200" i="4"/>
  <c r="J200" i="4"/>
  <c r="BF200" i="4" s="1"/>
  <c r="BI199" i="4"/>
  <c r="BH199" i="4"/>
  <c r="BG199" i="4"/>
  <c r="BF199" i="4"/>
  <c r="BE199" i="4"/>
  <c r="T199" i="4"/>
  <c r="R199" i="4"/>
  <c r="P199" i="4"/>
  <c r="BK199" i="4"/>
  <c r="J199" i="4"/>
  <c r="BI198" i="4"/>
  <c r="BH198" i="4"/>
  <c r="BG198" i="4"/>
  <c r="BE198" i="4"/>
  <c r="T198" i="4"/>
  <c r="R198" i="4"/>
  <c r="P198" i="4"/>
  <c r="BK198" i="4"/>
  <c r="J198" i="4"/>
  <c r="BF198" i="4" s="1"/>
  <c r="BI197" i="4"/>
  <c r="BH197" i="4"/>
  <c r="BG197" i="4"/>
  <c r="BF197" i="4"/>
  <c r="BE197" i="4"/>
  <c r="T197" i="4"/>
  <c r="R197" i="4"/>
  <c r="P197" i="4"/>
  <c r="BK197" i="4"/>
  <c r="J197" i="4"/>
  <c r="BI196" i="4"/>
  <c r="BH196" i="4"/>
  <c r="BG196" i="4"/>
  <c r="BE196" i="4"/>
  <c r="T196" i="4"/>
  <c r="R196" i="4"/>
  <c r="P196" i="4"/>
  <c r="BK196" i="4"/>
  <c r="J196" i="4"/>
  <c r="BF196" i="4" s="1"/>
  <c r="BI195" i="4"/>
  <c r="BH195" i="4"/>
  <c r="BG195" i="4"/>
  <c r="BF195" i="4"/>
  <c r="BE195" i="4"/>
  <c r="T195" i="4"/>
  <c r="R195" i="4"/>
  <c r="P195" i="4"/>
  <c r="BK195" i="4"/>
  <c r="J195" i="4"/>
  <c r="BI194" i="4"/>
  <c r="BH194" i="4"/>
  <c r="BG194" i="4"/>
  <c r="BE194" i="4"/>
  <c r="T194" i="4"/>
  <c r="R194" i="4"/>
  <c r="P194" i="4"/>
  <c r="BK194" i="4"/>
  <c r="J194" i="4"/>
  <c r="BF194" i="4" s="1"/>
  <c r="BI193" i="4"/>
  <c r="BH193" i="4"/>
  <c r="BG193" i="4"/>
  <c r="BF193" i="4"/>
  <c r="BE193" i="4"/>
  <c r="T193" i="4"/>
  <c r="R193" i="4"/>
  <c r="P193" i="4"/>
  <c r="BK193" i="4"/>
  <c r="J193" i="4"/>
  <c r="BI192" i="4"/>
  <c r="BH192" i="4"/>
  <c r="BG192" i="4"/>
  <c r="BE192" i="4"/>
  <c r="T192" i="4"/>
  <c r="R192" i="4"/>
  <c r="P192" i="4"/>
  <c r="BK192" i="4"/>
  <c r="J192" i="4"/>
  <c r="BF192" i="4" s="1"/>
  <c r="BI190" i="4"/>
  <c r="BH190" i="4"/>
  <c r="BG190" i="4"/>
  <c r="BF190" i="4"/>
  <c r="BE190" i="4"/>
  <c r="T190" i="4"/>
  <c r="R190" i="4"/>
  <c r="P190" i="4"/>
  <c r="BK190" i="4"/>
  <c r="J190" i="4"/>
  <c r="BI189" i="4"/>
  <c r="BH189" i="4"/>
  <c r="BG189" i="4"/>
  <c r="BE189" i="4"/>
  <c r="T189" i="4"/>
  <c r="R189" i="4"/>
  <c r="P189" i="4"/>
  <c r="BK189" i="4"/>
  <c r="J189" i="4"/>
  <c r="BF189" i="4" s="1"/>
  <c r="BI188" i="4"/>
  <c r="BH188" i="4"/>
  <c r="BG188" i="4"/>
  <c r="BF188" i="4"/>
  <c r="BE188" i="4"/>
  <c r="T188" i="4"/>
  <c r="R188" i="4"/>
  <c r="P188" i="4"/>
  <c r="BK188" i="4"/>
  <c r="J188" i="4"/>
  <c r="BI187" i="4"/>
  <c r="BH187" i="4"/>
  <c r="BG187" i="4"/>
  <c r="BE187" i="4"/>
  <c r="T187" i="4"/>
  <c r="R187" i="4"/>
  <c r="P187" i="4"/>
  <c r="BK187" i="4"/>
  <c r="J187" i="4"/>
  <c r="BF187" i="4" s="1"/>
  <c r="BI185" i="4"/>
  <c r="BH185" i="4"/>
  <c r="BG185" i="4"/>
  <c r="BF185" i="4"/>
  <c r="BE185" i="4"/>
  <c r="T185" i="4"/>
  <c r="R185" i="4"/>
  <c r="P185" i="4"/>
  <c r="BK185" i="4"/>
  <c r="J185" i="4"/>
  <c r="BI184" i="4"/>
  <c r="BH184" i="4"/>
  <c r="BG184" i="4"/>
  <c r="BE184" i="4"/>
  <c r="T184" i="4"/>
  <c r="R184" i="4"/>
  <c r="P184" i="4"/>
  <c r="BK184" i="4"/>
  <c r="J184" i="4"/>
  <c r="BF184" i="4" s="1"/>
  <c r="BI183" i="4"/>
  <c r="BH183" i="4"/>
  <c r="BG183" i="4"/>
  <c r="BF183" i="4"/>
  <c r="BE183" i="4"/>
  <c r="T183" i="4"/>
  <c r="R183" i="4"/>
  <c r="R182" i="4" s="1"/>
  <c r="P183" i="4"/>
  <c r="BK183" i="4"/>
  <c r="BK182" i="4" s="1"/>
  <c r="J182" i="4" s="1"/>
  <c r="J66" i="4" s="1"/>
  <c r="J183" i="4"/>
  <c r="BI181" i="4"/>
  <c r="BH181" i="4"/>
  <c r="BG181" i="4"/>
  <c r="BE181" i="4"/>
  <c r="T181" i="4"/>
  <c r="R181" i="4"/>
  <c r="P181" i="4"/>
  <c r="BK181" i="4"/>
  <c r="J181" i="4"/>
  <c r="BF181" i="4" s="1"/>
  <c r="BI180" i="4"/>
  <c r="BH180" i="4"/>
  <c r="BG180" i="4"/>
  <c r="BE180" i="4"/>
  <c r="T180" i="4"/>
  <c r="R180" i="4"/>
  <c r="P180" i="4"/>
  <c r="BK180" i="4"/>
  <c r="J180" i="4"/>
  <c r="BF180" i="4" s="1"/>
  <c r="BI179" i="4"/>
  <c r="BH179" i="4"/>
  <c r="BG179" i="4"/>
  <c r="BE179" i="4"/>
  <c r="T179" i="4"/>
  <c r="R179" i="4"/>
  <c r="P179" i="4"/>
  <c r="BK179" i="4"/>
  <c r="J179" i="4"/>
  <c r="BF179" i="4" s="1"/>
  <c r="BI178" i="4"/>
  <c r="BH178" i="4"/>
  <c r="BG178" i="4"/>
  <c r="BE178" i="4"/>
  <c r="T178" i="4"/>
  <c r="R178" i="4"/>
  <c r="P178" i="4"/>
  <c r="BK178" i="4"/>
  <c r="J178" i="4"/>
  <c r="BF178" i="4" s="1"/>
  <c r="BI177" i="4"/>
  <c r="BH177" i="4"/>
  <c r="BG177" i="4"/>
  <c r="BE177" i="4"/>
  <c r="T177" i="4"/>
  <c r="R177" i="4"/>
  <c r="P177" i="4"/>
  <c r="BK177" i="4"/>
  <c r="J177" i="4"/>
  <c r="BF177" i="4" s="1"/>
  <c r="BI176" i="4"/>
  <c r="BH176" i="4"/>
  <c r="BG176" i="4"/>
  <c r="BE176" i="4"/>
  <c r="T176" i="4"/>
  <c r="R176" i="4"/>
  <c r="P176" i="4"/>
  <c r="BK176" i="4"/>
  <c r="J176" i="4"/>
  <c r="BF176" i="4" s="1"/>
  <c r="BI175" i="4"/>
  <c r="BH175" i="4"/>
  <c r="BG175" i="4"/>
  <c r="BE175" i="4"/>
  <c r="T175" i="4"/>
  <c r="R175" i="4"/>
  <c r="P175" i="4"/>
  <c r="BK175" i="4"/>
  <c r="J175" i="4"/>
  <c r="BF175" i="4" s="1"/>
  <c r="BI174" i="4"/>
  <c r="BH174" i="4"/>
  <c r="BG174" i="4"/>
  <c r="BE174" i="4"/>
  <c r="T174" i="4"/>
  <c r="R174" i="4"/>
  <c r="P174" i="4"/>
  <c r="BK174" i="4"/>
  <c r="J174" i="4"/>
  <c r="BF174" i="4" s="1"/>
  <c r="BI173" i="4"/>
  <c r="BH173" i="4"/>
  <c r="BG173" i="4"/>
  <c r="BE173" i="4"/>
  <c r="T173" i="4"/>
  <c r="R173" i="4"/>
  <c r="P173" i="4"/>
  <c r="BK173" i="4"/>
  <c r="J173" i="4"/>
  <c r="BF173" i="4" s="1"/>
  <c r="BI172" i="4"/>
  <c r="BH172" i="4"/>
  <c r="BG172" i="4"/>
  <c r="BE172" i="4"/>
  <c r="T172" i="4"/>
  <c r="R172" i="4"/>
  <c r="P172" i="4"/>
  <c r="BK172" i="4"/>
  <c r="J172" i="4"/>
  <c r="BF172" i="4" s="1"/>
  <c r="BI171" i="4"/>
  <c r="BH171" i="4"/>
  <c r="BG171" i="4"/>
  <c r="BE171" i="4"/>
  <c r="T171" i="4"/>
  <c r="R171" i="4"/>
  <c r="P171" i="4"/>
  <c r="BK171" i="4"/>
  <c r="J171" i="4"/>
  <c r="BF171" i="4" s="1"/>
  <c r="BI170" i="4"/>
  <c r="BH170" i="4"/>
  <c r="BG170" i="4"/>
  <c r="BE170" i="4"/>
  <c r="T170" i="4"/>
  <c r="R170" i="4"/>
  <c r="P170" i="4"/>
  <c r="BK170" i="4"/>
  <c r="J170" i="4"/>
  <c r="BF170" i="4" s="1"/>
  <c r="BI169" i="4"/>
  <c r="BH169" i="4"/>
  <c r="BG169" i="4"/>
  <c r="BE169" i="4"/>
  <c r="T169" i="4"/>
  <c r="T168" i="4" s="1"/>
  <c r="R169" i="4"/>
  <c r="P169" i="4"/>
  <c r="P168" i="4" s="1"/>
  <c r="BK169" i="4"/>
  <c r="J169" i="4"/>
  <c r="BF169" i="4" s="1"/>
  <c r="BI167" i="4"/>
  <c r="BH167" i="4"/>
  <c r="BG167" i="4"/>
  <c r="BE167" i="4"/>
  <c r="T167" i="4"/>
  <c r="R167" i="4"/>
  <c r="P167" i="4"/>
  <c r="BK167" i="4"/>
  <c r="J167" i="4"/>
  <c r="BF167" i="4" s="1"/>
  <c r="BI166" i="4"/>
  <c r="BH166" i="4"/>
  <c r="BG166" i="4"/>
  <c r="BF166" i="4"/>
  <c r="BE166" i="4"/>
  <c r="T166" i="4"/>
  <c r="R166" i="4"/>
  <c r="P166" i="4"/>
  <c r="BK166" i="4"/>
  <c r="J166" i="4"/>
  <c r="BI165" i="4"/>
  <c r="BH165" i="4"/>
  <c r="BG165" i="4"/>
  <c r="BE165" i="4"/>
  <c r="T165" i="4"/>
  <c r="R165" i="4"/>
  <c r="P165" i="4"/>
  <c r="BK165" i="4"/>
  <c r="J165" i="4"/>
  <c r="BF165" i="4" s="1"/>
  <c r="BI164" i="4"/>
  <c r="BH164" i="4"/>
  <c r="BG164" i="4"/>
  <c r="BF164" i="4"/>
  <c r="BE164" i="4"/>
  <c r="T164" i="4"/>
  <c r="R164" i="4"/>
  <c r="P164" i="4"/>
  <c r="BK164" i="4"/>
  <c r="J164" i="4"/>
  <c r="BI163" i="4"/>
  <c r="BH163" i="4"/>
  <c r="BG163" i="4"/>
  <c r="BE163" i="4"/>
  <c r="T163" i="4"/>
  <c r="R163" i="4"/>
  <c r="R162" i="4" s="1"/>
  <c r="P163" i="4"/>
  <c r="BK163" i="4"/>
  <c r="BK162" i="4" s="1"/>
  <c r="J163" i="4"/>
  <c r="BF163" i="4" s="1"/>
  <c r="BI160" i="4"/>
  <c r="BH160" i="4"/>
  <c r="BG160" i="4"/>
  <c r="BE160" i="4"/>
  <c r="T160" i="4"/>
  <c r="T159" i="4" s="1"/>
  <c r="R160" i="4"/>
  <c r="R159" i="4" s="1"/>
  <c r="P160" i="4"/>
  <c r="P159" i="4" s="1"/>
  <c r="BK160" i="4"/>
  <c r="BK159" i="4" s="1"/>
  <c r="J159" i="4" s="1"/>
  <c r="J62" i="4" s="1"/>
  <c r="J160" i="4"/>
  <c r="BF160" i="4" s="1"/>
  <c r="BI158" i="4"/>
  <c r="BH158" i="4"/>
  <c r="BG158" i="4"/>
  <c r="BE158" i="4"/>
  <c r="T158" i="4"/>
  <c r="R158" i="4"/>
  <c r="P158" i="4"/>
  <c r="BK158" i="4"/>
  <c r="J158" i="4"/>
  <c r="BF158" i="4" s="1"/>
  <c r="BI155" i="4"/>
  <c r="BH155" i="4"/>
  <c r="BG155" i="4"/>
  <c r="BF155" i="4"/>
  <c r="BE155" i="4"/>
  <c r="T155" i="4"/>
  <c r="R155" i="4"/>
  <c r="P155" i="4"/>
  <c r="BK155" i="4"/>
  <c r="J155" i="4"/>
  <c r="BI154" i="4"/>
  <c r="BH154" i="4"/>
  <c r="BG154" i="4"/>
  <c r="BE154" i="4"/>
  <c r="T154" i="4"/>
  <c r="R154" i="4"/>
  <c r="P154" i="4"/>
  <c r="BK154" i="4"/>
  <c r="J154" i="4"/>
  <c r="BF154" i="4" s="1"/>
  <c r="BI153" i="4"/>
  <c r="BH153" i="4"/>
  <c r="BG153" i="4"/>
  <c r="BF153" i="4"/>
  <c r="BE153" i="4"/>
  <c r="T153" i="4"/>
  <c r="T152" i="4" s="1"/>
  <c r="R153" i="4"/>
  <c r="P153" i="4"/>
  <c r="P152" i="4" s="1"/>
  <c r="BK153" i="4"/>
  <c r="J153" i="4"/>
  <c r="BI149" i="4"/>
  <c r="BH149" i="4"/>
  <c r="BG149" i="4"/>
  <c r="BE149" i="4"/>
  <c r="T149" i="4"/>
  <c r="R149" i="4"/>
  <c r="P149" i="4"/>
  <c r="BK149" i="4"/>
  <c r="J149" i="4"/>
  <c r="BF149" i="4" s="1"/>
  <c r="BI145" i="4"/>
  <c r="BH145" i="4"/>
  <c r="BG145" i="4"/>
  <c r="BF145" i="4"/>
  <c r="BE145" i="4"/>
  <c r="T145" i="4"/>
  <c r="R145" i="4"/>
  <c r="P145" i="4"/>
  <c r="BK145" i="4"/>
  <c r="J145" i="4"/>
  <c r="BI144" i="4"/>
  <c r="BH144" i="4"/>
  <c r="BG144" i="4"/>
  <c r="BE144" i="4"/>
  <c r="T144" i="4"/>
  <c r="R144" i="4"/>
  <c r="P144" i="4"/>
  <c r="BK144" i="4"/>
  <c r="J144" i="4"/>
  <c r="BF144" i="4" s="1"/>
  <c r="BI143" i="4"/>
  <c r="BH143" i="4"/>
  <c r="BG143" i="4"/>
  <c r="BF143" i="4"/>
  <c r="BE143" i="4"/>
  <c r="T143" i="4"/>
  <c r="R143" i="4"/>
  <c r="P143" i="4"/>
  <c r="BK143" i="4"/>
  <c r="J143" i="4"/>
  <c r="BI142" i="4"/>
  <c r="BH142" i="4"/>
  <c r="BG142" i="4"/>
  <c r="BE142" i="4"/>
  <c r="T142" i="4"/>
  <c r="R142" i="4"/>
  <c r="P142" i="4"/>
  <c r="BK142" i="4"/>
  <c r="J142" i="4"/>
  <c r="BF142" i="4" s="1"/>
  <c r="BI140" i="4"/>
  <c r="BH140" i="4"/>
  <c r="BG140" i="4"/>
  <c r="BF140" i="4"/>
  <c r="BE140" i="4"/>
  <c r="T140" i="4"/>
  <c r="R140" i="4"/>
  <c r="P140" i="4"/>
  <c r="BK140" i="4"/>
  <c r="J140" i="4"/>
  <c r="BI138" i="4"/>
  <c r="BH138" i="4"/>
  <c r="BG138" i="4"/>
  <c r="BE138" i="4"/>
  <c r="T138" i="4"/>
  <c r="R138" i="4"/>
  <c r="P138" i="4"/>
  <c r="BK138" i="4"/>
  <c r="J138" i="4"/>
  <c r="BF138" i="4" s="1"/>
  <c r="BI137" i="4"/>
  <c r="BH137" i="4"/>
  <c r="BG137" i="4"/>
  <c r="BF137" i="4"/>
  <c r="BE137" i="4"/>
  <c r="T137" i="4"/>
  <c r="R137" i="4"/>
  <c r="P137" i="4"/>
  <c r="BK137" i="4"/>
  <c r="J137" i="4"/>
  <c r="BI135" i="4"/>
  <c r="BH135" i="4"/>
  <c r="BG135" i="4"/>
  <c r="BE135" i="4"/>
  <c r="T135" i="4"/>
  <c r="R135" i="4"/>
  <c r="R134" i="4" s="1"/>
  <c r="P135" i="4"/>
  <c r="BK135" i="4"/>
  <c r="BK134" i="4" s="1"/>
  <c r="J134" i="4" s="1"/>
  <c r="J60" i="4" s="1"/>
  <c r="J135" i="4"/>
  <c r="BF135" i="4" s="1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F132" i="4"/>
  <c r="BE132" i="4"/>
  <c r="T132" i="4"/>
  <c r="R132" i="4"/>
  <c r="P132" i="4"/>
  <c r="BK132" i="4"/>
  <c r="J132" i="4"/>
  <c r="BI131" i="4"/>
  <c r="BH131" i="4"/>
  <c r="BG131" i="4"/>
  <c r="BE131" i="4"/>
  <c r="T131" i="4"/>
  <c r="R131" i="4"/>
  <c r="P131" i="4"/>
  <c r="BK131" i="4"/>
  <c r="J131" i="4"/>
  <c r="BF131" i="4" s="1"/>
  <c r="BI130" i="4"/>
  <c r="BH130" i="4"/>
  <c r="BG130" i="4"/>
  <c r="BF130" i="4"/>
  <c r="BE130" i="4"/>
  <c r="T130" i="4"/>
  <c r="R130" i="4"/>
  <c r="P130" i="4"/>
  <c r="BK130" i="4"/>
  <c r="J130" i="4"/>
  <c r="BI121" i="4"/>
  <c r="BH121" i="4"/>
  <c r="BG121" i="4"/>
  <c r="BE121" i="4"/>
  <c r="T121" i="4"/>
  <c r="R121" i="4"/>
  <c r="P121" i="4"/>
  <c r="BK121" i="4"/>
  <c r="J121" i="4"/>
  <c r="BF121" i="4" s="1"/>
  <c r="BI119" i="4"/>
  <c r="BH119" i="4"/>
  <c r="BG119" i="4"/>
  <c r="BF119" i="4"/>
  <c r="BE119" i="4"/>
  <c r="T119" i="4"/>
  <c r="R119" i="4"/>
  <c r="P119" i="4"/>
  <c r="BK119" i="4"/>
  <c r="J119" i="4"/>
  <c r="BI117" i="4"/>
  <c r="BH117" i="4"/>
  <c r="BG117" i="4"/>
  <c r="BE117" i="4"/>
  <c r="T117" i="4"/>
  <c r="R117" i="4"/>
  <c r="P117" i="4"/>
  <c r="BK117" i="4"/>
  <c r="J117" i="4"/>
  <c r="BF117" i="4" s="1"/>
  <c r="BI116" i="4"/>
  <c r="BH116" i="4"/>
  <c r="BG116" i="4"/>
  <c r="BF116" i="4"/>
  <c r="BE116" i="4"/>
  <c r="T116" i="4"/>
  <c r="R116" i="4"/>
  <c r="P116" i="4"/>
  <c r="BK116" i="4"/>
  <c r="J116" i="4"/>
  <c r="BI114" i="4"/>
  <c r="BH114" i="4"/>
  <c r="BG114" i="4"/>
  <c r="BE114" i="4"/>
  <c r="T114" i="4"/>
  <c r="R114" i="4"/>
  <c r="P114" i="4"/>
  <c r="BK114" i="4"/>
  <c r="J114" i="4"/>
  <c r="BF114" i="4" s="1"/>
  <c r="BI112" i="4"/>
  <c r="BH112" i="4"/>
  <c r="BG112" i="4"/>
  <c r="BF112" i="4"/>
  <c r="BE112" i="4"/>
  <c r="T112" i="4"/>
  <c r="R112" i="4"/>
  <c r="P112" i="4"/>
  <c r="BK112" i="4"/>
  <c r="J112" i="4"/>
  <c r="BI111" i="4"/>
  <c r="BH111" i="4"/>
  <c r="BG111" i="4"/>
  <c r="BE111" i="4"/>
  <c r="T111" i="4"/>
  <c r="R111" i="4"/>
  <c r="P111" i="4"/>
  <c r="BK111" i="4"/>
  <c r="J111" i="4"/>
  <c r="BF111" i="4" s="1"/>
  <c r="BI109" i="4"/>
  <c r="BH109" i="4"/>
  <c r="BG109" i="4"/>
  <c r="BF109" i="4"/>
  <c r="BE109" i="4"/>
  <c r="T109" i="4"/>
  <c r="R109" i="4"/>
  <c r="P109" i="4"/>
  <c r="BK109" i="4"/>
  <c r="J109" i="4"/>
  <c r="BI108" i="4"/>
  <c r="BH108" i="4"/>
  <c r="BG108" i="4"/>
  <c r="BE108" i="4"/>
  <c r="T108" i="4"/>
  <c r="T107" i="4" s="1"/>
  <c r="R108" i="4"/>
  <c r="P108" i="4"/>
  <c r="P107" i="4" s="1"/>
  <c r="BK108" i="4"/>
  <c r="J108" i="4"/>
  <c r="BF108" i="4" s="1"/>
  <c r="BI105" i="4"/>
  <c r="BH105" i="4"/>
  <c r="BG105" i="4"/>
  <c r="BF105" i="4"/>
  <c r="BE105" i="4"/>
  <c r="T105" i="4"/>
  <c r="R105" i="4"/>
  <c r="P105" i="4"/>
  <c r="BK105" i="4"/>
  <c r="J105" i="4"/>
  <c r="BI103" i="4"/>
  <c r="BH103" i="4"/>
  <c r="BG103" i="4"/>
  <c r="BE103" i="4"/>
  <c r="T103" i="4"/>
  <c r="R103" i="4"/>
  <c r="P103" i="4"/>
  <c r="BK103" i="4"/>
  <c r="J103" i="4"/>
  <c r="BF103" i="4" s="1"/>
  <c r="BI100" i="4"/>
  <c r="BH100" i="4"/>
  <c r="BG100" i="4"/>
  <c r="BF100" i="4"/>
  <c r="BE100" i="4"/>
  <c r="T100" i="4"/>
  <c r="R100" i="4"/>
  <c r="R99" i="4" s="1"/>
  <c r="P100" i="4"/>
  <c r="P99" i="4" s="1"/>
  <c r="BK100" i="4"/>
  <c r="BK99" i="4" s="1"/>
  <c r="J100" i="4"/>
  <c r="J91" i="4"/>
  <c r="F91" i="4"/>
  <c r="E89" i="4"/>
  <c r="F49" i="4"/>
  <c r="E47" i="4"/>
  <c r="J21" i="4"/>
  <c r="E21" i="4"/>
  <c r="J51" i="4" s="1"/>
  <c r="J20" i="4"/>
  <c r="J18" i="4"/>
  <c r="E18" i="4"/>
  <c r="F94" i="4" s="1"/>
  <c r="J17" i="4"/>
  <c r="J15" i="4"/>
  <c r="E15" i="4"/>
  <c r="F51" i="4" s="1"/>
  <c r="J14" i="4"/>
  <c r="J12" i="4"/>
  <c r="J49" i="4" s="1"/>
  <c r="E7" i="4"/>
  <c r="E45" i="4" s="1"/>
  <c r="R182" i="3"/>
  <c r="T180" i="3"/>
  <c r="AY53" i="1"/>
  <c r="AX53" i="1"/>
  <c r="BI183" i="3"/>
  <c r="BH183" i="3"/>
  <c r="BG183" i="3"/>
  <c r="BF183" i="3"/>
  <c r="BE183" i="3"/>
  <c r="T183" i="3"/>
  <c r="T182" i="3" s="1"/>
  <c r="R183" i="3"/>
  <c r="P183" i="3"/>
  <c r="P182" i="3" s="1"/>
  <c r="BK183" i="3"/>
  <c r="BK182" i="3" s="1"/>
  <c r="J182" i="3" s="1"/>
  <c r="J69" i="3" s="1"/>
  <c r="J183" i="3"/>
  <c r="BI181" i="3"/>
  <c r="BH181" i="3"/>
  <c r="BG181" i="3"/>
  <c r="BE181" i="3"/>
  <c r="T181" i="3"/>
  <c r="R181" i="3"/>
  <c r="R180" i="3" s="1"/>
  <c r="P181" i="3"/>
  <c r="P180" i="3" s="1"/>
  <c r="BK181" i="3"/>
  <c r="BK180" i="3" s="1"/>
  <c r="J180" i="3" s="1"/>
  <c r="J68" i="3" s="1"/>
  <c r="J181" i="3"/>
  <c r="BF181" i="3" s="1"/>
  <c r="BI179" i="3"/>
  <c r="BH179" i="3"/>
  <c r="BG179" i="3"/>
  <c r="BE179" i="3"/>
  <c r="T179" i="3"/>
  <c r="R179" i="3"/>
  <c r="P179" i="3"/>
  <c r="BK179" i="3"/>
  <c r="J179" i="3"/>
  <c r="BF179" i="3" s="1"/>
  <c r="BI178" i="3"/>
  <c r="BH178" i="3"/>
  <c r="BG178" i="3"/>
  <c r="BF178" i="3"/>
  <c r="BE178" i="3"/>
  <c r="T178" i="3"/>
  <c r="R178" i="3"/>
  <c r="P178" i="3"/>
  <c r="BK178" i="3"/>
  <c r="J178" i="3"/>
  <c r="BI177" i="3"/>
  <c r="BH177" i="3"/>
  <c r="BG177" i="3"/>
  <c r="BE177" i="3"/>
  <c r="T177" i="3"/>
  <c r="R177" i="3"/>
  <c r="P177" i="3"/>
  <c r="BK177" i="3"/>
  <c r="J177" i="3"/>
  <c r="BF177" i="3" s="1"/>
  <c r="BI176" i="3"/>
  <c r="BH176" i="3"/>
  <c r="BG176" i="3"/>
  <c r="BF176" i="3"/>
  <c r="BE176" i="3"/>
  <c r="T176" i="3"/>
  <c r="R176" i="3"/>
  <c r="P176" i="3"/>
  <c r="BK176" i="3"/>
  <c r="J176" i="3"/>
  <c r="BI175" i="3"/>
  <c r="BH175" i="3"/>
  <c r="BG175" i="3"/>
  <c r="BE175" i="3"/>
  <c r="T175" i="3"/>
  <c r="R175" i="3"/>
  <c r="P175" i="3"/>
  <c r="BK175" i="3"/>
  <c r="J175" i="3"/>
  <c r="BF175" i="3" s="1"/>
  <c r="BI174" i="3"/>
  <c r="BH174" i="3"/>
  <c r="BG174" i="3"/>
  <c r="BF174" i="3"/>
  <c r="BE174" i="3"/>
  <c r="T174" i="3"/>
  <c r="R174" i="3"/>
  <c r="P174" i="3"/>
  <c r="BK174" i="3"/>
  <c r="J174" i="3"/>
  <c r="BI173" i="3"/>
  <c r="BH173" i="3"/>
  <c r="BG173" i="3"/>
  <c r="BE173" i="3"/>
  <c r="T173" i="3"/>
  <c r="R173" i="3"/>
  <c r="P173" i="3"/>
  <c r="BK173" i="3"/>
  <c r="J173" i="3"/>
  <c r="BF173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F171" i="3"/>
  <c r="BE171" i="3"/>
  <c r="T171" i="3"/>
  <c r="R171" i="3"/>
  <c r="P171" i="3"/>
  <c r="BK171" i="3"/>
  <c r="J171" i="3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F169" i="3"/>
  <c r="BE169" i="3"/>
  <c r="T169" i="3"/>
  <c r="R169" i="3"/>
  <c r="P169" i="3"/>
  <c r="BK169" i="3"/>
  <c r="J169" i="3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F167" i="3"/>
  <c r="BE167" i="3"/>
  <c r="T167" i="3"/>
  <c r="R167" i="3"/>
  <c r="P167" i="3"/>
  <c r="BK167" i="3"/>
  <c r="J167" i="3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F165" i="3"/>
  <c r="BE165" i="3"/>
  <c r="T165" i="3"/>
  <c r="R165" i="3"/>
  <c r="R164" i="3" s="1"/>
  <c r="P165" i="3"/>
  <c r="BK165" i="3"/>
  <c r="J165" i="3"/>
  <c r="BI163" i="3"/>
  <c r="BH163" i="3"/>
  <c r="BG163" i="3"/>
  <c r="BF163" i="3"/>
  <c r="BE163" i="3"/>
  <c r="T163" i="3"/>
  <c r="R163" i="3"/>
  <c r="P163" i="3"/>
  <c r="BK163" i="3"/>
  <c r="J163" i="3"/>
  <c r="BI162" i="3"/>
  <c r="BH162" i="3"/>
  <c r="BG162" i="3"/>
  <c r="BE162" i="3"/>
  <c r="T162" i="3"/>
  <c r="R162" i="3"/>
  <c r="P162" i="3"/>
  <c r="BK162" i="3"/>
  <c r="J162" i="3"/>
  <c r="BF162" i="3" s="1"/>
  <c r="BI161" i="3"/>
  <c r="BH161" i="3"/>
  <c r="BG161" i="3"/>
  <c r="BF161" i="3"/>
  <c r="BE161" i="3"/>
  <c r="T161" i="3"/>
  <c r="R161" i="3"/>
  <c r="P161" i="3"/>
  <c r="BK161" i="3"/>
  <c r="J161" i="3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F159" i="3"/>
  <c r="BE159" i="3"/>
  <c r="T159" i="3"/>
  <c r="R159" i="3"/>
  <c r="P159" i="3"/>
  <c r="BK159" i="3"/>
  <c r="J159" i="3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F157" i="3"/>
  <c r="BE157" i="3"/>
  <c r="T157" i="3"/>
  <c r="R157" i="3"/>
  <c r="P157" i="3"/>
  <c r="BK157" i="3"/>
  <c r="J157" i="3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F155" i="3"/>
  <c r="BE155" i="3"/>
  <c r="T155" i="3"/>
  <c r="R155" i="3"/>
  <c r="P155" i="3"/>
  <c r="BK155" i="3"/>
  <c r="J155" i="3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F153" i="3"/>
  <c r="BE153" i="3"/>
  <c r="T153" i="3"/>
  <c r="R153" i="3"/>
  <c r="P153" i="3"/>
  <c r="P152" i="3" s="1"/>
  <c r="BK153" i="3"/>
  <c r="J153" i="3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F150" i="3"/>
  <c r="BE150" i="3"/>
  <c r="T150" i="3"/>
  <c r="R150" i="3"/>
  <c r="P150" i="3"/>
  <c r="BK150" i="3"/>
  <c r="J150" i="3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F148" i="3"/>
  <c r="BE148" i="3"/>
  <c r="T148" i="3"/>
  <c r="R148" i="3"/>
  <c r="P148" i="3"/>
  <c r="BK148" i="3"/>
  <c r="J148" i="3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F146" i="3"/>
  <c r="BE146" i="3"/>
  <c r="T146" i="3"/>
  <c r="R146" i="3"/>
  <c r="R145" i="3" s="1"/>
  <c r="P146" i="3"/>
  <c r="BK146" i="3"/>
  <c r="J146" i="3"/>
  <c r="BI144" i="3"/>
  <c r="BH144" i="3"/>
  <c r="BG144" i="3"/>
  <c r="BF144" i="3"/>
  <c r="BE144" i="3"/>
  <c r="T144" i="3"/>
  <c r="R144" i="3"/>
  <c r="P144" i="3"/>
  <c r="BK144" i="3"/>
  <c r="J144" i="3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F142" i="3"/>
  <c r="BE142" i="3"/>
  <c r="T142" i="3"/>
  <c r="R142" i="3"/>
  <c r="P142" i="3"/>
  <c r="BK142" i="3"/>
  <c r="J142" i="3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F140" i="3"/>
  <c r="BE140" i="3"/>
  <c r="T140" i="3"/>
  <c r="R140" i="3"/>
  <c r="P140" i="3"/>
  <c r="BK140" i="3"/>
  <c r="J140" i="3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F138" i="3"/>
  <c r="BE138" i="3"/>
  <c r="T138" i="3"/>
  <c r="R138" i="3"/>
  <c r="P138" i="3"/>
  <c r="BK138" i="3"/>
  <c r="J138" i="3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F136" i="3"/>
  <c r="BE136" i="3"/>
  <c r="T136" i="3"/>
  <c r="T135" i="3" s="1"/>
  <c r="R136" i="3"/>
  <c r="P136" i="3"/>
  <c r="P135" i="3" s="1"/>
  <c r="BK136" i="3"/>
  <c r="BK135" i="3" s="1"/>
  <c r="J135" i="3" s="1"/>
  <c r="J64" i="3" s="1"/>
  <c r="J136" i="3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F133" i="3"/>
  <c r="BE133" i="3"/>
  <c r="T133" i="3"/>
  <c r="R133" i="3"/>
  <c r="R132" i="3" s="1"/>
  <c r="P133" i="3"/>
  <c r="P132" i="3" s="1"/>
  <c r="BK133" i="3"/>
  <c r="J133" i="3"/>
  <c r="BI131" i="3"/>
  <c r="BH131" i="3"/>
  <c r="BG131" i="3"/>
  <c r="BF131" i="3"/>
  <c r="BE131" i="3"/>
  <c r="T131" i="3"/>
  <c r="R131" i="3"/>
  <c r="P131" i="3"/>
  <c r="BK131" i="3"/>
  <c r="J131" i="3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F129" i="3"/>
  <c r="BE129" i="3"/>
  <c r="T129" i="3"/>
  <c r="R129" i="3"/>
  <c r="P129" i="3"/>
  <c r="BK129" i="3"/>
  <c r="J129" i="3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F127" i="3"/>
  <c r="BE127" i="3"/>
  <c r="T127" i="3"/>
  <c r="R127" i="3"/>
  <c r="P127" i="3"/>
  <c r="BK127" i="3"/>
  <c r="J127" i="3"/>
  <c r="BI126" i="3"/>
  <c r="BH126" i="3"/>
  <c r="BG126" i="3"/>
  <c r="BE126" i="3"/>
  <c r="T126" i="3"/>
  <c r="R126" i="3"/>
  <c r="P126" i="3"/>
  <c r="BK126" i="3"/>
  <c r="J126" i="3"/>
  <c r="BF126" i="3" s="1"/>
  <c r="BI125" i="3"/>
  <c r="BH125" i="3"/>
  <c r="BG125" i="3"/>
  <c r="BF125" i="3"/>
  <c r="BE125" i="3"/>
  <c r="T125" i="3"/>
  <c r="R125" i="3"/>
  <c r="P125" i="3"/>
  <c r="BK125" i="3"/>
  <c r="J125" i="3"/>
  <c r="BI124" i="3"/>
  <c r="BH124" i="3"/>
  <c r="BG124" i="3"/>
  <c r="BE124" i="3"/>
  <c r="T124" i="3"/>
  <c r="R124" i="3"/>
  <c r="P124" i="3"/>
  <c r="BK124" i="3"/>
  <c r="J124" i="3"/>
  <c r="BF124" i="3" s="1"/>
  <c r="BI123" i="3"/>
  <c r="BH123" i="3"/>
  <c r="BG123" i="3"/>
  <c r="BE123" i="3"/>
  <c r="T123" i="3"/>
  <c r="R123" i="3"/>
  <c r="P123" i="3"/>
  <c r="BK123" i="3"/>
  <c r="J123" i="3"/>
  <c r="BF123" i="3" s="1"/>
  <c r="BI122" i="3"/>
  <c r="BH122" i="3"/>
  <c r="BG122" i="3"/>
  <c r="BE122" i="3"/>
  <c r="T122" i="3"/>
  <c r="R122" i="3"/>
  <c r="P122" i="3"/>
  <c r="BK122" i="3"/>
  <c r="J122" i="3"/>
  <c r="BF122" i="3" s="1"/>
  <c r="BI121" i="3"/>
  <c r="BH121" i="3"/>
  <c r="BG121" i="3"/>
  <c r="BE121" i="3"/>
  <c r="T121" i="3"/>
  <c r="R121" i="3"/>
  <c r="P121" i="3"/>
  <c r="BK121" i="3"/>
  <c r="J121" i="3"/>
  <c r="BF121" i="3" s="1"/>
  <c r="BI120" i="3"/>
  <c r="BH120" i="3"/>
  <c r="BG120" i="3"/>
  <c r="BE120" i="3"/>
  <c r="T120" i="3"/>
  <c r="R120" i="3"/>
  <c r="P120" i="3"/>
  <c r="BK120" i="3"/>
  <c r="J120" i="3"/>
  <c r="BF120" i="3" s="1"/>
  <c r="BI119" i="3"/>
  <c r="BH119" i="3"/>
  <c r="BG119" i="3"/>
  <c r="BE119" i="3"/>
  <c r="T119" i="3"/>
  <c r="R119" i="3"/>
  <c r="P119" i="3"/>
  <c r="BK119" i="3"/>
  <c r="J119" i="3"/>
  <c r="BF119" i="3" s="1"/>
  <c r="BI118" i="3"/>
  <c r="BH118" i="3"/>
  <c r="BG118" i="3"/>
  <c r="BE118" i="3"/>
  <c r="T118" i="3"/>
  <c r="R118" i="3"/>
  <c r="P118" i="3"/>
  <c r="BK118" i="3"/>
  <c r="J118" i="3"/>
  <c r="BF118" i="3" s="1"/>
  <c r="BI117" i="3"/>
  <c r="BH117" i="3"/>
  <c r="BG117" i="3"/>
  <c r="BE117" i="3"/>
  <c r="T117" i="3"/>
  <c r="R117" i="3"/>
  <c r="P117" i="3"/>
  <c r="BK117" i="3"/>
  <c r="J117" i="3"/>
  <c r="BF117" i="3" s="1"/>
  <c r="BI116" i="3"/>
  <c r="BH116" i="3"/>
  <c r="BG116" i="3"/>
  <c r="BE116" i="3"/>
  <c r="T116" i="3"/>
  <c r="R116" i="3"/>
  <c r="P116" i="3"/>
  <c r="BK116" i="3"/>
  <c r="J116" i="3"/>
  <c r="BF116" i="3" s="1"/>
  <c r="BI115" i="3"/>
  <c r="BH115" i="3"/>
  <c r="BG115" i="3"/>
  <c r="BE115" i="3"/>
  <c r="T115" i="3"/>
  <c r="R115" i="3"/>
  <c r="P115" i="3"/>
  <c r="BK115" i="3"/>
  <c r="J115" i="3"/>
  <c r="BF115" i="3" s="1"/>
  <c r="BI114" i="3"/>
  <c r="BH114" i="3"/>
  <c r="BG114" i="3"/>
  <c r="BE114" i="3"/>
  <c r="T114" i="3"/>
  <c r="R114" i="3"/>
  <c r="P114" i="3"/>
  <c r="BK114" i="3"/>
  <c r="J114" i="3"/>
  <c r="BF114" i="3" s="1"/>
  <c r="BI113" i="3"/>
  <c r="BH113" i="3"/>
  <c r="BG113" i="3"/>
  <c r="BE113" i="3"/>
  <c r="T113" i="3"/>
  <c r="R113" i="3"/>
  <c r="P113" i="3"/>
  <c r="BK113" i="3"/>
  <c r="J113" i="3"/>
  <c r="BF113" i="3" s="1"/>
  <c r="BI112" i="3"/>
  <c r="BH112" i="3"/>
  <c r="BG112" i="3"/>
  <c r="BE112" i="3"/>
  <c r="T112" i="3"/>
  <c r="R112" i="3"/>
  <c r="P112" i="3"/>
  <c r="BK112" i="3"/>
  <c r="J112" i="3"/>
  <c r="BF112" i="3" s="1"/>
  <c r="BI111" i="3"/>
  <c r="BH111" i="3"/>
  <c r="BG111" i="3"/>
  <c r="BE111" i="3"/>
  <c r="T111" i="3"/>
  <c r="R111" i="3"/>
  <c r="P111" i="3"/>
  <c r="BK111" i="3"/>
  <c r="J111" i="3"/>
  <c r="BF111" i="3" s="1"/>
  <c r="BI110" i="3"/>
  <c r="BH110" i="3"/>
  <c r="BG110" i="3"/>
  <c r="BE110" i="3"/>
  <c r="T110" i="3"/>
  <c r="R110" i="3"/>
  <c r="P110" i="3"/>
  <c r="BK110" i="3"/>
  <c r="J110" i="3"/>
  <c r="BF110" i="3" s="1"/>
  <c r="BI109" i="3"/>
  <c r="BH109" i="3"/>
  <c r="BG109" i="3"/>
  <c r="BE109" i="3"/>
  <c r="T109" i="3"/>
  <c r="R109" i="3"/>
  <c r="P109" i="3"/>
  <c r="BK109" i="3"/>
  <c r="J109" i="3"/>
  <c r="BF109" i="3" s="1"/>
  <c r="BI108" i="3"/>
  <c r="BH108" i="3"/>
  <c r="BG108" i="3"/>
  <c r="BE108" i="3"/>
  <c r="T108" i="3"/>
  <c r="T107" i="3" s="1"/>
  <c r="R108" i="3"/>
  <c r="P108" i="3"/>
  <c r="P107" i="3" s="1"/>
  <c r="BK108" i="3"/>
  <c r="J108" i="3"/>
  <c r="BF108" i="3" s="1"/>
  <c r="BI106" i="3"/>
  <c r="BH106" i="3"/>
  <c r="BG106" i="3"/>
  <c r="BF106" i="3"/>
  <c r="BE106" i="3"/>
  <c r="T106" i="3"/>
  <c r="R106" i="3"/>
  <c r="P106" i="3"/>
  <c r="BK106" i="3"/>
  <c r="J106" i="3"/>
  <c r="BI105" i="3"/>
  <c r="BH105" i="3"/>
  <c r="BG105" i="3"/>
  <c r="BE105" i="3"/>
  <c r="T105" i="3"/>
  <c r="R105" i="3"/>
  <c r="P105" i="3"/>
  <c r="BK105" i="3"/>
  <c r="J105" i="3"/>
  <c r="BF105" i="3" s="1"/>
  <c r="BI104" i="3"/>
  <c r="BH104" i="3"/>
  <c r="BG104" i="3"/>
  <c r="BF104" i="3"/>
  <c r="BE104" i="3"/>
  <c r="T104" i="3"/>
  <c r="R104" i="3"/>
  <c r="P104" i="3"/>
  <c r="BK104" i="3"/>
  <c r="J104" i="3"/>
  <c r="BI103" i="3"/>
  <c r="BH103" i="3"/>
  <c r="BG103" i="3"/>
  <c r="BE103" i="3"/>
  <c r="T103" i="3"/>
  <c r="R103" i="3"/>
  <c r="R102" i="3" s="1"/>
  <c r="P103" i="3"/>
  <c r="BK103" i="3"/>
  <c r="BK102" i="3" s="1"/>
  <c r="J102" i="3" s="1"/>
  <c r="J61" i="3" s="1"/>
  <c r="J103" i="3"/>
  <c r="BF103" i="3" s="1"/>
  <c r="BI100" i="3"/>
  <c r="BH100" i="3"/>
  <c r="BG100" i="3"/>
  <c r="BE100" i="3"/>
  <c r="T100" i="3"/>
  <c r="R100" i="3"/>
  <c r="P100" i="3"/>
  <c r="BK100" i="3"/>
  <c r="J100" i="3"/>
  <c r="BF100" i="3" s="1"/>
  <c r="BI99" i="3"/>
  <c r="BH99" i="3"/>
  <c r="BG99" i="3"/>
  <c r="BF99" i="3"/>
  <c r="BE99" i="3"/>
  <c r="T99" i="3"/>
  <c r="R99" i="3"/>
  <c r="P99" i="3"/>
  <c r="BK99" i="3"/>
  <c r="J99" i="3"/>
  <c r="BI98" i="3"/>
  <c r="BH98" i="3"/>
  <c r="BG98" i="3"/>
  <c r="BE98" i="3"/>
  <c r="T98" i="3"/>
  <c r="R98" i="3"/>
  <c r="P98" i="3"/>
  <c r="BK98" i="3"/>
  <c r="J98" i="3"/>
  <c r="BF98" i="3" s="1"/>
  <c r="BI97" i="3"/>
  <c r="BH97" i="3"/>
  <c r="BG97" i="3"/>
  <c r="BF97" i="3"/>
  <c r="BE97" i="3"/>
  <c r="T97" i="3"/>
  <c r="R97" i="3"/>
  <c r="P97" i="3"/>
  <c r="BK97" i="3"/>
  <c r="J97" i="3"/>
  <c r="BI96" i="3"/>
  <c r="BH96" i="3"/>
  <c r="BG96" i="3"/>
  <c r="BE96" i="3"/>
  <c r="T96" i="3"/>
  <c r="R96" i="3"/>
  <c r="P96" i="3"/>
  <c r="BK96" i="3"/>
  <c r="J96" i="3"/>
  <c r="BF96" i="3" s="1"/>
  <c r="BI95" i="3"/>
  <c r="BH95" i="3"/>
  <c r="BG95" i="3"/>
  <c r="BF95" i="3"/>
  <c r="BE95" i="3"/>
  <c r="T95" i="3"/>
  <c r="R95" i="3"/>
  <c r="P95" i="3"/>
  <c r="BK95" i="3"/>
  <c r="J95" i="3"/>
  <c r="BI94" i="3"/>
  <c r="BH94" i="3"/>
  <c r="BG94" i="3"/>
  <c r="BE94" i="3"/>
  <c r="T94" i="3"/>
  <c r="R94" i="3"/>
  <c r="R93" i="3" s="1"/>
  <c r="P94" i="3"/>
  <c r="BK94" i="3"/>
  <c r="BK93" i="3" s="1"/>
  <c r="J93" i="3" s="1"/>
  <c r="J59" i="3" s="1"/>
  <c r="J94" i="3"/>
  <c r="BF94" i="3" s="1"/>
  <c r="BI92" i="3"/>
  <c r="BH92" i="3"/>
  <c r="BG92" i="3"/>
  <c r="F32" i="3" s="1"/>
  <c r="BB53" i="1" s="1"/>
  <c r="BE92" i="3"/>
  <c r="T92" i="3"/>
  <c r="T91" i="3" s="1"/>
  <c r="R92" i="3"/>
  <c r="R91" i="3" s="1"/>
  <c r="R90" i="3" s="1"/>
  <c r="P92" i="3"/>
  <c r="P91" i="3" s="1"/>
  <c r="BK92" i="3"/>
  <c r="BK91" i="3" s="1"/>
  <c r="J92" i="3"/>
  <c r="BF92" i="3" s="1"/>
  <c r="F85" i="3"/>
  <c r="F83" i="3"/>
  <c r="E81" i="3"/>
  <c r="E79" i="3"/>
  <c r="J49" i="3"/>
  <c r="F49" i="3"/>
  <c r="E47" i="3"/>
  <c r="J21" i="3"/>
  <c r="E21" i="3"/>
  <c r="J51" i="3" s="1"/>
  <c r="J20" i="3"/>
  <c r="J18" i="3"/>
  <c r="E18" i="3"/>
  <c r="F52" i="3" s="1"/>
  <c r="J17" i="3"/>
  <c r="J15" i="3"/>
  <c r="E15" i="3"/>
  <c r="F51" i="3" s="1"/>
  <c r="J14" i="3"/>
  <c r="J12" i="3"/>
  <c r="J83" i="3" s="1"/>
  <c r="E7" i="3"/>
  <c r="E45" i="3" s="1"/>
  <c r="T341" i="2"/>
  <c r="T340" i="2" s="1"/>
  <c r="BK341" i="2"/>
  <c r="P315" i="2"/>
  <c r="R307" i="2"/>
  <c r="T296" i="2"/>
  <c r="R235" i="2"/>
  <c r="P202" i="2"/>
  <c r="J159" i="2"/>
  <c r="J64" i="2" s="1"/>
  <c r="AY52" i="1"/>
  <c r="AX52" i="1"/>
  <c r="BI344" i="2"/>
  <c r="BH344" i="2"/>
  <c r="BG344" i="2"/>
  <c r="BE344" i="2"/>
  <c r="T344" i="2"/>
  <c r="R344" i="2"/>
  <c r="P344" i="2"/>
  <c r="BK344" i="2"/>
  <c r="J344" i="2"/>
  <c r="BF344" i="2" s="1"/>
  <c r="BI343" i="2"/>
  <c r="BH343" i="2"/>
  <c r="BG343" i="2"/>
  <c r="BE343" i="2"/>
  <c r="T343" i="2"/>
  <c r="R343" i="2"/>
  <c r="P343" i="2"/>
  <c r="BK343" i="2"/>
  <c r="J343" i="2"/>
  <c r="BF343" i="2" s="1"/>
  <c r="BI342" i="2"/>
  <c r="BH342" i="2"/>
  <c r="BG342" i="2"/>
  <c r="BE342" i="2"/>
  <c r="T342" i="2"/>
  <c r="R342" i="2"/>
  <c r="R341" i="2" s="1"/>
  <c r="R340" i="2" s="1"/>
  <c r="P342" i="2"/>
  <c r="P341" i="2" s="1"/>
  <c r="P340" i="2" s="1"/>
  <c r="BK342" i="2"/>
  <c r="J342" i="2"/>
  <c r="BF342" i="2" s="1"/>
  <c r="BI331" i="2"/>
  <c r="BH331" i="2"/>
  <c r="BG331" i="2"/>
  <c r="BE331" i="2"/>
  <c r="T331" i="2"/>
  <c r="R331" i="2"/>
  <c r="P331" i="2"/>
  <c r="BK331" i="2"/>
  <c r="J331" i="2"/>
  <c r="BF331" i="2" s="1"/>
  <c r="BI330" i="2"/>
  <c r="BH330" i="2"/>
  <c r="BG330" i="2"/>
  <c r="BE330" i="2"/>
  <c r="T330" i="2"/>
  <c r="R330" i="2"/>
  <c r="P330" i="2"/>
  <c r="BK330" i="2"/>
  <c r="J330" i="2"/>
  <c r="BF330" i="2" s="1"/>
  <c r="BI329" i="2"/>
  <c r="BH329" i="2"/>
  <c r="BG329" i="2"/>
  <c r="BE329" i="2"/>
  <c r="T329" i="2"/>
  <c r="R329" i="2"/>
  <c r="P329" i="2"/>
  <c r="BK329" i="2"/>
  <c r="J329" i="2"/>
  <c r="BF329" i="2" s="1"/>
  <c r="BI328" i="2"/>
  <c r="BH328" i="2"/>
  <c r="BG328" i="2"/>
  <c r="BE328" i="2"/>
  <c r="T328" i="2"/>
  <c r="R328" i="2"/>
  <c r="P328" i="2"/>
  <c r="BK328" i="2"/>
  <c r="J328" i="2"/>
  <c r="BF328" i="2" s="1"/>
  <c r="BI326" i="2"/>
  <c r="BH326" i="2"/>
  <c r="BG326" i="2"/>
  <c r="BE326" i="2"/>
  <c r="T326" i="2"/>
  <c r="R326" i="2"/>
  <c r="P326" i="2"/>
  <c r="BK326" i="2"/>
  <c r="J326" i="2"/>
  <c r="BF326" i="2" s="1"/>
  <c r="BI325" i="2"/>
  <c r="BH325" i="2"/>
  <c r="BG325" i="2"/>
  <c r="BE325" i="2"/>
  <c r="T325" i="2"/>
  <c r="R325" i="2"/>
  <c r="P325" i="2"/>
  <c r="BK325" i="2"/>
  <c r="J325" i="2"/>
  <c r="BF325" i="2" s="1"/>
  <c r="BI316" i="2"/>
  <c r="BH316" i="2"/>
  <c r="BG316" i="2"/>
  <c r="BE316" i="2"/>
  <c r="T316" i="2"/>
  <c r="T315" i="2" s="1"/>
  <c r="R316" i="2"/>
  <c r="R315" i="2" s="1"/>
  <c r="P316" i="2"/>
  <c r="BK316" i="2"/>
  <c r="BK315" i="2" s="1"/>
  <c r="J315" i="2" s="1"/>
  <c r="J316" i="2"/>
  <c r="BF316" i="2" s="1"/>
  <c r="J75" i="2"/>
  <c r="BI314" i="2"/>
  <c r="BH314" i="2"/>
  <c r="BG314" i="2"/>
  <c r="BF314" i="2"/>
  <c r="BE314" i="2"/>
  <c r="T314" i="2"/>
  <c r="R314" i="2"/>
  <c r="P314" i="2"/>
  <c r="BK314" i="2"/>
  <c r="J314" i="2"/>
  <c r="BI313" i="2"/>
  <c r="BH313" i="2"/>
  <c r="BG313" i="2"/>
  <c r="BE313" i="2"/>
  <c r="T313" i="2"/>
  <c r="R313" i="2"/>
  <c r="P313" i="2"/>
  <c r="BK313" i="2"/>
  <c r="J313" i="2"/>
  <c r="BF313" i="2" s="1"/>
  <c r="BI308" i="2"/>
  <c r="BH308" i="2"/>
  <c r="BG308" i="2"/>
  <c r="BF308" i="2"/>
  <c r="BE308" i="2"/>
  <c r="T308" i="2"/>
  <c r="R308" i="2"/>
  <c r="P308" i="2"/>
  <c r="BK308" i="2"/>
  <c r="BK307" i="2" s="1"/>
  <c r="J307" i="2" s="1"/>
  <c r="J74" i="2" s="1"/>
  <c r="J308" i="2"/>
  <c r="BI306" i="2"/>
  <c r="BH306" i="2"/>
  <c r="BG306" i="2"/>
  <c r="BE306" i="2"/>
  <c r="T306" i="2"/>
  <c r="R306" i="2"/>
  <c r="P306" i="2"/>
  <c r="BK306" i="2"/>
  <c r="J306" i="2"/>
  <c r="BF306" i="2" s="1"/>
  <c r="BI305" i="2"/>
  <c r="BH305" i="2"/>
  <c r="BG305" i="2"/>
  <c r="BE305" i="2"/>
  <c r="T305" i="2"/>
  <c r="R305" i="2"/>
  <c r="P305" i="2"/>
  <c r="BK305" i="2"/>
  <c r="J305" i="2"/>
  <c r="BF305" i="2" s="1"/>
  <c r="BI304" i="2"/>
  <c r="BH304" i="2"/>
  <c r="BG304" i="2"/>
  <c r="BE304" i="2"/>
  <c r="T304" i="2"/>
  <c r="R304" i="2"/>
  <c r="P304" i="2"/>
  <c r="BK304" i="2"/>
  <c r="J304" i="2"/>
  <c r="BF304" i="2" s="1"/>
  <c r="BI303" i="2"/>
  <c r="BH303" i="2"/>
  <c r="BG303" i="2"/>
  <c r="BE303" i="2"/>
  <c r="T303" i="2"/>
  <c r="R303" i="2"/>
  <c r="P303" i="2"/>
  <c r="BK303" i="2"/>
  <c r="J303" i="2"/>
  <c r="BF303" i="2" s="1"/>
  <c r="BI301" i="2"/>
  <c r="BH301" i="2"/>
  <c r="BG301" i="2"/>
  <c r="BE301" i="2"/>
  <c r="T301" i="2"/>
  <c r="R301" i="2"/>
  <c r="P301" i="2"/>
  <c r="BK301" i="2"/>
  <c r="BK296" i="2" s="1"/>
  <c r="J296" i="2" s="1"/>
  <c r="J73" i="2" s="1"/>
  <c r="J301" i="2"/>
  <c r="BF301" i="2" s="1"/>
  <c r="BI297" i="2"/>
  <c r="BH297" i="2"/>
  <c r="BG297" i="2"/>
  <c r="BE297" i="2"/>
  <c r="T297" i="2"/>
  <c r="R297" i="2"/>
  <c r="R296" i="2" s="1"/>
  <c r="P297" i="2"/>
  <c r="P296" i="2" s="1"/>
  <c r="BK297" i="2"/>
  <c r="J297" i="2"/>
  <c r="BF297" i="2" s="1"/>
  <c r="BI295" i="2"/>
  <c r="BH295" i="2"/>
  <c r="BG295" i="2"/>
  <c r="BF295" i="2"/>
  <c r="BE295" i="2"/>
  <c r="T295" i="2"/>
  <c r="R295" i="2"/>
  <c r="P295" i="2"/>
  <c r="BK295" i="2"/>
  <c r="J295" i="2"/>
  <c r="BI293" i="2"/>
  <c r="BH293" i="2"/>
  <c r="BG293" i="2"/>
  <c r="BE293" i="2"/>
  <c r="T293" i="2"/>
  <c r="R293" i="2"/>
  <c r="P293" i="2"/>
  <c r="BK293" i="2"/>
  <c r="J293" i="2"/>
  <c r="BF293" i="2" s="1"/>
  <c r="BI289" i="2"/>
  <c r="BH289" i="2"/>
  <c r="BG289" i="2"/>
  <c r="BF289" i="2"/>
  <c r="BE289" i="2"/>
  <c r="T289" i="2"/>
  <c r="R289" i="2"/>
  <c r="P289" i="2"/>
  <c r="BK289" i="2"/>
  <c r="J289" i="2"/>
  <c r="BI287" i="2"/>
  <c r="BH287" i="2"/>
  <c r="BG287" i="2"/>
  <c r="BE287" i="2"/>
  <c r="T287" i="2"/>
  <c r="R287" i="2"/>
  <c r="P287" i="2"/>
  <c r="BK287" i="2"/>
  <c r="J287" i="2"/>
  <c r="BF287" i="2" s="1"/>
  <c r="BI283" i="2"/>
  <c r="BH283" i="2"/>
  <c r="BG283" i="2"/>
  <c r="BF283" i="2"/>
  <c r="BE283" i="2"/>
  <c r="T283" i="2"/>
  <c r="R283" i="2"/>
  <c r="P283" i="2"/>
  <c r="BK283" i="2"/>
  <c r="J283" i="2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F280" i="2"/>
  <c r="BE280" i="2"/>
  <c r="T280" i="2"/>
  <c r="R280" i="2"/>
  <c r="R279" i="2" s="1"/>
  <c r="P280" i="2"/>
  <c r="BK280" i="2"/>
  <c r="BK279" i="2" s="1"/>
  <c r="J279" i="2" s="1"/>
  <c r="J72" i="2" s="1"/>
  <c r="J280" i="2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 s="1"/>
  <c r="BI274" i="2"/>
  <c r="BH274" i="2"/>
  <c r="BG274" i="2"/>
  <c r="BF274" i="2"/>
  <c r="BE274" i="2"/>
  <c r="T274" i="2"/>
  <c r="R274" i="2"/>
  <c r="P274" i="2"/>
  <c r="BK274" i="2"/>
  <c r="J274" i="2"/>
  <c r="BI273" i="2"/>
  <c r="BH273" i="2"/>
  <c r="BG273" i="2"/>
  <c r="BE273" i="2"/>
  <c r="T273" i="2"/>
  <c r="R273" i="2"/>
  <c r="P273" i="2"/>
  <c r="BK273" i="2"/>
  <c r="J273" i="2"/>
  <c r="BF273" i="2" s="1"/>
  <c r="BI269" i="2"/>
  <c r="BH269" i="2"/>
  <c r="BG269" i="2"/>
  <c r="BF269" i="2"/>
  <c r="BE269" i="2"/>
  <c r="T269" i="2"/>
  <c r="R269" i="2"/>
  <c r="P269" i="2"/>
  <c r="BK269" i="2"/>
  <c r="J269" i="2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F267" i="2"/>
  <c r="BE267" i="2"/>
  <c r="T267" i="2"/>
  <c r="R267" i="2"/>
  <c r="P267" i="2"/>
  <c r="BK267" i="2"/>
  <c r="J267" i="2"/>
  <c r="BI263" i="2"/>
  <c r="BH263" i="2"/>
  <c r="BG263" i="2"/>
  <c r="BE263" i="2"/>
  <c r="T263" i="2"/>
  <c r="T262" i="2" s="1"/>
  <c r="R263" i="2"/>
  <c r="R262" i="2" s="1"/>
  <c r="P263" i="2"/>
  <c r="P262" i="2" s="1"/>
  <c r="BK263" i="2"/>
  <c r="J263" i="2"/>
  <c r="BF263" i="2" s="1"/>
  <c r="BI261" i="2"/>
  <c r="BH261" i="2"/>
  <c r="BG261" i="2"/>
  <c r="BF261" i="2"/>
  <c r="BE261" i="2"/>
  <c r="T261" i="2"/>
  <c r="R261" i="2"/>
  <c r="P261" i="2"/>
  <c r="BK261" i="2"/>
  <c r="J261" i="2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F259" i="2"/>
  <c r="BE259" i="2"/>
  <c r="T259" i="2"/>
  <c r="R259" i="2"/>
  <c r="P259" i="2"/>
  <c r="BK259" i="2"/>
  <c r="J259" i="2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F256" i="2"/>
  <c r="BE256" i="2"/>
  <c r="T256" i="2"/>
  <c r="R256" i="2"/>
  <c r="P256" i="2"/>
  <c r="BK256" i="2"/>
  <c r="J256" i="2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F254" i="2"/>
  <c r="BE254" i="2"/>
  <c r="T254" i="2"/>
  <c r="R254" i="2"/>
  <c r="P254" i="2"/>
  <c r="BK254" i="2"/>
  <c r="J254" i="2"/>
  <c r="BI252" i="2"/>
  <c r="BH252" i="2"/>
  <c r="BG252" i="2"/>
  <c r="BE252" i="2"/>
  <c r="T252" i="2"/>
  <c r="R252" i="2"/>
  <c r="P252" i="2"/>
  <c r="BK252" i="2"/>
  <c r="J252" i="2"/>
  <c r="BF252" i="2" s="1"/>
  <c r="BI246" i="2"/>
  <c r="BH246" i="2"/>
  <c r="BG246" i="2"/>
  <c r="BF246" i="2"/>
  <c r="BE246" i="2"/>
  <c r="T246" i="2"/>
  <c r="R246" i="2"/>
  <c r="P246" i="2"/>
  <c r="BK246" i="2"/>
  <c r="J246" i="2"/>
  <c r="BI243" i="2"/>
  <c r="BH243" i="2"/>
  <c r="BG243" i="2"/>
  <c r="BE243" i="2"/>
  <c r="T243" i="2"/>
  <c r="R243" i="2"/>
  <c r="P243" i="2"/>
  <c r="BK243" i="2"/>
  <c r="J243" i="2"/>
  <c r="BF243" i="2" s="1"/>
  <c r="BI241" i="2"/>
  <c r="BH241" i="2"/>
  <c r="BG241" i="2"/>
  <c r="BF241" i="2"/>
  <c r="BE241" i="2"/>
  <c r="T241" i="2"/>
  <c r="R241" i="2"/>
  <c r="P241" i="2"/>
  <c r="BK241" i="2"/>
  <c r="J241" i="2"/>
  <c r="BI236" i="2"/>
  <c r="BH236" i="2"/>
  <c r="BG236" i="2"/>
  <c r="BE236" i="2"/>
  <c r="T236" i="2"/>
  <c r="T235" i="2" s="1"/>
  <c r="R236" i="2"/>
  <c r="P236" i="2"/>
  <c r="BK236" i="2"/>
  <c r="BK235" i="2" s="1"/>
  <c r="J235" i="2" s="1"/>
  <c r="J70" i="2" s="1"/>
  <c r="J236" i="2"/>
  <c r="BF236" i="2" s="1"/>
  <c r="BI234" i="2"/>
  <c r="BH234" i="2"/>
  <c r="BG234" i="2"/>
  <c r="BE234" i="2"/>
  <c r="T234" i="2"/>
  <c r="R234" i="2"/>
  <c r="P234" i="2"/>
  <c r="BK234" i="2"/>
  <c r="J234" i="2"/>
  <c r="BF234" i="2" s="1"/>
  <c r="BI232" i="2"/>
  <c r="BH232" i="2"/>
  <c r="BG232" i="2"/>
  <c r="BF232" i="2"/>
  <c r="BE232" i="2"/>
  <c r="T232" i="2"/>
  <c r="R232" i="2"/>
  <c r="P232" i="2"/>
  <c r="BK232" i="2"/>
  <c r="J232" i="2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F230" i="2"/>
  <c r="BE230" i="2"/>
  <c r="T230" i="2"/>
  <c r="R230" i="2"/>
  <c r="P230" i="2"/>
  <c r="BK230" i="2"/>
  <c r="J230" i="2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F228" i="2"/>
  <c r="BE228" i="2"/>
  <c r="T228" i="2"/>
  <c r="R228" i="2"/>
  <c r="P228" i="2"/>
  <c r="BK228" i="2"/>
  <c r="J228" i="2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F226" i="2"/>
  <c r="BE226" i="2"/>
  <c r="T226" i="2"/>
  <c r="R226" i="2"/>
  <c r="P226" i="2"/>
  <c r="BK226" i="2"/>
  <c r="J226" i="2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F224" i="2"/>
  <c r="BE224" i="2"/>
  <c r="T224" i="2"/>
  <c r="R224" i="2"/>
  <c r="P224" i="2"/>
  <c r="BK224" i="2"/>
  <c r="J224" i="2"/>
  <c r="BI222" i="2"/>
  <c r="BH222" i="2"/>
  <c r="BG222" i="2"/>
  <c r="BE222" i="2"/>
  <c r="T222" i="2"/>
  <c r="T221" i="2" s="1"/>
  <c r="R222" i="2"/>
  <c r="R221" i="2" s="1"/>
  <c r="P222" i="2"/>
  <c r="BK222" i="2"/>
  <c r="BK221" i="2" s="1"/>
  <c r="J221" i="2" s="1"/>
  <c r="J69" i="2" s="1"/>
  <c r="J222" i="2"/>
  <c r="BF222" i="2" s="1"/>
  <c r="BI220" i="2"/>
  <c r="BH220" i="2"/>
  <c r="BG220" i="2"/>
  <c r="BF220" i="2"/>
  <c r="BE220" i="2"/>
  <c r="T220" i="2"/>
  <c r="R220" i="2"/>
  <c r="P220" i="2"/>
  <c r="BK220" i="2"/>
  <c r="J220" i="2"/>
  <c r="BI216" i="2"/>
  <c r="BH216" i="2"/>
  <c r="BG216" i="2"/>
  <c r="BE216" i="2"/>
  <c r="T216" i="2"/>
  <c r="T215" i="2" s="1"/>
  <c r="R216" i="2"/>
  <c r="P216" i="2"/>
  <c r="BK216" i="2"/>
  <c r="BK215" i="2" s="1"/>
  <c r="J215" i="2" s="1"/>
  <c r="J68" i="2" s="1"/>
  <c r="J216" i="2"/>
  <c r="BF216" i="2" s="1"/>
  <c r="BI214" i="2"/>
  <c r="BH214" i="2"/>
  <c r="BG214" i="2"/>
  <c r="BE214" i="2"/>
  <c r="T214" i="2"/>
  <c r="R214" i="2"/>
  <c r="P214" i="2"/>
  <c r="BK214" i="2"/>
  <c r="J214" i="2"/>
  <c r="BF214" i="2" s="1"/>
  <c r="BI212" i="2"/>
  <c r="BH212" i="2"/>
  <c r="BG212" i="2"/>
  <c r="BF212" i="2"/>
  <c r="BE212" i="2"/>
  <c r="T212" i="2"/>
  <c r="R212" i="2"/>
  <c r="P212" i="2"/>
  <c r="BK212" i="2"/>
  <c r="J212" i="2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F209" i="2"/>
  <c r="BE209" i="2"/>
  <c r="T209" i="2"/>
  <c r="R209" i="2"/>
  <c r="P209" i="2"/>
  <c r="BK209" i="2"/>
  <c r="J209" i="2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F207" i="2"/>
  <c r="BE207" i="2"/>
  <c r="T207" i="2"/>
  <c r="R207" i="2"/>
  <c r="P207" i="2"/>
  <c r="BK207" i="2"/>
  <c r="J207" i="2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F205" i="2"/>
  <c r="BE205" i="2"/>
  <c r="T205" i="2"/>
  <c r="R205" i="2"/>
  <c r="P205" i="2"/>
  <c r="BK205" i="2"/>
  <c r="J205" i="2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F203" i="2"/>
  <c r="BE203" i="2"/>
  <c r="T203" i="2"/>
  <c r="R203" i="2"/>
  <c r="P203" i="2"/>
  <c r="BK203" i="2"/>
  <c r="BK202" i="2" s="1"/>
  <c r="J202" i="2" s="1"/>
  <c r="J67" i="2" s="1"/>
  <c r="J203" i="2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F200" i="2"/>
  <c r="BE200" i="2"/>
  <c r="T200" i="2"/>
  <c r="R200" i="2"/>
  <c r="P200" i="2"/>
  <c r="BK200" i="2"/>
  <c r="J200" i="2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F198" i="2"/>
  <c r="BE198" i="2"/>
  <c r="T198" i="2"/>
  <c r="R198" i="2"/>
  <c r="P198" i="2"/>
  <c r="BK198" i="2"/>
  <c r="J198" i="2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F196" i="2"/>
  <c r="BE196" i="2"/>
  <c r="T196" i="2"/>
  <c r="R196" i="2"/>
  <c r="P196" i="2"/>
  <c r="BK196" i="2"/>
  <c r="J196" i="2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F194" i="2"/>
  <c r="BE194" i="2"/>
  <c r="T194" i="2"/>
  <c r="R194" i="2"/>
  <c r="P194" i="2"/>
  <c r="BK194" i="2"/>
  <c r="J194" i="2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F192" i="2"/>
  <c r="BE192" i="2"/>
  <c r="T192" i="2"/>
  <c r="R192" i="2"/>
  <c r="P192" i="2"/>
  <c r="BK192" i="2"/>
  <c r="J192" i="2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F190" i="2"/>
  <c r="BE190" i="2"/>
  <c r="T190" i="2"/>
  <c r="R190" i="2"/>
  <c r="P190" i="2"/>
  <c r="BK190" i="2"/>
  <c r="J190" i="2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F188" i="2"/>
  <c r="BE188" i="2"/>
  <c r="T188" i="2"/>
  <c r="R188" i="2"/>
  <c r="P188" i="2"/>
  <c r="BK188" i="2"/>
  <c r="J188" i="2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F185" i="2"/>
  <c r="BE185" i="2"/>
  <c r="T185" i="2"/>
  <c r="R185" i="2"/>
  <c r="P185" i="2"/>
  <c r="BK185" i="2"/>
  <c r="J185" i="2"/>
  <c r="BI184" i="2"/>
  <c r="BH184" i="2"/>
  <c r="BG184" i="2"/>
  <c r="BE184" i="2"/>
  <c r="T184" i="2"/>
  <c r="R184" i="2"/>
  <c r="P184" i="2"/>
  <c r="BK184" i="2"/>
  <c r="J184" i="2"/>
  <c r="BF184" i="2" s="1"/>
  <c r="BI182" i="2"/>
  <c r="BH182" i="2"/>
  <c r="BG182" i="2"/>
  <c r="BF182" i="2"/>
  <c r="BE182" i="2"/>
  <c r="T182" i="2"/>
  <c r="R182" i="2"/>
  <c r="P182" i="2"/>
  <c r="BK182" i="2"/>
  <c r="J182" i="2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F180" i="2"/>
  <c r="BE180" i="2"/>
  <c r="T180" i="2"/>
  <c r="R180" i="2"/>
  <c r="R179" i="2" s="1"/>
  <c r="P180" i="2"/>
  <c r="P179" i="2" s="1"/>
  <c r="BK180" i="2"/>
  <c r="J180" i="2"/>
  <c r="BI178" i="2"/>
  <c r="BH178" i="2"/>
  <c r="BG178" i="2"/>
  <c r="BF178" i="2"/>
  <c r="BE178" i="2"/>
  <c r="T178" i="2"/>
  <c r="R178" i="2"/>
  <c r="P178" i="2"/>
  <c r="BK178" i="2"/>
  <c r="J178" i="2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F176" i="2"/>
  <c r="BE176" i="2"/>
  <c r="T176" i="2"/>
  <c r="R176" i="2"/>
  <c r="P176" i="2"/>
  <c r="BK176" i="2"/>
  <c r="J176" i="2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F174" i="2"/>
  <c r="BE174" i="2"/>
  <c r="T174" i="2"/>
  <c r="R174" i="2"/>
  <c r="P174" i="2"/>
  <c r="BK174" i="2"/>
  <c r="J174" i="2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F172" i="2"/>
  <c r="BE172" i="2"/>
  <c r="T172" i="2"/>
  <c r="R172" i="2"/>
  <c r="P172" i="2"/>
  <c r="BK172" i="2"/>
  <c r="J172" i="2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F170" i="2"/>
  <c r="BE170" i="2"/>
  <c r="T170" i="2"/>
  <c r="R170" i="2"/>
  <c r="P170" i="2"/>
  <c r="BK170" i="2"/>
  <c r="J170" i="2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F168" i="2"/>
  <c r="BE168" i="2"/>
  <c r="T168" i="2"/>
  <c r="R168" i="2"/>
  <c r="P168" i="2"/>
  <c r="BK168" i="2"/>
  <c r="J168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F166" i="2"/>
  <c r="BE166" i="2"/>
  <c r="T166" i="2"/>
  <c r="T165" i="2" s="1"/>
  <c r="R166" i="2"/>
  <c r="P166" i="2"/>
  <c r="P165" i="2" s="1"/>
  <c r="BK166" i="2"/>
  <c r="BK165" i="2" s="1"/>
  <c r="J165" i="2" s="1"/>
  <c r="J65" i="2" s="1"/>
  <c r="J166" i="2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F163" i="2"/>
  <c r="BE163" i="2"/>
  <c r="T163" i="2"/>
  <c r="R163" i="2"/>
  <c r="P163" i="2"/>
  <c r="BK163" i="2"/>
  <c r="J163" i="2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F161" i="2"/>
  <c r="BE161" i="2"/>
  <c r="T161" i="2"/>
  <c r="R161" i="2"/>
  <c r="P161" i="2"/>
  <c r="BK161" i="2"/>
  <c r="J161" i="2"/>
  <c r="BI160" i="2"/>
  <c r="BH160" i="2"/>
  <c r="BG160" i="2"/>
  <c r="BE160" i="2"/>
  <c r="T160" i="2"/>
  <c r="T159" i="2" s="1"/>
  <c r="R160" i="2"/>
  <c r="P160" i="2"/>
  <c r="BK160" i="2"/>
  <c r="BK159" i="2" s="1"/>
  <c r="J160" i="2"/>
  <c r="BF160" i="2" s="1"/>
  <c r="BI157" i="2"/>
  <c r="BH157" i="2"/>
  <c r="BG157" i="2"/>
  <c r="BE157" i="2"/>
  <c r="T157" i="2"/>
  <c r="T156" i="2" s="1"/>
  <c r="R157" i="2"/>
  <c r="R156" i="2" s="1"/>
  <c r="P157" i="2"/>
  <c r="P156" i="2" s="1"/>
  <c r="BK157" i="2"/>
  <c r="BK156" i="2" s="1"/>
  <c r="J156" i="2" s="1"/>
  <c r="J62" i="2" s="1"/>
  <c r="J157" i="2"/>
  <c r="BF157" i="2" s="1"/>
  <c r="BI155" i="2"/>
  <c r="BH155" i="2"/>
  <c r="BG155" i="2"/>
  <c r="BE155" i="2"/>
  <c r="T155" i="2"/>
  <c r="R155" i="2"/>
  <c r="P155" i="2"/>
  <c r="BK155" i="2"/>
  <c r="J155" i="2"/>
  <c r="BF155" i="2" s="1"/>
  <c r="BI152" i="2"/>
  <c r="BH152" i="2"/>
  <c r="BG152" i="2"/>
  <c r="BF152" i="2"/>
  <c r="BE152" i="2"/>
  <c r="T152" i="2"/>
  <c r="R152" i="2"/>
  <c r="P152" i="2"/>
  <c r="BK152" i="2"/>
  <c r="J152" i="2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F150" i="2"/>
  <c r="BE150" i="2"/>
  <c r="T150" i="2"/>
  <c r="T149" i="2" s="1"/>
  <c r="R150" i="2"/>
  <c r="P150" i="2"/>
  <c r="P149" i="2" s="1"/>
  <c r="BK150" i="2"/>
  <c r="BK149" i="2" s="1"/>
  <c r="J149" i="2" s="1"/>
  <c r="J61" i="2" s="1"/>
  <c r="J150" i="2"/>
  <c r="BI146" i="2"/>
  <c r="BH146" i="2"/>
  <c r="BG146" i="2"/>
  <c r="BE146" i="2"/>
  <c r="T146" i="2"/>
  <c r="R146" i="2"/>
  <c r="P146" i="2"/>
  <c r="BK146" i="2"/>
  <c r="J146" i="2"/>
  <c r="BF146" i="2" s="1"/>
  <c r="BI142" i="2"/>
  <c r="BH142" i="2"/>
  <c r="BG142" i="2"/>
  <c r="BF142" i="2"/>
  <c r="BE142" i="2"/>
  <c r="T142" i="2"/>
  <c r="R142" i="2"/>
  <c r="P142" i="2"/>
  <c r="BK142" i="2"/>
  <c r="J142" i="2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F140" i="2"/>
  <c r="BE140" i="2"/>
  <c r="T140" i="2"/>
  <c r="R140" i="2"/>
  <c r="P140" i="2"/>
  <c r="BK140" i="2"/>
  <c r="J140" i="2"/>
  <c r="BI138" i="2"/>
  <c r="BH138" i="2"/>
  <c r="BG138" i="2"/>
  <c r="BE138" i="2"/>
  <c r="T138" i="2"/>
  <c r="R138" i="2"/>
  <c r="P138" i="2"/>
  <c r="BK138" i="2"/>
  <c r="J138" i="2"/>
  <c r="BF138" i="2" s="1"/>
  <c r="BI136" i="2"/>
  <c r="BH136" i="2"/>
  <c r="BG136" i="2"/>
  <c r="BF136" i="2"/>
  <c r="BE136" i="2"/>
  <c r="T136" i="2"/>
  <c r="R136" i="2"/>
  <c r="P136" i="2"/>
  <c r="BK136" i="2"/>
  <c r="J136" i="2"/>
  <c r="BI135" i="2"/>
  <c r="BH135" i="2"/>
  <c r="BG135" i="2"/>
  <c r="BE135" i="2"/>
  <c r="T135" i="2"/>
  <c r="R135" i="2"/>
  <c r="P135" i="2"/>
  <c r="BK135" i="2"/>
  <c r="J135" i="2"/>
  <c r="BF135" i="2" s="1"/>
  <c r="BI133" i="2"/>
  <c r="BH133" i="2"/>
  <c r="BG133" i="2"/>
  <c r="BF133" i="2"/>
  <c r="BE133" i="2"/>
  <c r="T133" i="2"/>
  <c r="R133" i="2"/>
  <c r="R132" i="2" s="1"/>
  <c r="P133" i="2"/>
  <c r="P132" i="2" s="1"/>
  <c r="BK133" i="2"/>
  <c r="BK132" i="2" s="1"/>
  <c r="J132" i="2" s="1"/>
  <c r="J60" i="2" s="1"/>
  <c r="J133" i="2"/>
  <c r="BI131" i="2"/>
  <c r="BH131" i="2"/>
  <c r="BG131" i="2"/>
  <c r="BF131" i="2"/>
  <c r="BE131" i="2"/>
  <c r="T131" i="2"/>
  <c r="R131" i="2"/>
  <c r="P131" i="2"/>
  <c r="BK131" i="2"/>
  <c r="J131" i="2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BF129" i="2"/>
  <c r="BE129" i="2"/>
  <c r="T129" i="2"/>
  <c r="R129" i="2"/>
  <c r="P129" i="2"/>
  <c r="BK129" i="2"/>
  <c r="J129" i="2"/>
  <c r="BI120" i="2"/>
  <c r="BH120" i="2"/>
  <c r="BG120" i="2"/>
  <c r="BE120" i="2"/>
  <c r="T120" i="2"/>
  <c r="R120" i="2"/>
  <c r="P120" i="2"/>
  <c r="BK120" i="2"/>
  <c r="J120" i="2"/>
  <c r="BF120" i="2" s="1"/>
  <c r="BI118" i="2"/>
  <c r="BH118" i="2"/>
  <c r="BG118" i="2"/>
  <c r="BE118" i="2"/>
  <c r="T118" i="2"/>
  <c r="R118" i="2"/>
  <c r="P118" i="2"/>
  <c r="BK118" i="2"/>
  <c r="J118" i="2"/>
  <c r="BF118" i="2" s="1"/>
  <c r="BI116" i="2"/>
  <c r="BH116" i="2"/>
  <c r="BG116" i="2"/>
  <c r="BE116" i="2"/>
  <c r="T116" i="2"/>
  <c r="R116" i="2"/>
  <c r="P116" i="2"/>
  <c r="BK116" i="2"/>
  <c r="J116" i="2"/>
  <c r="BF116" i="2" s="1"/>
  <c r="BI115" i="2"/>
  <c r="BH115" i="2"/>
  <c r="BG115" i="2"/>
  <c r="BE115" i="2"/>
  <c r="T115" i="2"/>
  <c r="R115" i="2"/>
  <c r="P115" i="2"/>
  <c r="BK115" i="2"/>
  <c r="J115" i="2"/>
  <c r="BF115" i="2" s="1"/>
  <c r="BI113" i="2"/>
  <c r="BH113" i="2"/>
  <c r="BG113" i="2"/>
  <c r="BE113" i="2"/>
  <c r="T113" i="2"/>
  <c r="R113" i="2"/>
  <c r="P113" i="2"/>
  <c r="BK113" i="2"/>
  <c r="J113" i="2"/>
  <c r="BF113" i="2" s="1"/>
  <c r="BI111" i="2"/>
  <c r="BH111" i="2"/>
  <c r="BG111" i="2"/>
  <c r="BE111" i="2"/>
  <c r="T111" i="2"/>
  <c r="R111" i="2"/>
  <c r="P111" i="2"/>
  <c r="BK111" i="2"/>
  <c r="J111" i="2"/>
  <c r="BF111" i="2" s="1"/>
  <c r="BI110" i="2"/>
  <c r="BH110" i="2"/>
  <c r="BG110" i="2"/>
  <c r="BE110" i="2"/>
  <c r="T110" i="2"/>
  <c r="R110" i="2"/>
  <c r="P110" i="2"/>
  <c r="BK110" i="2"/>
  <c r="J110" i="2"/>
  <c r="BF110" i="2" s="1"/>
  <c r="BI108" i="2"/>
  <c r="BH108" i="2"/>
  <c r="BG108" i="2"/>
  <c r="BE108" i="2"/>
  <c r="J30" i="2" s="1"/>
  <c r="AV52" i="1" s="1"/>
  <c r="T108" i="2"/>
  <c r="R108" i="2"/>
  <c r="P108" i="2"/>
  <c r="BK108" i="2"/>
  <c r="J108" i="2"/>
  <c r="BF108" i="2" s="1"/>
  <c r="BI107" i="2"/>
  <c r="BH107" i="2"/>
  <c r="BG107" i="2"/>
  <c r="BE107" i="2"/>
  <c r="T107" i="2"/>
  <c r="T106" i="2" s="1"/>
  <c r="R107" i="2"/>
  <c r="R106" i="2" s="1"/>
  <c r="P107" i="2"/>
  <c r="P106" i="2" s="1"/>
  <c r="BK107" i="2"/>
  <c r="J107" i="2"/>
  <c r="BF107" i="2" s="1"/>
  <c r="BI104" i="2"/>
  <c r="BH104" i="2"/>
  <c r="BG104" i="2"/>
  <c r="BF104" i="2"/>
  <c r="BE104" i="2"/>
  <c r="T104" i="2"/>
  <c r="R104" i="2"/>
  <c r="P104" i="2"/>
  <c r="BK104" i="2"/>
  <c r="J104" i="2"/>
  <c r="BI102" i="2"/>
  <c r="BH102" i="2"/>
  <c r="BG102" i="2"/>
  <c r="BE102" i="2"/>
  <c r="T102" i="2"/>
  <c r="R102" i="2"/>
  <c r="P102" i="2"/>
  <c r="BK102" i="2"/>
  <c r="J102" i="2"/>
  <c r="BF102" i="2" s="1"/>
  <c r="BI100" i="2"/>
  <c r="BH100" i="2"/>
  <c r="F33" i="2" s="1"/>
  <c r="BC52" i="1" s="1"/>
  <c r="BG100" i="2"/>
  <c r="BF100" i="2"/>
  <c r="BE100" i="2"/>
  <c r="T100" i="2"/>
  <c r="R100" i="2"/>
  <c r="R99" i="2" s="1"/>
  <c r="P100" i="2"/>
  <c r="P99" i="2" s="1"/>
  <c r="BK100" i="2"/>
  <c r="BK99" i="2" s="1"/>
  <c r="J99" i="2" s="1"/>
  <c r="J58" i="2" s="1"/>
  <c r="J100" i="2"/>
  <c r="J93" i="2"/>
  <c r="J91" i="2"/>
  <c r="F91" i="2"/>
  <c r="E89" i="2"/>
  <c r="F51" i="2"/>
  <c r="F49" i="2"/>
  <c r="E47" i="2"/>
  <c r="J21" i="2"/>
  <c r="E21" i="2"/>
  <c r="J51" i="2" s="1"/>
  <c r="J20" i="2"/>
  <c r="J18" i="2"/>
  <c r="E18" i="2"/>
  <c r="F94" i="2" s="1"/>
  <c r="J17" i="2"/>
  <c r="J15" i="2"/>
  <c r="E15" i="2"/>
  <c r="F93" i="2" s="1"/>
  <c r="J14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BK340" i="2" l="1"/>
  <c r="J340" i="2" s="1"/>
  <c r="J76" i="2" s="1"/>
  <c r="J341" i="2"/>
  <c r="J77" i="2" s="1"/>
  <c r="E87" i="2"/>
  <c r="F32" i="2"/>
  <c r="BB52" i="1" s="1"/>
  <c r="T279" i="2"/>
  <c r="P307" i="2"/>
  <c r="T102" i="3"/>
  <c r="P164" i="3"/>
  <c r="P98" i="2"/>
  <c r="BK106" i="2"/>
  <c r="J106" i="2" s="1"/>
  <c r="J59" i="2" s="1"/>
  <c r="R149" i="2"/>
  <c r="R98" i="2" s="1"/>
  <c r="P159" i="2"/>
  <c r="R165" i="2"/>
  <c r="T179" i="2"/>
  <c r="T158" i="2" s="1"/>
  <c r="R202" i="2"/>
  <c r="P215" i="2"/>
  <c r="P235" i="2"/>
  <c r="BK262" i="2"/>
  <c r="J262" i="2" s="1"/>
  <c r="J71" i="2" s="1"/>
  <c r="J31" i="3"/>
  <c r="AW53" i="1" s="1"/>
  <c r="F31" i="3"/>
  <c r="BA53" i="1" s="1"/>
  <c r="F52" i="2"/>
  <c r="J31" i="2"/>
  <c r="AW52" i="1" s="1"/>
  <c r="AT52" i="1" s="1"/>
  <c r="F31" i="2"/>
  <c r="BA52" i="1" s="1"/>
  <c r="T99" i="2"/>
  <c r="T132" i="2"/>
  <c r="F30" i="2"/>
  <c r="AZ52" i="1" s="1"/>
  <c r="F34" i="2"/>
  <c r="BD52" i="1" s="1"/>
  <c r="R159" i="2"/>
  <c r="BK179" i="2"/>
  <c r="J179" i="2" s="1"/>
  <c r="J66" i="2" s="1"/>
  <c r="T202" i="2"/>
  <c r="R215" i="2"/>
  <c r="P221" i="2"/>
  <c r="P279" i="2"/>
  <c r="T307" i="2"/>
  <c r="BK98" i="2"/>
  <c r="T93" i="3"/>
  <c r="R107" i="3"/>
  <c r="R101" i="3" s="1"/>
  <c r="R89" i="3" s="1"/>
  <c r="P145" i="3"/>
  <c r="BK152" i="3"/>
  <c r="J152" i="3" s="1"/>
  <c r="J66" i="3" s="1"/>
  <c r="F31" i="4"/>
  <c r="BA54" i="1" s="1"/>
  <c r="J31" i="4"/>
  <c r="AW54" i="1" s="1"/>
  <c r="J85" i="3"/>
  <c r="T90" i="3"/>
  <c r="F33" i="3"/>
  <c r="BC53" i="1" s="1"/>
  <c r="BC51" i="1" s="1"/>
  <c r="F52" i="4"/>
  <c r="BK152" i="4"/>
  <c r="J152" i="4" s="1"/>
  <c r="J61" i="4" s="1"/>
  <c r="P182" i="4"/>
  <c r="P296" i="4"/>
  <c r="F86" i="3"/>
  <c r="J91" i="3"/>
  <c r="J58" i="3" s="1"/>
  <c r="BK90" i="3"/>
  <c r="J30" i="3"/>
  <c r="AV53" i="1" s="1"/>
  <c r="AT53" i="1" s="1"/>
  <c r="F34" i="3"/>
  <c r="BD53" i="1" s="1"/>
  <c r="P93" i="3"/>
  <c r="P90" i="3" s="1"/>
  <c r="P102" i="3"/>
  <c r="BK107" i="3"/>
  <c r="J107" i="3" s="1"/>
  <c r="J62" i="3" s="1"/>
  <c r="T132" i="3"/>
  <c r="R135" i="3"/>
  <c r="T145" i="3"/>
  <c r="R152" i="3"/>
  <c r="T164" i="3"/>
  <c r="BK205" i="4"/>
  <c r="J205" i="4" s="1"/>
  <c r="J67" i="4" s="1"/>
  <c r="P252" i="4"/>
  <c r="R316" i="4"/>
  <c r="R335" i="4"/>
  <c r="BK132" i="3"/>
  <c r="J132" i="3" s="1"/>
  <c r="J63" i="3" s="1"/>
  <c r="BK145" i="3"/>
  <c r="J145" i="3" s="1"/>
  <c r="J65" i="3" s="1"/>
  <c r="T152" i="3"/>
  <c r="BK164" i="3"/>
  <c r="J164" i="3" s="1"/>
  <c r="J67" i="3" s="1"/>
  <c r="F30" i="3"/>
  <c r="AZ53" i="1" s="1"/>
  <c r="R107" i="4"/>
  <c r="R98" i="4" s="1"/>
  <c r="T134" i="4"/>
  <c r="T162" i="4"/>
  <c r="BK168" i="4"/>
  <c r="J168" i="4" s="1"/>
  <c r="J65" i="4" s="1"/>
  <c r="E87" i="4"/>
  <c r="F93" i="4"/>
  <c r="F32" i="4"/>
  <c r="BB54" i="1" s="1"/>
  <c r="J162" i="4"/>
  <c r="J64" i="4" s="1"/>
  <c r="R101" i="5"/>
  <c r="R89" i="5" s="1"/>
  <c r="J93" i="4"/>
  <c r="T99" i="4"/>
  <c r="T98" i="4" s="1"/>
  <c r="F33" i="4"/>
  <c r="BC54" i="1" s="1"/>
  <c r="BK107" i="4"/>
  <c r="J107" i="4" s="1"/>
  <c r="J59" i="4" s="1"/>
  <c r="P134" i="4"/>
  <c r="P98" i="4" s="1"/>
  <c r="P97" i="4" s="1"/>
  <c r="AU54" i="1" s="1"/>
  <c r="R152" i="4"/>
  <c r="P162" i="4"/>
  <c r="P161" i="4" s="1"/>
  <c r="R168" i="4"/>
  <c r="T182" i="4"/>
  <c r="R205" i="4"/>
  <c r="R161" i="4" s="1"/>
  <c r="T230" i="4"/>
  <c r="R236" i="4"/>
  <c r="T252" i="4"/>
  <c r="R279" i="4"/>
  <c r="T296" i="4"/>
  <c r="BK316" i="4"/>
  <c r="J316" i="4" s="1"/>
  <c r="J73" i="4" s="1"/>
  <c r="T327" i="4"/>
  <c r="BK335" i="4"/>
  <c r="J335" i="4" s="1"/>
  <c r="J75" i="4" s="1"/>
  <c r="J31" i="5"/>
  <c r="AW55" i="1" s="1"/>
  <c r="AT55" i="1" s="1"/>
  <c r="F31" i="5"/>
  <c r="BA55" i="1" s="1"/>
  <c r="T101" i="5"/>
  <c r="T89" i="5" s="1"/>
  <c r="BK98" i="4"/>
  <c r="J99" i="4"/>
  <c r="J58" i="4" s="1"/>
  <c r="J30" i="4"/>
  <c r="AV54" i="1" s="1"/>
  <c r="AT54" i="1" s="1"/>
  <c r="F30" i="4"/>
  <c r="AZ54" i="1" s="1"/>
  <c r="F34" i="4"/>
  <c r="BD54" i="1" s="1"/>
  <c r="J361" i="4"/>
  <c r="J77" i="4" s="1"/>
  <c r="BK360" i="4"/>
  <c r="J360" i="4" s="1"/>
  <c r="J76" i="4" s="1"/>
  <c r="BK90" i="5"/>
  <c r="J91" i="5"/>
  <c r="J58" i="5" s="1"/>
  <c r="BK101" i="5"/>
  <c r="J101" i="5" s="1"/>
  <c r="J60" i="5" s="1"/>
  <c r="J102" i="5"/>
  <c r="J61" i="5" s="1"/>
  <c r="J51" i="5"/>
  <c r="F86" i="5"/>
  <c r="J83" i="5"/>
  <c r="E79" i="5"/>
  <c r="F85" i="5"/>
  <c r="F30" i="5"/>
  <c r="AZ55" i="1" s="1"/>
  <c r="W29" i="1" l="1"/>
  <c r="AY51" i="1"/>
  <c r="R97" i="4"/>
  <c r="BK101" i="3"/>
  <c r="J101" i="3" s="1"/>
  <c r="J60" i="3" s="1"/>
  <c r="P101" i="3"/>
  <c r="P89" i="3" s="1"/>
  <c r="AU53" i="1" s="1"/>
  <c r="J90" i="3"/>
  <c r="J57" i="3" s="1"/>
  <c r="R158" i="2"/>
  <c r="R97" i="2" s="1"/>
  <c r="T98" i="2"/>
  <c r="T97" i="2" s="1"/>
  <c r="BK89" i="5"/>
  <c r="J89" i="5" s="1"/>
  <c r="J90" i="5"/>
  <c r="J57" i="5" s="1"/>
  <c r="J98" i="4"/>
  <c r="J57" i="4" s="1"/>
  <c r="T161" i="4"/>
  <c r="T97" i="4" s="1"/>
  <c r="J98" i="2"/>
  <c r="J57" i="2" s="1"/>
  <c r="BD51" i="1"/>
  <c r="W30" i="1" s="1"/>
  <c r="P158" i="2"/>
  <c r="P97" i="2" s="1"/>
  <c r="AU52" i="1" s="1"/>
  <c r="AU51" i="1" s="1"/>
  <c r="BK158" i="2"/>
  <c r="J158" i="2" s="1"/>
  <c r="J63" i="2" s="1"/>
  <c r="BK161" i="4"/>
  <c r="J161" i="4" s="1"/>
  <c r="J63" i="4" s="1"/>
  <c r="AZ51" i="1"/>
  <c r="BA51" i="1"/>
  <c r="T101" i="3"/>
  <c r="T89" i="3" s="1"/>
  <c r="BB51" i="1"/>
  <c r="AW51" i="1" l="1"/>
  <c r="AK27" i="1" s="1"/>
  <c r="W27" i="1"/>
  <c r="BK97" i="2"/>
  <c r="J97" i="2" s="1"/>
  <c r="J56" i="5"/>
  <c r="J27" i="5"/>
  <c r="W26" i="1"/>
  <c r="AV51" i="1"/>
  <c r="W28" i="1"/>
  <c r="AX51" i="1"/>
  <c r="BK97" i="4"/>
  <c r="J97" i="4" s="1"/>
  <c r="BK89" i="3"/>
  <c r="J89" i="3" s="1"/>
  <c r="AT51" i="1" l="1"/>
  <c r="AK26" i="1"/>
  <c r="J27" i="3"/>
  <c r="J56" i="3"/>
  <c r="J56" i="2"/>
  <c r="J27" i="2"/>
  <c r="J56" i="4"/>
  <c r="J27" i="4"/>
  <c r="AG55" i="1"/>
  <c r="AN55" i="1" s="1"/>
  <c r="J36" i="5"/>
  <c r="AG54" i="1" l="1"/>
  <c r="AN54" i="1" s="1"/>
  <c r="J36" i="4"/>
  <c r="AG53" i="1"/>
  <c r="AN53" i="1" s="1"/>
  <c r="J36" i="3"/>
  <c r="AG52" i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<sst xmlns="http://schemas.openxmlformats.org/spreadsheetml/2006/main" count="9897" uniqueCount="1422">
  <si>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</si>
  <si>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</si>
  <si>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</si>
  <si>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</si>
  <si>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</si>
  <si>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</si>
  <si>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</si>
  <si>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{f1ee5242-0e6b-4e14-8490-772cc3f5efa9}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</si>
  <si>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</si>
  <si>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</si>
  <si>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</si>
  <si>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</si>
  <si>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</si>
  <si>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</si>
  <si>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</si>
  <si>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</si>
  <si>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04/24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</si>
  <si>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</si>
  <si>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</si>
  <si>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Oprava a modernizace volných bytů č. 1 a 5 v domě  Plechanovova 217/6a, Ostrava - Hrušov</t>
  </si>
  <si>
    <t>KSO:</t>
  </si>
  <si>
    <t/>
  </si>
  <si>
    <t>CC-CZ:</t>
  </si>
  <si>
    <t>Místo:</t>
  </si>
  <si>
    <t xml:space="preserve"> </t>
  </si>
  <si>
    <t>Datum:</t>
  </si>
  <si>
    <t>17.5.2017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</si>
  <si>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</si>
  <si>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</si>
  <si>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</si>
  <si>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</si>
  <si>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</si>
  <si>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</si>
  <si>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</si>
  <si>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</si>
  <si>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</si>
  <si>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</si>
  <si>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</si>
  <si>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</si>
  <si>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</si>
  <si>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</si>
  <si>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</si>
  <si>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</si>
  <si>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</si>
  <si>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</si>
  <si>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</si>
  <si>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</si>
  <si>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</si>
  <si>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</si>
  <si>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</si>
  <si>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</si>
  <si>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</si>
  <si>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</si>
  <si>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</si>
  <si>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</si>
  <si>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</si>
  <si>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</si>
  <si>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</si>
  <si>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</si>
  <si>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</si>
  <si>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</si>
  <si>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</si>
  <si>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</si>
  <si>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</si>
  <si>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</si>
  <si>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</si>
  <si>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</si>
  <si>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</si>
  <si>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</si>
  <si>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</si>
  <si>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</si>
  <si>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</si>
  <si>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</si>
  <si>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</si>
  <si>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</si>
  <si>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Byt č. 1 v 1. NP</t>
  </si>
  <si>
    <t>STA</t>
  </si>
  <si>
    <t>1</t>
  </si>
  <si>
    <t>{672003fb-c253-4f65-bbae-7cfba9f61831}</t>
  </si>
  <si>
    <t>01a</t>
  </si>
  <si>
    <t>Byt č. 1 - ÚT, plynoinstalace</t>
  </si>
  <si>
    <t>{aeabfbf6-5bf0-4722-b68e-26636532a4df}</t>
  </si>
  <si>
    <t>02</t>
  </si>
  <si>
    <t>Byt č. 5 ve 3. NP</t>
  </si>
  <si>
    <t>{9078bd72-5bbc-471d-94f9-4789284b6c9b}</t>
  </si>
  <si>
    <t>02a</t>
  </si>
  <si>
    <t>Byt č. 5 - ÚT, plynoinstalace</t>
  </si>
  <si>
    <t>{6f90c193-ee62-4935-997e-2852afa3029e}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</si>
  <si>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</si>
  <si>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</si>
  <si>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</si>
  <si>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</si>
  <si>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</si>
  <si>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</si>
  <si>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</si>
  <si>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Byt č. 1 v 1. NP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</si>
  <si>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</si>
  <si>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</si>
  <si>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</si>
  <si>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</si>
  <si>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</si>
  <si>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</si>
  <si>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 Svislé a kompletní konstrukce</t>
  </si>
  <si>
    <t xml:space="preserve">    6 - 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</si>
  <si>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</si>
  <si>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</si>
  <si>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</si>
  <si>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</si>
  <si>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</si>
  <si>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</si>
  <si>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</si>
  <si>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</si>
  <si>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762 - Konstrukce tesařské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</si>
  <si>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</si>
  <si>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</si>
  <si>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</si>
  <si>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</si>
  <si>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</si>
  <si>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</si>
  <si>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</si>
  <si>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</si>
  <si>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22-M - Montáže technologických zařízení 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</si>
  <si>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</si>
  <si>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</si>
  <si>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</si>
  <si>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</si>
  <si>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</si>
  <si>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</si>
  <si>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</si>
  <si>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</si>
  <si>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</si>
  <si>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</si>
  <si>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</si>
  <si>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</si>
  <si>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</si>
  <si>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</si>
  <si>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</si>
  <si>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</si>
  <si>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</si>
  <si>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</si>
  <si>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 xml:space="preserve"> Svislé a kompletní konstrukce</t>
  </si>
  <si>
    <t>K</t>
  </si>
  <si>
    <t>310236241</t>
  </si>
  <si>
    <t>Zazdívka otvorů pl do 0,09 m2 ve zdivu nadzákladovém cihlami pálenými tl do 300 mm</t>
  </si>
  <si>
    <t>kus</t>
  </si>
  <si>
    <t>CS ÚRS 2017 01</t>
  </si>
  <si>
    <t>4</t>
  </si>
  <si>
    <t>2</t>
  </si>
  <si>
    <t>-379987367</t>
  </si>
  <si>
    <t>P</t>
  </si>
  <si>
    <t>Poznámka k položce:
komínová zděř</t>
  </si>
  <si>
    <t>310239211</t>
  </si>
  <si>
    <t>Zazdívka otvorů pl do 4 m2 ve zdivu nadzákladovém cihlami pálenými na MVC</t>
  </si>
  <si>
    <t>m3</t>
  </si>
  <si>
    <t>1972745012</t>
  </si>
  <si>
    <t>VV</t>
  </si>
  <si>
    <t>"dveře ložnice"0,5*2*0,6</t>
  </si>
  <si>
    <t>346244353</t>
  </si>
  <si>
    <t>Obezdívka koupelnových van ploch rovných tl 75 mm z pórobetonových přesných příčkovek hladkých Ytong</t>
  </si>
  <si>
    <t>m2</t>
  </si>
  <si>
    <t>879909823</t>
  </si>
  <si>
    <t>1,85*0,7+0,6*0,7</t>
  </si>
  <si>
    <t>6</t>
  </si>
  <si>
    <t xml:space="preserve"> Úpravy povrchů, podlahy a osazování výplní</t>
  </si>
  <si>
    <t>611325422</t>
  </si>
  <si>
    <t>Oprava vnitřní vápenocementové štukové omítky stropů v rozsahu plochy do 30%</t>
  </si>
  <si>
    <t>-1530930193</t>
  </si>
  <si>
    <t>5</t>
  </si>
  <si>
    <t>612131121</t>
  </si>
  <si>
    <t>Penetrace akrylát-silikonová vnitřních stěn nanášená ručně</t>
  </si>
  <si>
    <t>444020116</t>
  </si>
  <si>
    <t>194*0,3</t>
  </si>
  <si>
    <t>612135101</t>
  </si>
  <si>
    <t>Hrubá výplň rýh ve stěnách maltou jakékoli šířky rýhy</t>
  </si>
  <si>
    <t>1559600040</t>
  </si>
  <si>
    <t>7</t>
  </si>
  <si>
    <t>612142001</t>
  </si>
  <si>
    <t>Potažení vnitřních stěn sklovláknitým pletivem vtlačeným do tenkovrstvé hmoty</t>
  </si>
  <si>
    <t>-1542722440</t>
  </si>
  <si>
    <t>"zazděné dveře" 2*0,6*2</t>
  </si>
  <si>
    <t>8</t>
  </si>
  <si>
    <t>612321121</t>
  </si>
  <si>
    <t>Vápenocementová omítka hladká jednovrstvá vnitřních stěn nanášená ručně</t>
  </si>
  <si>
    <t>-631985283</t>
  </si>
  <si>
    <t>"pod obklady  koupelna viz osekání"11,25</t>
  </si>
  <si>
    <t>9</t>
  </si>
  <si>
    <t>612325121</t>
  </si>
  <si>
    <t>Vápenocementová štuková omítka rýh ve stěnách šířky do 150 mm</t>
  </si>
  <si>
    <t>-1132117941</t>
  </si>
  <si>
    <t>10</t>
  </si>
  <si>
    <t>612325221</t>
  </si>
  <si>
    <t>Vápenocementová štuková omítka malých ploch do 0,09 m2 na stěnách</t>
  </si>
  <si>
    <t>763935661</t>
  </si>
  <si>
    <t>"komínová zděř" 2</t>
  </si>
  <si>
    <t>11</t>
  </si>
  <si>
    <t>612325225</t>
  </si>
  <si>
    <t>Vápenocementová štuková omítka malých ploch do 4,0 m2 na stěnách</t>
  </si>
  <si>
    <t>-1288391745</t>
  </si>
  <si>
    <t>"dveře ložnice, po obkladu ker. v kuchyni"1+1</t>
  </si>
  <si>
    <t>12</t>
  </si>
  <si>
    <t>612325422</t>
  </si>
  <si>
    <t>Oprava vnitřní vápenocementové štukové omítky stěn v rozsahu plochy do 30%</t>
  </si>
  <si>
    <t>666517829</t>
  </si>
  <si>
    <t>"OP " 2,85*2*(4,85+4,7)-0,8*2-2*1,5</t>
  </si>
  <si>
    <t>"LO" 2,85*2*(4,85+4,65)-2*0,8*2-2*1,5</t>
  </si>
  <si>
    <t>"Ch"2,85*2*(4,1+2)-3*0,8*2-0,6*2-0,6*1,5</t>
  </si>
  <si>
    <t>"KU"2,85*2*(3,9+4,1)-1,5*1,5-2*2*0,6-0,8*2-2*1,5</t>
  </si>
  <si>
    <t>"KO"0,85*2*(2,5+1,85)-0,6*1,2</t>
  </si>
  <si>
    <t>"WC"2,85*2*(0,8+1,2)-0,6*2-0,6*1,5</t>
  </si>
  <si>
    <t>"Spíž"2,85*2*(1,85+1,1)-0,6*0,6-0,6*2</t>
  </si>
  <si>
    <t>Součet</t>
  </si>
  <si>
    <t>13</t>
  </si>
  <si>
    <t>642944121</t>
  </si>
  <si>
    <t>Osazování ocelových zárubní dodatečné pl do 2,5 m2</t>
  </si>
  <si>
    <t>-433549580</t>
  </si>
  <si>
    <t>14</t>
  </si>
  <si>
    <t>M</t>
  </si>
  <si>
    <t>553311000</t>
  </si>
  <si>
    <t>zárubeň ocelová pro běžné zdění H 95 600 L/P</t>
  </si>
  <si>
    <t>-1032147422</t>
  </si>
  <si>
    <t>553311040</t>
  </si>
  <si>
    <t>zárubeň ocelová pro běžné zdění H 95 800 L/P</t>
  </si>
  <si>
    <t>1874461381</t>
  </si>
  <si>
    <t>Ostatní konstrukce a práce, bourání</t>
  </si>
  <si>
    <t>16</t>
  </si>
  <si>
    <t>952901111</t>
  </si>
  <si>
    <t>Vyčištění budov bytové a občanské výstavby při výšce podlaží do 4 m</t>
  </si>
  <si>
    <t>-1775072754</t>
  </si>
  <si>
    <t>(4,85*(4,7+4,65))+((2+0,1+3,9+0,1+1,85)*4,2)</t>
  </si>
  <si>
    <t>17</t>
  </si>
  <si>
    <t>952902039</t>
  </si>
  <si>
    <t>Provedení úklidu společných prostor 1x denně</t>
  </si>
  <si>
    <t>den</t>
  </si>
  <si>
    <t>-851743234</t>
  </si>
  <si>
    <t>18</t>
  </si>
  <si>
    <t>962031132</t>
  </si>
  <si>
    <t>Bourání příček z cihel pálených na MVC tl do 100 mm</t>
  </si>
  <si>
    <t>720454267</t>
  </si>
  <si>
    <t>"obezdění vany" 1,8*0,6+0,7*0,6</t>
  </si>
  <si>
    <t>19</t>
  </si>
  <si>
    <t>968072455</t>
  </si>
  <si>
    <t>Vybourání kovových dveřních zárubní pl do 2 m2</t>
  </si>
  <si>
    <t>1081498570</t>
  </si>
  <si>
    <t>4*2*0,6+3*0,8*2</t>
  </si>
  <si>
    <t>20</t>
  </si>
  <si>
    <t>974031142</t>
  </si>
  <si>
    <t>Vysekání rýh ve zdivu cihelném hl do 70 mm š do 70 mm</t>
  </si>
  <si>
    <t>m</t>
  </si>
  <si>
    <t>268210891</t>
  </si>
  <si>
    <t>974031145</t>
  </si>
  <si>
    <t>Vysekání rýh ve zdivu cihelném hl do 70 mm š do 200 mm</t>
  </si>
  <si>
    <t>-248222226</t>
  </si>
  <si>
    <t>22</t>
  </si>
  <si>
    <t>978059541</t>
  </si>
  <si>
    <t>Odsekání a odebrání obkladů stěn z vnitřních obkládaček plochy přes 1 m2</t>
  </si>
  <si>
    <t>297845257</t>
  </si>
  <si>
    <t>"kuchyň"0,8*1,95</t>
  </si>
  <si>
    <t>"koupelna" 2*(1,85+2,5)*1,5-0,6*1,5*2</t>
  </si>
  <si>
    <t>23</t>
  </si>
  <si>
    <t>985111111</t>
  </si>
  <si>
    <t>Otlučení omítek stěn</t>
  </si>
  <si>
    <t>1227681625</t>
  </si>
  <si>
    <t>"koupelna" 2*(1,85+2,5)*0,5-0,6*0,5*2</t>
  </si>
  <si>
    <t>997</t>
  </si>
  <si>
    <t>Přesun sutě</t>
  </si>
  <si>
    <t>24</t>
  </si>
  <si>
    <t>997013214</t>
  </si>
  <si>
    <t>Vnitrostaveništní doprava suti a vybouraných hmot pro budovy v do 15 m ručně</t>
  </si>
  <si>
    <t>t</t>
  </si>
  <si>
    <t>2120157001</t>
  </si>
  <si>
    <t>25</t>
  </si>
  <si>
    <t>997013501</t>
  </si>
  <si>
    <t>Odvoz suti a vybouraných hmot na skládku nebo meziskládku do 1 km se složením</t>
  </si>
  <si>
    <t>2139453331</t>
  </si>
  <si>
    <t>26</t>
  </si>
  <si>
    <t>997013509</t>
  </si>
  <si>
    <t>Příplatek k odvozu suti a vybouraných hmot na skládku ZKD 1 km přes 1 km</t>
  </si>
  <si>
    <t>-2064646163</t>
  </si>
  <si>
    <t>Poznámka k položce:
do 15 km</t>
  </si>
  <si>
    <t>3,93*14 'Přepočtené koeficientem množství</t>
  </si>
  <si>
    <t>27</t>
  </si>
  <si>
    <t>997013831</t>
  </si>
  <si>
    <t>Poplatek za uložení stavebního směsného odpadu na skládce (skládkovné)</t>
  </si>
  <si>
    <t>-1419770980</t>
  </si>
  <si>
    <t>998</t>
  </si>
  <si>
    <t>Přesun hmot</t>
  </si>
  <si>
    <t>28</t>
  </si>
  <si>
    <t>998011002</t>
  </si>
  <si>
    <t>Přesun hmot pro budovy zděné v do 12 m</t>
  </si>
  <si>
    <t>-553534789</t>
  </si>
  <si>
    <t>PSV</t>
  </si>
  <si>
    <t>Práce a dodávky PSV</t>
  </si>
  <si>
    <t>721</t>
  </si>
  <si>
    <t>Zdravotechnika - vnitřní kanalizace</t>
  </si>
  <si>
    <t>29</t>
  </si>
  <si>
    <t>721171912</t>
  </si>
  <si>
    <t>Potrubí z PP propojení potrubí DN 40</t>
  </si>
  <si>
    <t>CS ÚRS 2015 01</t>
  </si>
  <si>
    <t>-1167018218</t>
  </si>
  <si>
    <t>30</t>
  </si>
  <si>
    <t>721171913</t>
  </si>
  <si>
    <t>Potrubí z PP propojení potrubí DN 50</t>
  </si>
  <si>
    <t>483373238</t>
  </si>
  <si>
    <t>31</t>
  </si>
  <si>
    <t>721171915</t>
  </si>
  <si>
    <t>Potrubí z PP propojení potrubí DN 110</t>
  </si>
  <si>
    <t>-1461487211</t>
  </si>
  <si>
    <t>32</t>
  </si>
  <si>
    <t>HZS22117</t>
  </si>
  <si>
    <t>HZS - ostatní práce inst. neuvedené</t>
  </si>
  <si>
    <t>hod</t>
  </si>
  <si>
    <t>2105327000</t>
  </si>
  <si>
    <t>33</t>
  </si>
  <si>
    <t>998721202</t>
  </si>
  <si>
    <t>Přesun hmot procentní pro vnitřní kanalizace v objektech v do 12 m</t>
  </si>
  <si>
    <t>%</t>
  </si>
  <si>
    <t>1519361340</t>
  </si>
  <si>
    <t>722</t>
  </si>
  <si>
    <t>Zdravotechnika - vnitřní vodovod</t>
  </si>
  <si>
    <t>34</t>
  </si>
  <si>
    <t>722130801</t>
  </si>
  <si>
    <t>Demontáž potrubí ocelové pozinkované závitové do DN 25</t>
  </si>
  <si>
    <t>1909662047</t>
  </si>
  <si>
    <t>35</t>
  </si>
  <si>
    <t>722131932</t>
  </si>
  <si>
    <t>Potrubí pozinkované závitové propojení potrubí DN 20</t>
  </si>
  <si>
    <t>-1309456586</t>
  </si>
  <si>
    <t>36</t>
  </si>
  <si>
    <t>722174002</t>
  </si>
  <si>
    <t>Potrubí vodovodní plastové PPR svar polyfuze PN 16 D 20 x 2,8 mm</t>
  </si>
  <si>
    <t>-1261998460</t>
  </si>
  <si>
    <t>37</t>
  </si>
  <si>
    <t>722181211</t>
  </si>
  <si>
    <t>Ochrana vodovodního potrubí přilepenými tepelně izolačními trubicemi z PE tl do 6 mm DN do 22 mm</t>
  </si>
  <si>
    <t>-268007282</t>
  </si>
  <si>
    <t>38</t>
  </si>
  <si>
    <t>722190401</t>
  </si>
  <si>
    <t>Vyvedení a upevnění výpustku do DN 25</t>
  </si>
  <si>
    <t>847968543</t>
  </si>
  <si>
    <t>39</t>
  </si>
  <si>
    <t>722190901</t>
  </si>
  <si>
    <t>Uzavření nebo otevření vodovodního potrubí při opravách</t>
  </si>
  <si>
    <t>860290828</t>
  </si>
  <si>
    <t>40</t>
  </si>
  <si>
    <t>722220111</t>
  </si>
  <si>
    <t>Nástěnka pro výtokový ventil G 1/2 s jedním závitem</t>
  </si>
  <si>
    <t>-842522857</t>
  </si>
  <si>
    <t>41</t>
  </si>
  <si>
    <t>722220121</t>
  </si>
  <si>
    <t>Nástěnka pro baterii G 1/2 s jedním závitem</t>
  </si>
  <si>
    <t>pár</t>
  </si>
  <si>
    <t>-1660359013</t>
  </si>
  <si>
    <t>42</t>
  </si>
  <si>
    <t>722239102</t>
  </si>
  <si>
    <t>Montáž armatur vodovodních se dvěma závity G 3/4</t>
  </si>
  <si>
    <t>-689020146</t>
  </si>
  <si>
    <t>43</t>
  </si>
  <si>
    <t>722-02</t>
  </si>
  <si>
    <t>Kohout kulový R 250D-20</t>
  </si>
  <si>
    <t>ks</t>
  </si>
  <si>
    <t>-1805996509</t>
  </si>
  <si>
    <t>44</t>
  </si>
  <si>
    <t>722290226</t>
  </si>
  <si>
    <t>Zkouška těsnosti vodovodního potrubí závitového do DN 50</t>
  </si>
  <si>
    <t>-404977078</t>
  </si>
  <si>
    <t>45</t>
  </si>
  <si>
    <t>998722202</t>
  </si>
  <si>
    <t>Přesun hmot procentní pro vnitřní vodovod v objektech v do 12 m</t>
  </si>
  <si>
    <t>-1073405146</t>
  </si>
  <si>
    <t>46</t>
  </si>
  <si>
    <t>HZS2211</t>
  </si>
  <si>
    <t>HZS - vypuštění a natlakování systému po opravě</t>
  </si>
  <si>
    <t>-713048048</t>
  </si>
  <si>
    <t>725</t>
  </si>
  <si>
    <t>Zdravotechnika - zařizovací předměty</t>
  </si>
  <si>
    <t>47</t>
  </si>
  <si>
    <t>725110811</t>
  </si>
  <si>
    <t>Demontáž klozetů splachovací s nádrží</t>
  </si>
  <si>
    <t>soubor</t>
  </si>
  <si>
    <t>-101745256</t>
  </si>
  <si>
    <t>48</t>
  </si>
  <si>
    <t>725111131</t>
  </si>
  <si>
    <t>Splachovač nádržkový plastový vysokopoložený</t>
  </si>
  <si>
    <t>-665278243</t>
  </si>
  <si>
    <t>49</t>
  </si>
  <si>
    <t>725112001</t>
  </si>
  <si>
    <t>Klozet keramický standardní samostatně stojící s hlubokým splachováním odpad vodorovný</t>
  </si>
  <si>
    <t>-665923042</t>
  </si>
  <si>
    <t>Poznámka k položce:
vč. sedátka</t>
  </si>
  <si>
    <t>50</t>
  </si>
  <si>
    <t>725210821</t>
  </si>
  <si>
    <t>Demontáž umyvadel bez výtokových armatur</t>
  </si>
  <si>
    <t>1398296241</t>
  </si>
  <si>
    <t>51</t>
  </si>
  <si>
    <t>725211603</t>
  </si>
  <si>
    <t>Umyvadlo keramické připevněné na stěnu šrouby bílé bez krytu na sifon 600 mm</t>
  </si>
  <si>
    <t>1096571502</t>
  </si>
  <si>
    <t>52</t>
  </si>
  <si>
    <t>725222116</t>
  </si>
  <si>
    <t>Vana bez armatur výtokových akrylátová se zápachovou uzávěrkou 1700x700 mm</t>
  </si>
  <si>
    <t>-1359549044</t>
  </si>
  <si>
    <t>Poznámka k položce:
vč. sifonu</t>
  </si>
  <si>
    <t>53</t>
  </si>
  <si>
    <t>725220842</t>
  </si>
  <si>
    <t>Demontáž van ocelových volně stojících</t>
  </si>
  <si>
    <t>-1974704171</t>
  </si>
  <si>
    <t>54</t>
  </si>
  <si>
    <t>725819201</t>
  </si>
  <si>
    <t>Montáž ventilů nástěnných G 1/2</t>
  </si>
  <si>
    <t>-717485616</t>
  </si>
  <si>
    <t>55</t>
  </si>
  <si>
    <t>551119820</t>
  </si>
  <si>
    <t>ventil pračkový RIO 10794</t>
  </si>
  <si>
    <t>-1377416475</t>
  </si>
  <si>
    <t>56</t>
  </si>
  <si>
    <t>725819401</t>
  </si>
  <si>
    <t>Montáž ventilů rohových G 1/2 s připojovací trubičkou</t>
  </si>
  <si>
    <t>-1188481387</t>
  </si>
  <si>
    <t>57</t>
  </si>
  <si>
    <t>551410400</t>
  </si>
  <si>
    <t>ventil rohový mosazný 1TE66 DN 15 1/2"</t>
  </si>
  <si>
    <t>-1411347575</t>
  </si>
  <si>
    <t>58</t>
  </si>
  <si>
    <t>725820801</t>
  </si>
  <si>
    <t>Demontáž baterie nástěnné do G 3 / 4</t>
  </si>
  <si>
    <t>1126235319</t>
  </si>
  <si>
    <t>59</t>
  </si>
  <si>
    <t>725821325</t>
  </si>
  <si>
    <t>Baterie dřezové stojánkové pákové s otáčivým kulatým ústím a délkou ramínka 240 mm</t>
  </si>
  <si>
    <t>1665644318</t>
  </si>
  <si>
    <t>60</t>
  </si>
  <si>
    <t>725822611</t>
  </si>
  <si>
    <t>Baterie umyvadlové stojánkové pákové bez výpusti</t>
  </si>
  <si>
    <t>2116483456</t>
  </si>
  <si>
    <t>61</t>
  </si>
  <si>
    <t>725841311</t>
  </si>
  <si>
    <t>Baterie sprchové nástěnné pákové</t>
  </si>
  <si>
    <t>-1733009350</t>
  </si>
  <si>
    <t>62</t>
  </si>
  <si>
    <t>725860811</t>
  </si>
  <si>
    <t>Demontáž uzávěrů zápachu jednoduchých</t>
  </si>
  <si>
    <t>1786054234</t>
  </si>
  <si>
    <t>63</t>
  </si>
  <si>
    <t>725861101</t>
  </si>
  <si>
    <t>Zápachová uzávěrka pro umyvadla DN 32</t>
  </si>
  <si>
    <t>-1383380454</t>
  </si>
  <si>
    <t>64</t>
  </si>
  <si>
    <t>725862103</t>
  </si>
  <si>
    <t>Zápachová uzávěrka pro dřezy DN 40/50</t>
  </si>
  <si>
    <t>602432908</t>
  </si>
  <si>
    <t>65</t>
  </si>
  <si>
    <t>725980123</t>
  </si>
  <si>
    <t xml:space="preserve">Revizní dvířka 30/30 </t>
  </si>
  <si>
    <t>-197020647</t>
  </si>
  <si>
    <t>66</t>
  </si>
  <si>
    <t>998725202</t>
  </si>
  <si>
    <t>Přesun hmot procentní pro zařizovací předměty v objektech v do 12 m</t>
  </si>
  <si>
    <t>321157068</t>
  </si>
  <si>
    <t>741</t>
  </si>
  <si>
    <t>Elektroinstalace - silnoproud</t>
  </si>
  <si>
    <t>67</t>
  </si>
  <si>
    <t>741310001</t>
  </si>
  <si>
    <t>Montáž vypínač nástěnný 1-jednopólový prostředí normální</t>
  </si>
  <si>
    <t>-1519723587</t>
  </si>
  <si>
    <t>68</t>
  </si>
  <si>
    <t>345355120</t>
  </si>
  <si>
    <t>spínač jednopólový 10A Classic 3553-01289 bílý</t>
  </si>
  <si>
    <t>1879526091</t>
  </si>
  <si>
    <t>69</t>
  </si>
  <si>
    <t>345355520</t>
  </si>
  <si>
    <t>přepínač střídavý řazení 6 10A Classic 3553-01289 bílý</t>
  </si>
  <si>
    <t>-708292887</t>
  </si>
  <si>
    <t>70</t>
  </si>
  <si>
    <t>741313003</t>
  </si>
  <si>
    <t>Montáž zásuvka (polo)zapuštěná bezšroubové připojení 2x(2P+PE) dvojnásobná</t>
  </si>
  <si>
    <t>1205389314</t>
  </si>
  <si>
    <t>71</t>
  </si>
  <si>
    <t>345551200</t>
  </si>
  <si>
    <t>zásuvka 2násobná 16A Classic 3553-01289 bílá</t>
  </si>
  <si>
    <t>1033106030</t>
  </si>
  <si>
    <t>72</t>
  </si>
  <si>
    <t>741370002</t>
  </si>
  <si>
    <t>Montáž svítidlo žárovkové bytové stropní přisazené 1 zdroj se sklem</t>
  </si>
  <si>
    <t>994256766</t>
  </si>
  <si>
    <t>73</t>
  </si>
  <si>
    <t>7410001</t>
  </si>
  <si>
    <t>Svítidlo (chodba, WC, Koupelna)</t>
  </si>
  <si>
    <t>1533800737</t>
  </si>
  <si>
    <t>74</t>
  </si>
  <si>
    <t>741810001</t>
  </si>
  <si>
    <t>Revize odběrného místa elektřiny</t>
  </si>
  <si>
    <t>399652387</t>
  </si>
  <si>
    <t>Poznámka k položce:
Vydrátování rozvaděče pro připojení jednosazbového jednofázového elektroměru dle podmínek ČEZ, uvedení hodnoty hlavního jističe.</t>
  </si>
  <si>
    <t>75</t>
  </si>
  <si>
    <t>741999999</t>
  </si>
  <si>
    <t>Ostatní práce elektro</t>
  </si>
  <si>
    <t>kpl</t>
  </si>
  <si>
    <t>1498423827</t>
  </si>
  <si>
    <t>Poznámka k položce:
vývody pro osazení lustrů,...</t>
  </si>
  <si>
    <t>76</t>
  </si>
  <si>
    <t>998741203</t>
  </si>
  <si>
    <t>Přesun hmot procentní pro silnoproud v objektech v do 24 m</t>
  </si>
  <si>
    <t>2139687173</t>
  </si>
  <si>
    <t>762</t>
  </si>
  <si>
    <t>Konstrukce tesařské</t>
  </si>
  <si>
    <t>77</t>
  </si>
  <si>
    <t>762511222</t>
  </si>
  <si>
    <t>Podlahové kce podkladové z desek OSB tl 12 mm nebroušených na pero a drážku lepených</t>
  </si>
  <si>
    <t>1724085967</t>
  </si>
  <si>
    <t>"LO"4,65*4,85</t>
  </si>
  <si>
    <t>"OP"4,7+4,85</t>
  </si>
  <si>
    <t>78</t>
  </si>
  <si>
    <t>998762202</t>
  </si>
  <si>
    <t>Přesun hmot procentní pro kce tesařské v objektech v do 12 m</t>
  </si>
  <si>
    <t>-1938960543</t>
  </si>
  <si>
    <t>766</t>
  </si>
  <si>
    <t>Konstrukce truhlářské</t>
  </si>
  <si>
    <t>79</t>
  </si>
  <si>
    <t>766411R</t>
  </si>
  <si>
    <t>Demontáž ostatních truhlářských výrobků</t>
  </si>
  <si>
    <t>1892017701</t>
  </si>
  <si>
    <t>Poznámka k položce:
regál, garnýž, police</t>
  </si>
  <si>
    <t>80</t>
  </si>
  <si>
    <t>766660001</t>
  </si>
  <si>
    <t>Montáž dveřních křídel otvíravých 1křídlových š do 0,8 m do ocelové zárubně</t>
  </si>
  <si>
    <t>1997684633</t>
  </si>
  <si>
    <t>81</t>
  </si>
  <si>
    <t>611601260</t>
  </si>
  <si>
    <t>dveře dřevěné vnitřní hladké plné 1křídlové bílé 60x197 cm vč. kování</t>
  </si>
  <si>
    <t>-459012885</t>
  </si>
  <si>
    <t>82</t>
  </si>
  <si>
    <t>611607080</t>
  </si>
  <si>
    <t>dveře vnitřní hladké ze2/3 zasklené 1křídlové standardní provedení 80x197cm vč. kování</t>
  </si>
  <si>
    <t>-1869552851</t>
  </si>
  <si>
    <t>83</t>
  </si>
  <si>
    <t>766691914</t>
  </si>
  <si>
    <t>Vyvěšení nebo zavěšení dřevěných křídel dveří pl do 2 m2</t>
  </si>
  <si>
    <t>1334643666</t>
  </si>
  <si>
    <t>84</t>
  </si>
  <si>
    <t>766662811</t>
  </si>
  <si>
    <t>Demontáž truhlářských prahů dveří jednokřídlových</t>
  </si>
  <si>
    <t>-369346841</t>
  </si>
  <si>
    <t>85</t>
  </si>
  <si>
    <t>766695213</t>
  </si>
  <si>
    <t>Montáž truhlářských prahů dveří 1křídlových šířky přes 10 cm</t>
  </si>
  <si>
    <t>-589782235</t>
  </si>
  <si>
    <t>86</t>
  </si>
  <si>
    <t>611871160</t>
  </si>
  <si>
    <t>prah dveřní dřevěný dubový tl 2 cm dl.62 cm š 10 cm</t>
  </si>
  <si>
    <t>-1364688977</t>
  </si>
  <si>
    <t>87</t>
  </si>
  <si>
    <t>611871610</t>
  </si>
  <si>
    <t>prah dveřní dřevěný dubový tl 2 cm dl.82 cm š 15 cm</t>
  </si>
  <si>
    <t>947116480</t>
  </si>
  <si>
    <t>88</t>
  </si>
  <si>
    <t>766811199</t>
  </si>
  <si>
    <t>Kuchyňská linka dl. 1800 mm dodávka vč. montáže -  dle specifikace</t>
  </si>
  <si>
    <t>558546370</t>
  </si>
  <si>
    <t>Poznámka k položce:
vč. dřezu s okapávačem</t>
  </si>
  <si>
    <t>89</t>
  </si>
  <si>
    <t>998766202</t>
  </si>
  <si>
    <t>Přesun hmot procentní pro konstrukce truhlářské v objektech v do 24 m</t>
  </si>
  <si>
    <t>-51873015</t>
  </si>
  <si>
    <t>771</t>
  </si>
  <si>
    <t>Podlahy z dlaždic</t>
  </si>
  <si>
    <t>90</t>
  </si>
  <si>
    <t>771474112</t>
  </si>
  <si>
    <t>Montáž soklíků z dlaždic keramických rovných flexibilní lepidlo v do 90 mm</t>
  </si>
  <si>
    <t>-1545433190</t>
  </si>
  <si>
    <t>"WC"2*(0,8+1,2)-0,6</t>
  </si>
  <si>
    <t>"spíž"2*(1,1+1,85)-0,6</t>
  </si>
  <si>
    <t>"kuchyň"1+1,95</t>
  </si>
  <si>
    <t>91</t>
  </si>
  <si>
    <t>59761312</t>
  </si>
  <si>
    <t>sokl keramický - 30x8 cm - dekor dle dlažby</t>
  </si>
  <si>
    <t>1389145104</t>
  </si>
  <si>
    <t>"11,65/0,3*1,1" 43</t>
  </si>
  <si>
    <t>92</t>
  </si>
  <si>
    <t>771571810</t>
  </si>
  <si>
    <t>Demontáž podlah z dlaždic keramických kladených do malty</t>
  </si>
  <si>
    <t>613984923</t>
  </si>
  <si>
    <t>"kuchyň"1,95*1</t>
  </si>
  <si>
    <t>93</t>
  </si>
  <si>
    <t>771574114</t>
  </si>
  <si>
    <t>Montáž podlah keramických režných hladkých lepených flexibilním lepidlem do 19 ks/m2</t>
  </si>
  <si>
    <t>-386287865</t>
  </si>
  <si>
    <t>"WC"1,2*0,8</t>
  </si>
  <si>
    <t>"koupelna"1,8*2,5-0,7</t>
  </si>
  <si>
    <t>"spíž"1,1*1,85</t>
  </si>
  <si>
    <t>"kuchyň"1*1,95</t>
  </si>
  <si>
    <t>94</t>
  </si>
  <si>
    <t>597611360</t>
  </si>
  <si>
    <t>dlaždice keramické 30 x 30 x 0,8 cm II. j.</t>
  </si>
  <si>
    <t>-922754699</t>
  </si>
  <si>
    <t>8,49090799031477*1,15 'Přepočtené koeficientem množství</t>
  </si>
  <si>
    <t>95</t>
  </si>
  <si>
    <t>771579191</t>
  </si>
  <si>
    <t>Příplatek k montáž podlah keramických za plochu do 5 m2</t>
  </si>
  <si>
    <t>843537429</t>
  </si>
  <si>
    <t>96</t>
  </si>
  <si>
    <t>771579192</t>
  </si>
  <si>
    <t>Příplatek k montáž podlah keramických za omezený prostor</t>
  </si>
  <si>
    <t>949957235</t>
  </si>
  <si>
    <t>97</t>
  </si>
  <si>
    <t>771591111</t>
  </si>
  <si>
    <t>Podlahy penetrace podkladu</t>
  </si>
  <si>
    <t>-308836735</t>
  </si>
  <si>
    <t>98</t>
  </si>
  <si>
    <t>771591115</t>
  </si>
  <si>
    <t>Podlahy spárování silikonem</t>
  </si>
  <si>
    <t>1763871323</t>
  </si>
  <si>
    <t>2*(1,2+0,8)-0,6+2*(2,5+1,85)-0,6</t>
  </si>
  <si>
    <t>99</t>
  </si>
  <si>
    <t>771990111</t>
  </si>
  <si>
    <t>Vyrovnání podkladu samonivelační stěrkou tl 4 mm pevnosti 15 Mpa</t>
  </si>
  <si>
    <t>-1955413301</t>
  </si>
  <si>
    <t>100</t>
  </si>
  <si>
    <t>771990191</t>
  </si>
  <si>
    <t>Příplatek k vyrovnání podkladu dlažby samonivelační stěrkou pevnosti 15 Mpa ZKD 1 mm tloušťky</t>
  </si>
  <si>
    <t>-1516607167</t>
  </si>
  <si>
    <t>101</t>
  </si>
  <si>
    <t>998771202</t>
  </si>
  <si>
    <t>Přesun hmot procentní pro podlahy z dlaždic v objektech v do 12 m</t>
  </si>
  <si>
    <t>-2113677686</t>
  </si>
  <si>
    <t>775</t>
  </si>
  <si>
    <t>Podlahy skládané</t>
  </si>
  <si>
    <t>102</t>
  </si>
  <si>
    <t>775411810</t>
  </si>
  <si>
    <t>Demontáž soklíků nebo lišt dřevěných přibíjených</t>
  </si>
  <si>
    <t>2047972607</t>
  </si>
  <si>
    <t>"OP" 2*(4,7+4,85)-0,8*2</t>
  </si>
  <si>
    <t>"LO"2*(4,65+4,85)-0,8</t>
  </si>
  <si>
    <t>103</t>
  </si>
  <si>
    <t>775413325</t>
  </si>
  <si>
    <t>Montáž soklíku ze dřeva tvrdého nebo měkkého připevněného zaklapnutím</t>
  </si>
  <si>
    <t>-512332307</t>
  </si>
  <si>
    <t>104</t>
  </si>
  <si>
    <t>614181599</t>
  </si>
  <si>
    <t>lišta podlahová soklová plast 55x26 mm zaklapovací</t>
  </si>
  <si>
    <t>1436316532</t>
  </si>
  <si>
    <t>105</t>
  </si>
  <si>
    <t>775511800</t>
  </si>
  <si>
    <t>Demontáž podlah vlysových lepených s lištami lepenými</t>
  </si>
  <si>
    <t>-1052912758</t>
  </si>
  <si>
    <t>"OP"4,7*4,85</t>
  </si>
  <si>
    <t>"LO" 4,65*4,85</t>
  </si>
  <si>
    <t>106</t>
  </si>
  <si>
    <t>775541151</t>
  </si>
  <si>
    <t>Montáž podlah plovoucích z lamel laminátových</t>
  </si>
  <si>
    <t>580799373</t>
  </si>
  <si>
    <t>107</t>
  </si>
  <si>
    <t>611522520</t>
  </si>
  <si>
    <t>podlaha laminátová 193 x 1376 x 6 mm</t>
  </si>
  <si>
    <t>-862864021</t>
  </si>
  <si>
    <t>35,7*1,15 'Přepočtené koeficientem množství</t>
  </si>
  <si>
    <t>108</t>
  </si>
  <si>
    <t>775591191</t>
  </si>
  <si>
    <t>Montáž podložky vyrovnávací a tlumící pro plovoucí podlahy</t>
  </si>
  <si>
    <t>-270291515</t>
  </si>
  <si>
    <t>109</t>
  </si>
  <si>
    <t>611553510</t>
  </si>
  <si>
    <t>podložka (Mirelon) pěnová 3 mm</t>
  </si>
  <si>
    <t>1406898993</t>
  </si>
  <si>
    <t>110</t>
  </si>
  <si>
    <t>998775202</t>
  </si>
  <si>
    <t>Přesun hmot procentní pro podlahy dřevěné v objektech v do 12 m</t>
  </si>
  <si>
    <t>2103925366</t>
  </si>
  <si>
    <t>776</t>
  </si>
  <si>
    <t>Podlahy povlakové</t>
  </si>
  <si>
    <t>111</t>
  </si>
  <si>
    <t>776141114</t>
  </si>
  <si>
    <t>Vyrovnání podkladu povlakových podlah stěrkou pevnosti 20 MPa tl 10 mm</t>
  </si>
  <si>
    <t>1493750334</t>
  </si>
  <si>
    <t>112</t>
  </si>
  <si>
    <t>776201814</t>
  </si>
  <si>
    <t>Demontáž povlakových podlahovin volně položených podlepených páskou</t>
  </si>
  <si>
    <t>551517791</t>
  </si>
  <si>
    <t>"chodba 3 vrstvy"3*(2*2,7+1,4*1,1)</t>
  </si>
  <si>
    <t>113</t>
  </si>
  <si>
    <t>776221111</t>
  </si>
  <si>
    <t>Lepení pásů z PVC standardním lepidlem</t>
  </si>
  <si>
    <t>57771483</t>
  </si>
  <si>
    <t>"KU" 4,1*3,9-1,3*1,95</t>
  </si>
  <si>
    <t>"CHO"2*2,7+1,1*1,4</t>
  </si>
  <si>
    <t>114</t>
  </si>
  <si>
    <t>284122450</t>
  </si>
  <si>
    <t>krytina podlahová tl. 2 mm</t>
  </si>
  <si>
    <t>-1910354316</t>
  </si>
  <si>
    <t>20,395*1,1 'Přepočtené koeficientem množství</t>
  </si>
  <si>
    <t>115</t>
  </si>
  <si>
    <t>776411111</t>
  </si>
  <si>
    <t>Montáž obvodových soklíků výšky do 80 mm</t>
  </si>
  <si>
    <t>860191296</t>
  </si>
  <si>
    <t>"KU" 2*(4,1*3,9)-2*0,6-0,8</t>
  </si>
  <si>
    <t>"CHO"2*(4,1+2)-3*0,8-0,6</t>
  </si>
  <si>
    <t>116</t>
  </si>
  <si>
    <t>284110070</t>
  </si>
  <si>
    <t>lišta speciální soklová PVC 10310 15 x 50 mm role 50 m</t>
  </si>
  <si>
    <t>142230973</t>
  </si>
  <si>
    <t>39,18*1,02 'Přepočtené koeficientem množství</t>
  </si>
  <si>
    <t>117</t>
  </si>
  <si>
    <t>998776202</t>
  </si>
  <si>
    <t>Přesun hmot procentní pro podlahy povlakové v objektech v do 12 m</t>
  </si>
  <si>
    <t>-1523216742</t>
  </si>
  <si>
    <t>781</t>
  </si>
  <si>
    <t>Dokončovací práce - obklady</t>
  </si>
  <si>
    <t>118</t>
  </si>
  <si>
    <t>781474115</t>
  </si>
  <si>
    <t>Montáž obkladů vnitřních keramických hladkých do 25 ks/m2 lepených flexibilním lepidlem</t>
  </si>
  <si>
    <t>-1714112520</t>
  </si>
  <si>
    <t>"koupelna" 2*(1,85+2,5)*2-0,6*2</t>
  </si>
  <si>
    <t>"kuchyň"1,5*1,5+(2+2*0,6)*0,6</t>
  </si>
  <si>
    <t>119</t>
  </si>
  <si>
    <t>597610000</t>
  </si>
  <si>
    <t>obkládačky keramické 25 x 33 x 0,7 cm I. j.</t>
  </si>
  <si>
    <t>-842363303</t>
  </si>
  <si>
    <t>20,37*1,15 'Přepočtené koeficientem množství</t>
  </si>
  <si>
    <t>120</t>
  </si>
  <si>
    <t>781479191</t>
  </si>
  <si>
    <t>Příplatek k montáži obkladů vnitřních keramických hladkých za plochu do 10 m2</t>
  </si>
  <si>
    <t>-807163025</t>
  </si>
  <si>
    <t>121</t>
  </si>
  <si>
    <t>781479194</t>
  </si>
  <si>
    <t>Příplatek k montáži obkladů vnitřních keramických hladkých za nerovný povrch</t>
  </si>
  <si>
    <t>-250045859</t>
  </si>
  <si>
    <t>122</t>
  </si>
  <si>
    <t>781495111</t>
  </si>
  <si>
    <t>Penetrace podkladu vnitřních obkladů</t>
  </si>
  <si>
    <t>1126372645</t>
  </si>
  <si>
    <t>123</t>
  </si>
  <si>
    <t>998781202</t>
  </si>
  <si>
    <t>Přesun hmot procentní pro obklady keramické v objektech v do 12 m</t>
  </si>
  <si>
    <t>502261558</t>
  </si>
  <si>
    <t>783</t>
  </si>
  <si>
    <t>Dokončovací práce - nátěry</t>
  </si>
  <si>
    <t>124</t>
  </si>
  <si>
    <t>783301311</t>
  </si>
  <si>
    <t>Odmaštění zámečnických konstrukcí vodou ředitelným odmašťovačem</t>
  </si>
  <si>
    <t>611622093</t>
  </si>
  <si>
    <t>zárubně</t>
  </si>
  <si>
    <t>4*((2*2+0,8)*(0,15+2*0,05))</t>
  </si>
  <si>
    <t>3*((2*2+0,6)*(0,1+2*0,05))</t>
  </si>
  <si>
    <t>125</t>
  </si>
  <si>
    <t>783314101</t>
  </si>
  <si>
    <t>Základní jednonásobný syntetický nátěr zámečnických konstrukcí</t>
  </si>
  <si>
    <t>-1229836417</t>
  </si>
  <si>
    <t>126</t>
  </si>
  <si>
    <t>783317101</t>
  </si>
  <si>
    <t>Krycí jednonásobný syntetický standardní nátěr zámečnických konstrukcí</t>
  </si>
  <si>
    <t>1912650428</t>
  </si>
  <si>
    <t>784</t>
  </si>
  <si>
    <t>Dokončovací práce - malby a tapety</t>
  </si>
  <si>
    <t>127</t>
  </si>
  <si>
    <t>784121001</t>
  </si>
  <si>
    <t>Oškrabání malby v mísnostech výšky do 3,80 m</t>
  </si>
  <si>
    <t>1419830315</t>
  </si>
  <si>
    <t>"OP " 2,85*2*(4,85+4,7)+4,85*4,7</t>
  </si>
  <si>
    <t>"LO" 2,85*2*(4,85+4,65)+4,85*4,65</t>
  </si>
  <si>
    <t>"Ch"2,85*2*(4,1+2)+4,1*2</t>
  </si>
  <si>
    <t>"KU"2,85*2*(3,9+4,1)+3,9*4,1</t>
  </si>
  <si>
    <t>"WC"2,85*2*(0,8+1,2)</t>
  </si>
  <si>
    <t>"KO"0,85*2*(1,85*2,5)+1,85*2,5</t>
  </si>
  <si>
    <t>"spíž"2,85*2*(1,85+1,1)+1,1*1,85</t>
  </si>
  <si>
    <t>128</t>
  </si>
  <si>
    <t>784161201</t>
  </si>
  <si>
    <t>Lokální vyrovnání podkladu sádrovou stěrkou plochy do 0,1 m2 v místnostech výšky do 3,80 m</t>
  </si>
  <si>
    <t>902521074</t>
  </si>
  <si>
    <t>129</t>
  </si>
  <si>
    <t>784171101</t>
  </si>
  <si>
    <t>Zakrytí vnitřních podlah včetně pozdějšího odkrytí</t>
  </si>
  <si>
    <t>1989765669</t>
  </si>
  <si>
    <t>4,7*4,85+4,65*4,85+3,9*4,1+1,85*2,5+1,1*1,85+1,2*0,8+2*4,1-1,4*0,9</t>
  </si>
  <si>
    <t>130</t>
  </si>
  <si>
    <t>581248420</t>
  </si>
  <si>
    <t>fólie pro malířské potřeby zakrývací, PG 4020-20, 7µ,  4 x 5 m</t>
  </si>
  <si>
    <t>-470541882</t>
  </si>
  <si>
    <t>131</t>
  </si>
  <si>
    <t>581248380</t>
  </si>
  <si>
    <t>páska pro malířské potřeby NARCAR 50mm x 50 m</t>
  </si>
  <si>
    <t>460103515</t>
  </si>
  <si>
    <t>132</t>
  </si>
  <si>
    <t>784181101</t>
  </si>
  <si>
    <t>Základní akrylátová jednonásobná penetrace podkladu v místnostech výšky do 3,80m</t>
  </si>
  <si>
    <t>-1433511690</t>
  </si>
  <si>
    <t>133</t>
  </si>
  <si>
    <t>784221101</t>
  </si>
  <si>
    <t>Dvojnásobné bílé malby  ze směsí za sucha dobře otěruvzdorných v místnostech do 3,80 m</t>
  </si>
  <si>
    <t>-156314037</t>
  </si>
  <si>
    <t>"Ch"2,85*2*(4,1+2)+2,7*2+1,4*1,1</t>
  </si>
  <si>
    <t>"WC"2,85*2*(0,8+1,2)+0,8*1,2</t>
  </si>
  <si>
    <t>"KO"0,85*2*(1,85+2,5)+1,85*2,5</t>
  </si>
  <si>
    <t>Práce a dodávky M</t>
  </si>
  <si>
    <t>22-M</t>
  </si>
  <si>
    <t xml:space="preserve">Montáže technologických zařízení </t>
  </si>
  <si>
    <t>134</t>
  </si>
  <si>
    <t>220320201</t>
  </si>
  <si>
    <t>Montáž zvonku pro vnitřní použití na střídavý nebo stejnosměrný proud napětí  3 až 24 V</t>
  </si>
  <si>
    <t>-871458235</t>
  </si>
  <si>
    <t>135</t>
  </si>
  <si>
    <t>220001</t>
  </si>
  <si>
    <t>Zvonek bytový - dodávka</t>
  </si>
  <si>
    <t>256</t>
  </si>
  <si>
    <t>-868157405</t>
  </si>
  <si>
    <t>136</t>
  </si>
  <si>
    <t>22099R</t>
  </si>
  <si>
    <t>Ostatní pomocné práce slaboproud</t>
  </si>
  <si>
    <t>1258168492</t>
  </si>
  <si>
    <t>01a - Byt č. 1 - ÚT, plynoinstalace</t>
  </si>
  <si>
    <t xml:space="preserve">    95 - Dokončovací konstrukce na pozemních stavbách</t>
  </si>
  <si>
    <t xml:space="preserve">    97 - Prorážení otvorů</t>
  </si>
  <si>
    <t xml:space="preserve">    713 - Izolace tepelné</t>
  </si>
  <si>
    <t xml:space="preserve">    723 - Vnitřní plynovod</t>
  </si>
  <si>
    <t xml:space="preserve">    730 - Ústřední vytápění</t>
  </si>
  <si>
    <t xml:space="preserve">    731 - Kotelny</t>
  </si>
  <si>
    <t xml:space="preserve">    733 - Rozvod potrubí</t>
  </si>
  <si>
    <t xml:space="preserve">    734 - Armatury</t>
  </si>
  <si>
    <t xml:space="preserve">    735 - Otopná tělesa</t>
  </si>
  <si>
    <t xml:space="preserve">    783 - Nátěry</t>
  </si>
  <si>
    <t xml:space="preserve">    784 - Malby</t>
  </si>
  <si>
    <t>Dokončovací konstrukce na pozemních stavbách</t>
  </si>
  <si>
    <t>953802112R00</t>
  </si>
  <si>
    <t>Montáž komínové vložky ohebné 130 mm,do 10 m vč. vyčištění stávajícího průduchu</t>
  </si>
  <si>
    <t>Prorážení otvorů</t>
  </si>
  <si>
    <t>310235241RT2</t>
  </si>
  <si>
    <t>Zazdívka otvorů pl.0,0225 m2 cihlami, tl.zdi 30 cm s použitím suché maltové směsi</t>
  </si>
  <si>
    <t>310235251RT2</t>
  </si>
  <si>
    <t>Zazdívka otvorů pl.0,0225 m2 cihlami, tl.zdi 45 cm s použitím suché maltové směsi</t>
  </si>
  <si>
    <t>346244461R00</t>
  </si>
  <si>
    <t>Zazdívka rýh - potrubí</t>
  </si>
  <si>
    <t>971033231R00</t>
  </si>
  <si>
    <t>Vybourání otv. zeď cihel. 0,0225 m2, tl. 15cm, MVC</t>
  </si>
  <si>
    <t>971033251R00</t>
  </si>
  <si>
    <t>Vybourání otv. zeď cihel. 0,0225 m2, tl. 45cm, MVC</t>
  </si>
  <si>
    <t>974031155R00</t>
  </si>
  <si>
    <t>Vysekání rýh ve zdi cihelné 10 x 20 cm</t>
  </si>
  <si>
    <t>979081111R00</t>
  </si>
  <si>
    <t>Odvoz suti a vybour. hmot na skládku do 1 km</t>
  </si>
  <si>
    <t>713</t>
  </si>
  <si>
    <t>Izolace tepelné</t>
  </si>
  <si>
    <t>713463121U00</t>
  </si>
  <si>
    <t>Izol tep potrubí trubicemi vč. spoj. mat.</t>
  </si>
  <si>
    <t>IZ02</t>
  </si>
  <si>
    <t>Izolace potrubí - 15/13 - 0,038 W/m2.K</t>
  </si>
  <si>
    <t>IZ03</t>
  </si>
  <si>
    <t>Izolace potrubí - 22/13 - 0,038 W/m2.K</t>
  </si>
  <si>
    <t>998713202R00</t>
  </si>
  <si>
    <t>Přesun hmot pro izolace tepelné, výšky do 12 m</t>
  </si>
  <si>
    <t>723</t>
  </si>
  <si>
    <t>Vnitřní plynovod</t>
  </si>
  <si>
    <t>722160223R00</t>
  </si>
  <si>
    <t>Potrubí z měd.trub vč.závěsů a zed.prací D 18/1,0</t>
  </si>
  <si>
    <t>722160225R00</t>
  </si>
  <si>
    <t>Potrubí z měd.trub vč.závěsů a zed.prací D 22/1,0</t>
  </si>
  <si>
    <t>722160226R00</t>
  </si>
  <si>
    <t>Potrubí z měd.trub vč.závěsů a zed.prací D 28/1,5</t>
  </si>
  <si>
    <t>723120804R00</t>
  </si>
  <si>
    <t>Demontáž potrubí svařovaného závitového do DN 25</t>
  </si>
  <si>
    <t>723150368R00</t>
  </si>
  <si>
    <t>Potrubí - ochranná trubka D40</t>
  </si>
  <si>
    <t>723190202R00</t>
  </si>
  <si>
    <t>Přípojka plynovodu, trubky závitové černé DN 15</t>
  </si>
  <si>
    <t>723190203R00</t>
  </si>
  <si>
    <t>Přípojka plynovodu, trubky závitové černé DN 20</t>
  </si>
  <si>
    <t>723190251R00</t>
  </si>
  <si>
    <t>Vyvedení a upevnění plynovodních výpustek DN 15</t>
  </si>
  <si>
    <t>723190252R00</t>
  </si>
  <si>
    <t>Vyvedení a upevnění plynovodních výpustek DN 20</t>
  </si>
  <si>
    <t>723190901R00</t>
  </si>
  <si>
    <t>Uzavření nebo otevření plynového potrubí</t>
  </si>
  <si>
    <t>723190907R00</t>
  </si>
  <si>
    <t>Odvzdušnění a napuštění plynového potrubí</t>
  </si>
  <si>
    <t>723190909R00</t>
  </si>
  <si>
    <t>Zkouška tlaková  plynového potrubí</t>
  </si>
  <si>
    <t>723221112R00</t>
  </si>
  <si>
    <t>Armatury s 1závitem-kohout kulový vzorkovací,G 1/2</t>
  </si>
  <si>
    <t>723239101R00</t>
  </si>
  <si>
    <t>Montáž plynovodních armatur, 2 závity, G 1/2</t>
  </si>
  <si>
    <t>723239101RT2</t>
  </si>
  <si>
    <t>Montáž plynovodních armatur, 2 závity, G 1/2 včetně kulového kohoutu</t>
  </si>
  <si>
    <t>723239102RT2</t>
  </si>
  <si>
    <t>Montáž plynovodních armatur, 2 závity, G 3/4 včetně kulového kohoutu</t>
  </si>
  <si>
    <t>725514801R00</t>
  </si>
  <si>
    <t>Demontáž ohřívače plynového vč. kouřovodu</t>
  </si>
  <si>
    <t>725610810R00</t>
  </si>
  <si>
    <t>Demontáž plynového sporáku</t>
  </si>
  <si>
    <t>725610902R00</t>
  </si>
  <si>
    <t>Výměna plyn.sporáků bez reg.,s úpravou instalace</t>
  </si>
  <si>
    <t>725650805R00</t>
  </si>
  <si>
    <t>Demontáž těles otopných plynových podokenních</t>
  </si>
  <si>
    <t>54111021</t>
  </si>
  <si>
    <t>Sporák kombinovaný bílý , šíře 50 cm</t>
  </si>
  <si>
    <t>PK1</t>
  </si>
  <si>
    <t>Kulový kohout DN15 - s integrovanou protipožární a nadprůtokovou pojistkou</t>
  </si>
  <si>
    <t>PK2</t>
  </si>
  <si>
    <t>Ohebná pancéřovaná plynová hadice - 1 m</t>
  </si>
  <si>
    <t>998723202R00</t>
  </si>
  <si>
    <t>Přesun hmot pro vnitřní plynovod, výšky do 12 m</t>
  </si>
  <si>
    <t>730</t>
  </si>
  <si>
    <t>Ústřední vytápění</t>
  </si>
  <si>
    <t>904      R02</t>
  </si>
  <si>
    <t>Hzs-zkousky v ramci montaz.praci, revize komínu Topná zkouška, tlakové zk., zaregulování syst.</t>
  </si>
  <si>
    <t>904      R03</t>
  </si>
  <si>
    <t>Hzs-zkousky v ramci montaz.praci Revize plynu, servis. uvedení kotle do provozu</t>
  </si>
  <si>
    <t>731</t>
  </si>
  <si>
    <t>Kotelny</t>
  </si>
  <si>
    <t>731249322R00</t>
  </si>
  <si>
    <t>Montáž závěsných kotlů turbo s TUV, odkouření</t>
  </si>
  <si>
    <t>Kot01</t>
  </si>
  <si>
    <t>Plynový kotel kondenzační - 3,3-25,2 kW průtokový ohřev TUV (expanze,PV, čerpadlo)</t>
  </si>
  <si>
    <t>Kot03</t>
  </si>
  <si>
    <t>Regulátor pro kond. kotel - nastavitelná teplota (dle vnitřní teploty)- kabeláž</t>
  </si>
  <si>
    <t>Kot14</t>
  </si>
  <si>
    <t>Základní sada odkouření pro koncentrický odvod spalin a přívod vzduchu z šachty DN80/125</t>
  </si>
  <si>
    <t>Kot15</t>
  </si>
  <si>
    <t>Koleno 87°DN80/125</t>
  </si>
  <si>
    <t>Kot18</t>
  </si>
  <si>
    <t>Sada pro odvod spalin pružnou trubkou DN83 vsazeno do komína, zákl. délka 12,5 m vč. vymez. kroužků</t>
  </si>
  <si>
    <t>Kot20</t>
  </si>
  <si>
    <t>Odvod kondenzátu</t>
  </si>
  <si>
    <t>Kot21</t>
  </si>
  <si>
    <t>Dopojení TUV na stávající rozvudy PPR20 vč. IZ vzdálenost dopojení cca 1m</t>
  </si>
  <si>
    <t>998731202R00</t>
  </si>
  <si>
    <t>Přesun hmot pro kotelny, výšky do 12 m</t>
  </si>
  <si>
    <t>733</t>
  </si>
  <si>
    <t>Rozvod potrubí</t>
  </si>
  <si>
    <t>733113113R00</t>
  </si>
  <si>
    <t>Příplatek za zhotovení přípojky DN 15</t>
  </si>
  <si>
    <t>733161104R00</t>
  </si>
  <si>
    <t>Potrubí měděné 15 x 1 mm, polotvrdé</t>
  </si>
  <si>
    <t>733161106R00</t>
  </si>
  <si>
    <t>Potrubí měděné 18 x 1 mm, polotvrdé</t>
  </si>
  <si>
    <t>733161107R00</t>
  </si>
  <si>
    <t>Potrubí měděné 22 x 1 mm, polotvrdé</t>
  </si>
  <si>
    <t>733291101U00</t>
  </si>
  <si>
    <t>Zkouška těsnosti potrubí Cu D 35</t>
  </si>
  <si>
    <t>998733203R00</t>
  </si>
  <si>
    <t>Přesun hmot pro rozvody potrubí, výšky do 24 m</t>
  </si>
  <si>
    <t>734</t>
  </si>
  <si>
    <t>Armatury</t>
  </si>
  <si>
    <t>734209102R00</t>
  </si>
  <si>
    <t>Montáž armatur závitových,s 1závitem, G 3/8</t>
  </si>
  <si>
    <t>734209113R00</t>
  </si>
  <si>
    <t>Montáž armatur závitových,se 2závity, G 1/2</t>
  </si>
  <si>
    <t>734209114R00</t>
  </si>
  <si>
    <t>Montáž armatur závitových,se 2závity, G 3/4</t>
  </si>
  <si>
    <t>734209114RT3</t>
  </si>
  <si>
    <t>Montáž armatur závitových,se 2závity, G 3/4 včetně filtru</t>
  </si>
  <si>
    <t>734233112R00</t>
  </si>
  <si>
    <t>Kohout kulový, vnitř.-vnitř.z. DN 20</t>
  </si>
  <si>
    <t>734293312R00</t>
  </si>
  <si>
    <t>Kohout kulový vypouštěcí DN 10</t>
  </si>
  <si>
    <t>H02</t>
  </si>
  <si>
    <t>Termostatická hlavice, kapalinové čidlo M30x1,5</t>
  </si>
  <si>
    <t>H03</t>
  </si>
  <si>
    <t>Šroubení svorné Cu15</t>
  </si>
  <si>
    <t>H04</t>
  </si>
  <si>
    <t>Středová připojovací garnitura pro napojení top. žebříků, vč. hlavice a plastové krytky</t>
  </si>
  <si>
    <t>H10</t>
  </si>
  <si>
    <t>Uzavírací a regulační armatura (H-kus) rohová připojení těles se spodním připojením</t>
  </si>
  <si>
    <t>998734203R00</t>
  </si>
  <si>
    <t>Přesun hmot pro armatury, výšky do 24 m</t>
  </si>
  <si>
    <t>735</t>
  </si>
  <si>
    <t>Otopná tělesa</t>
  </si>
  <si>
    <t>734209101R00</t>
  </si>
  <si>
    <t>Montáž hlavic TRV</t>
  </si>
  <si>
    <t>735000912R00</t>
  </si>
  <si>
    <t>Vyregulování ventilů s termost.ovládáním</t>
  </si>
  <si>
    <t>735156910R00</t>
  </si>
  <si>
    <t>Tlakové zkoušky otopných těles</t>
  </si>
  <si>
    <t>735159523R00</t>
  </si>
  <si>
    <t>Montáž panel.těles, s odvzduš.</t>
  </si>
  <si>
    <t>735179110R00</t>
  </si>
  <si>
    <t>Montáž otopných těles koupelnových (žebříků)</t>
  </si>
  <si>
    <t>138</t>
  </si>
  <si>
    <t>735191905R00</t>
  </si>
  <si>
    <t>Odvzdušnění otopných těles</t>
  </si>
  <si>
    <t>140</t>
  </si>
  <si>
    <t>735191910R00</t>
  </si>
  <si>
    <t>Napuštění vody do otopného systému - bez kotle</t>
  </si>
  <si>
    <t>142</t>
  </si>
  <si>
    <t>OT01</t>
  </si>
  <si>
    <t>Ručníkový radiátor 1500/450 středové připojení</t>
  </si>
  <si>
    <t>144</t>
  </si>
  <si>
    <t>OT07</t>
  </si>
  <si>
    <t>Otopné těleso ocel. deskové 11/600/400 spodní připojení, zabudovaný ventil</t>
  </si>
  <si>
    <t>146</t>
  </si>
  <si>
    <t>OT08</t>
  </si>
  <si>
    <t>Otopné těleso ocel. deskové 21/600/1200 spodní připojení, zabudovaný ventil</t>
  </si>
  <si>
    <t>148</t>
  </si>
  <si>
    <t>OT09</t>
  </si>
  <si>
    <t>Otopné těleso ocel. deskové 21/900/500 spodní připojení, zabudovaný ventil</t>
  </si>
  <si>
    <t>150</t>
  </si>
  <si>
    <t>OT10</t>
  </si>
  <si>
    <t>Otopné těleso ocel. deskové 22/600/1600 spodní připojení, zabudovaný ventil</t>
  </si>
  <si>
    <t>152</t>
  </si>
  <si>
    <t>OT11</t>
  </si>
  <si>
    <t>Otopné těleso ocel. deskové 22/900/400 spodní připojení, zabudovaný ventil</t>
  </si>
  <si>
    <t>154</t>
  </si>
  <si>
    <t>OT12</t>
  </si>
  <si>
    <t>Otopné těleso ocel. deskové 33/600/1600 spodní připojení, zabudovaný ventil</t>
  </si>
  <si>
    <t>156</t>
  </si>
  <si>
    <t>998735202R00</t>
  </si>
  <si>
    <t>Přesun hmot pro otopná tělesa, výšky do 12 m</t>
  </si>
  <si>
    <t>158</t>
  </si>
  <si>
    <t>Nátěry</t>
  </si>
  <si>
    <t>783424340R00</t>
  </si>
  <si>
    <t>Nátěr syntet. potrubí do DN 50 mm  Z+2x +1x email</t>
  </si>
  <si>
    <t>160</t>
  </si>
  <si>
    <t>Malby</t>
  </si>
  <si>
    <t>784422371R00</t>
  </si>
  <si>
    <t>Malba vápenná 2x, 1 barva, místn. do 3,8 m se začištěním</t>
  </si>
  <si>
    <t>162</t>
  </si>
  <si>
    <t>02 - Byt č. 5 ve 3. NP</t>
  </si>
  <si>
    <t>-279234725</t>
  </si>
  <si>
    <t>"komínová zděř"2</t>
  </si>
  <si>
    <t>1862776936</t>
  </si>
  <si>
    <t>-472986600</t>
  </si>
  <si>
    <t>481401509</t>
  </si>
  <si>
    <t>-1952270494</t>
  </si>
  <si>
    <t>1499629185</t>
  </si>
  <si>
    <t>952558850</t>
  </si>
  <si>
    <t>-982514627</t>
  </si>
  <si>
    <t>1797693119</t>
  </si>
  <si>
    <t>1469608548</t>
  </si>
  <si>
    <t>170691733</t>
  </si>
  <si>
    <t>-1698829284</t>
  </si>
  <si>
    <t>-304921976</t>
  </si>
  <si>
    <t>-1696359749</t>
  </si>
  <si>
    <t>1437745661</t>
  </si>
  <si>
    <t>553311041</t>
  </si>
  <si>
    <t>zárubeň ocelová pro běžné zdění H 95 800 L/P - vstupní dveře</t>
  </si>
  <si>
    <t>-37373721</t>
  </si>
  <si>
    <t>-1276742463</t>
  </si>
  <si>
    <t>-1219410987</t>
  </si>
  <si>
    <t>1038188210</t>
  </si>
  <si>
    <t>390748845</t>
  </si>
  <si>
    <t>4*2*0,6+4*0,8*2</t>
  </si>
  <si>
    <t>2061545355</t>
  </si>
  <si>
    <t>1263271294</t>
  </si>
  <si>
    <t>974082113</t>
  </si>
  <si>
    <t>Vysekání rýh pro vodiče v omítce MV nebo MVC stěn š do 50 mm</t>
  </si>
  <si>
    <t>-1899870534</t>
  </si>
  <si>
    <t>1715335982</t>
  </si>
  <si>
    <t>"kuchyň"1,4*(1+3,9+0,3+1)</t>
  </si>
  <si>
    <t>-414756430</t>
  </si>
  <si>
    <t>-908333407</t>
  </si>
  <si>
    <t>-1797728247</t>
  </si>
  <si>
    <t>-548955541</t>
  </si>
  <si>
    <t>4,729*14 'Přepočtené koeficientem množství</t>
  </si>
  <si>
    <t>1673446513</t>
  </si>
  <si>
    <t>1885880598</t>
  </si>
  <si>
    <t>-821017680</t>
  </si>
  <si>
    <t>-2079677170</t>
  </si>
  <si>
    <t>1888531952</t>
  </si>
  <si>
    <t>334493211</t>
  </si>
  <si>
    <t>901276521</t>
  </si>
  <si>
    <t>1117345783</t>
  </si>
  <si>
    <t>1147665550</t>
  </si>
  <si>
    <t>-1179999693</t>
  </si>
  <si>
    <t>Ochrana vodovodního potrubí přilepenými termoizolačními trubicemi z PE tl do 6 mm DN do 22 mm</t>
  </si>
  <si>
    <t>-1163857529</t>
  </si>
  <si>
    <t>-530260818</t>
  </si>
  <si>
    <t>-562128164</t>
  </si>
  <si>
    <t>-1846081074</t>
  </si>
  <si>
    <t>1649386445</t>
  </si>
  <si>
    <t>1001526461</t>
  </si>
  <si>
    <t>365999777</t>
  </si>
  <si>
    <t>-1584882616</t>
  </si>
  <si>
    <t>978943108</t>
  </si>
  <si>
    <t>Hodinová zúčtovací sazba instalatér</t>
  </si>
  <si>
    <t>-751425270</t>
  </si>
  <si>
    <t>816429112</t>
  </si>
  <si>
    <t>-149650878</t>
  </si>
  <si>
    <t>-1583394194</t>
  </si>
  <si>
    <t>-1856955425</t>
  </si>
  <si>
    <t>-967505854</t>
  </si>
  <si>
    <t>-2048521189</t>
  </si>
  <si>
    <t>37892134</t>
  </si>
  <si>
    <t>-821152683</t>
  </si>
  <si>
    <t>-235187567</t>
  </si>
  <si>
    <t>-1629297181</t>
  </si>
  <si>
    <t>-2020198325</t>
  </si>
  <si>
    <t>-1928184481</t>
  </si>
  <si>
    <t>-736595055</t>
  </si>
  <si>
    <t>-1916340036</t>
  </si>
  <si>
    <t>-1312666827</t>
  </si>
  <si>
    <t>-9380376</t>
  </si>
  <si>
    <t>-1376472612</t>
  </si>
  <si>
    <t>1881250586</t>
  </si>
  <si>
    <t>Dvířka 30/30</t>
  </si>
  <si>
    <t>115080059</t>
  </si>
  <si>
    <t>159287333</t>
  </si>
  <si>
    <t>741112061</t>
  </si>
  <si>
    <t>Montáž krabice přístrojová zapuštěná plastová kruhová</t>
  </si>
  <si>
    <t>1233608483</t>
  </si>
  <si>
    <t>345715190</t>
  </si>
  <si>
    <t>krabice univerzální z PH KU 68/2-1902s víčkem KO68</t>
  </si>
  <si>
    <t>116148515</t>
  </si>
  <si>
    <t>741122015</t>
  </si>
  <si>
    <t>Montáž kabel Cu bez ukončení uložený pod omítku plný kulatý 3x1,5 mm2 (CYKY)</t>
  </si>
  <si>
    <t>338188978</t>
  </si>
  <si>
    <t>341110300</t>
  </si>
  <si>
    <t>kabel silový s Cu jádrem CYKY 3x1,5 mm2</t>
  </si>
  <si>
    <t>60370254</t>
  </si>
  <si>
    <t>741122016</t>
  </si>
  <si>
    <t>Montáž kabel Cu bez ukončení uložený pod omítku plný kulatý 3x2,5 až 6 mm2 (CYKY)</t>
  </si>
  <si>
    <t>-831253718</t>
  </si>
  <si>
    <t>341110360</t>
  </si>
  <si>
    <t>kabel silový s Cu jádrem CYKY 3x2,5 mm2</t>
  </si>
  <si>
    <t>-1395018674</t>
  </si>
  <si>
    <t>741210099</t>
  </si>
  <si>
    <t>Rozvodnice bytová montáž + dodávka skříně</t>
  </si>
  <si>
    <t>-470800518</t>
  </si>
  <si>
    <t>-186680944</t>
  </si>
  <si>
    <t>79693857</t>
  </si>
  <si>
    <t>-1012613215</t>
  </si>
  <si>
    <t>1726425848</t>
  </si>
  <si>
    <t>-63250307</t>
  </si>
  <si>
    <t>741320105</t>
  </si>
  <si>
    <t>Montáž jistič jednopólový nn do 25 A ve skříni</t>
  </si>
  <si>
    <t>-210938440</t>
  </si>
  <si>
    <t>35811501</t>
  </si>
  <si>
    <t>Jistič 10A</t>
  </si>
  <si>
    <t>-1690929477</t>
  </si>
  <si>
    <t>35811502</t>
  </si>
  <si>
    <t>Jistič 16A</t>
  </si>
  <si>
    <t>-1645278474</t>
  </si>
  <si>
    <t>741321003</t>
  </si>
  <si>
    <t>Montáž proudových chráničů dvoupólových nn do 25 A ve skříni</t>
  </si>
  <si>
    <t>-1782919474</t>
  </si>
  <si>
    <t>358890560</t>
  </si>
  <si>
    <t>chránič proudový 2pólový OFE-25-2-030AC typ AC</t>
  </si>
  <si>
    <t>366577516</t>
  </si>
  <si>
    <t>497641525</t>
  </si>
  <si>
    <t>-1171603467</t>
  </si>
  <si>
    <t>Celková prohlídka elektrického rozvodu a zařízení do 100 000,- Kč</t>
  </si>
  <si>
    <t>2035151942</t>
  </si>
  <si>
    <t>74195000</t>
  </si>
  <si>
    <t xml:space="preserve">Demontáž elektroinstalace původní </t>
  </si>
  <si>
    <t>-1052895540</t>
  </si>
  <si>
    <t>1207792053</t>
  </si>
  <si>
    <t>998741202</t>
  </si>
  <si>
    <t>Přesun hmot procentní pro silnoproud v objektech v do 12 m</t>
  </si>
  <si>
    <t>-1198794210</t>
  </si>
  <si>
    <t>496311334</t>
  </si>
  <si>
    <t>-1571559656</t>
  </si>
  <si>
    <t>-947275886</t>
  </si>
  <si>
    <t>109056870</t>
  </si>
  <si>
    <t>-1067697237</t>
  </si>
  <si>
    <t>-1788724262</t>
  </si>
  <si>
    <t>766660021</t>
  </si>
  <si>
    <t>Montáž dveřních křídel otvíravých 1křídlových š do 0,8 m požárních do ocelové zárubně</t>
  </si>
  <si>
    <t>748640870</t>
  </si>
  <si>
    <t>2181001105</t>
  </si>
  <si>
    <t>Protipožární dveře vchodové, odolnost EI,EW 30 DP3, 800  folie-dub včetně kování bezpečnostní zámek</t>
  </si>
  <si>
    <t>1142582795</t>
  </si>
  <si>
    <t>1790561516</t>
  </si>
  <si>
    <t>76162681</t>
  </si>
  <si>
    <t>1056750992</t>
  </si>
  <si>
    <t>1965221901</t>
  </si>
  <si>
    <t>-1894392395</t>
  </si>
  <si>
    <t>-2010863621</t>
  </si>
  <si>
    <t>Přesun hmot procentní pro konstrukce truhlářské v objektech v do 12 m</t>
  </si>
  <si>
    <t>455228033</t>
  </si>
  <si>
    <t>1660245983</t>
  </si>
  <si>
    <t>-1062808376</t>
  </si>
  <si>
    <t>393981948</t>
  </si>
  <si>
    <t>1058421192</t>
  </si>
  <si>
    <t>782263244</t>
  </si>
  <si>
    <t>-2043427860</t>
  </si>
  <si>
    <t>174431623</t>
  </si>
  <si>
    <t>-450675556</t>
  </si>
  <si>
    <t>734549214</t>
  </si>
  <si>
    <t>1537982622</t>
  </si>
  <si>
    <t>502558821</t>
  </si>
  <si>
    <t>2002282815</t>
  </si>
  <si>
    <t>889364135</t>
  </si>
  <si>
    <t>1319489804</t>
  </si>
  <si>
    <t>-815335888</t>
  </si>
  <si>
    <t>-746576691</t>
  </si>
  <si>
    <t>2107110516</t>
  </si>
  <si>
    <t>594136121</t>
  </si>
  <si>
    <t>-9807329</t>
  </si>
  <si>
    <t>1894816860</t>
  </si>
  <si>
    <t>-1849306468</t>
  </si>
  <si>
    <t>1225505958</t>
  </si>
  <si>
    <t>-480858775</t>
  </si>
  <si>
    <t>-934782144</t>
  </si>
  <si>
    <t>-1790194461</t>
  </si>
  <si>
    <t>2137483692</t>
  </si>
  <si>
    <t>-2104296768</t>
  </si>
  <si>
    <t>1042667188</t>
  </si>
  <si>
    <t>1430326279</t>
  </si>
  <si>
    <t>1718586165</t>
  </si>
  <si>
    <t>137</t>
  </si>
  <si>
    <t>1471359776</t>
  </si>
  <si>
    <t>406104410</t>
  </si>
  <si>
    <t>139</t>
  </si>
  <si>
    <t>-1163920453</t>
  </si>
  <si>
    <t>1693417525</t>
  </si>
  <si>
    <t>141</t>
  </si>
  <si>
    <t>-140309043</t>
  </si>
  <si>
    <t>1735597645</t>
  </si>
  <si>
    <t>143</t>
  </si>
  <si>
    <t>-1113002873</t>
  </si>
  <si>
    <t>-1186360531</t>
  </si>
  <si>
    <t>145</t>
  </si>
  <si>
    <t>-97132764</t>
  </si>
  <si>
    <t>1239509776</t>
  </si>
  <si>
    <t>147</t>
  </si>
  <si>
    <t>939374715</t>
  </si>
  <si>
    <t>-1354875423</t>
  </si>
  <si>
    <t>149</t>
  </si>
  <si>
    <t>234274309</t>
  </si>
  <si>
    <t>-1797809691</t>
  </si>
  <si>
    <t>151</t>
  </si>
  <si>
    <t>932750727</t>
  </si>
  <si>
    <t>318443136</t>
  </si>
  <si>
    <t>153</t>
  </si>
  <si>
    <t>-187643817</t>
  </si>
  <si>
    <t>02a - Byt č. 5 - ÚT, plynoinstalace</t>
  </si>
  <si>
    <t>731200823R00</t>
  </si>
  <si>
    <t>Demontáž kotle ocel.,kapal./plyn, do 25 kW</t>
  </si>
  <si>
    <t>Kot19</t>
  </si>
  <si>
    <t>Koaxiální potrubí DN80/125</t>
  </si>
  <si>
    <t>733110806R00</t>
  </si>
  <si>
    <t>Demontáž potrubí Cu do DN 15-32</t>
  </si>
  <si>
    <t>734200821R00</t>
  </si>
  <si>
    <t>Demontáž armatur se 2závity do G 1/2</t>
  </si>
  <si>
    <t>735151831R00</t>
  </si>
  <si>
    <t>Demontáž otopných těles panelových 3řadých,1500 mm+žebřík</t>
  </si>
  <si>
    <t>Otopné těleso ocel. deskové 21/900/600 spodní připojení, zabudovaný ventil</t>
  </si>
  <si>
    <t>Otopné těleso ocel. deskové 22/600/1200 spodní připojení, zabudovaný ventil</t>
  </si>
  <si>
    <t>Otopné těleso ocel. deskové 22/600/1800 spodní připojení, zabudovaný ventil</t>
  </si>
  <si>
    <t>Otopné těleso ocel. deskové 22/900/500 spodní připojení, zabudovaný ventil</t>
  </si>
  <si>
    <t>Otopné těleso ocel. deskové 33/600/1800 spodní připojení, zabudovaný ventil</t>
  </si>
  <si>
    <t>164</t>
  </si>
  <si>
    <t>166</t>
  </si>
  <si>
    <t>168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</si>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</sst>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3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37" fillId="0" borderId="0" xfId="0" applyFont="1" applyAlignment="1" applyProtection="1">
      <alignment vertical="center" wrapText="1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3" t="s">
        <v>16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8"/>
      <c r="AQ5" s="30"/>
      <c r="BE5" s="341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5" t="s">
        <v>19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8"/>
      <c r="AQ6" s="30"/>
      <c r="BE6" s="342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42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42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2"/>
      <c r="BS9" s="23" t="s">
        <v>8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42"/>
      <c r="BS10" s="23" t="s">
        <v>8</v>
      </c>
    </row>
    <row r="11" spans="1:74" ht="18.399999999999999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42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2"/>
      <c r="BS12" s="23" t="s">
        <v>8</v>
      </c>
    </row>
    <row r="13" spans="1:74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42"/>
      <c r="BS13" s="23" t="s">
        <v>8</v>
      </c>
    </row>
    <row r="14" spans="1:74">
      <c r="B14" s="27"/>
      <c r="C14" s="28"/>
      <c r="D14" s="28"/>
      <c r="E14" s="346" t="s">
        <v>31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42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2"/>
      <c r="BS15" s="23" t="s">
        <v>6</v>
      </c>
    </row>
    <row r="16" spans="1:74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42"/>
      <c r="BS16" s="23" t="s">
        <v>6</v>
      </c>
    </row>
    <row r="17" spans="2:71" ht="18.399999999999999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21</v>
      </c>
      <c r="AO17" s="28"/>
      <c r="AP17" s="28"/>
      <c r="AQ17" s="30"/>
      <c r="BE17" s="342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2"/>
      <c r="BS18" s="23" t="s">
        <v>8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2"/>
      <c r="BS19" s="23" t="s">
        <v>8</v>
      </c>
    </row>
    <row r="20" spans="2:71" ht="22.5" customHeight="1">
      <c r="B20" s="27"/>
      <c r="C20" s="28"/>
      <c r="D20" s="28"/>
      <c r="E20" s="348" t="s">
        <v>21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28"/>
      <c r="AP20" s="28"/>
      <c r="AQ20" s="30"/>
      <c r="BE20" s="342"/>
      <c r="BS20" s="23" t="s">
        <v>33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2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2"/>
    </row>
    <row r="23" spans="2:71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9">
        <f>ROUND(AG51,2)</f>
        <v>0</v>
      </c>
      <c r="AL23" s="350"/>
      <c r="AM23" s="350"/>
      <c r="AN23" s="350"/>
      <c r="AO23" s="350"/>
      <c r="AP23" s="41"/>
      <c r="AQ23" s="44"/>
      <c r="BE23" s="342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2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1" t="s">
        <v>36</v>
      </c>
      <c r="M25" s="351"/>
      <c r="N25" s="351"/>
      <c r="O25" s="351"/>
      <c r="P25" s="41"/>
      <c r="Q25" s="41"/>
      <c r="R25" s="41"/>
      <c r="S25" s="41"/>
      <c r="T25" s="41"/>
      <c r="U25" s="41"/>
      <c r="V25" s="41"/>
      <c r="W25" s="351" t="s">
        <v>37</v>
      </c>
      <c r="X25" s="351"/>
      <c r="Y25" s="351"/>
      <c r="Z25" s="351"/>
      <c r="AA25" s="351"/>
      <c r="AB25" s="351"/>
      <c r="AC25" s="351"/>
      <c r="AD25" s="351"/>
      <c r="AE25" s="351"/>
      <c r="AF25" s="41"/>
      <c r="AG25" s="41"/>
      <c r="AH25" s="41"/>
      <c r="AI25" s="41"/>
      <c r="AJ25" s="41"/>
      <c r="AK25" s="351" t="s">
        <v>38</v>
      </c>
      <c r="AL25" s="351"/>
      <c r="AM25" s="351"/>
      <c r="AN25" s="351"/>
      <c r="AO25" s="351"/>
      <c r="AP25" s="41"/>
      <c r="AQ25" s="44"/>
      <c r="BE25" s="342"/>
    </row>
    <row r="26" spans="2:71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52">
        <v>0.21</v>
      </c>
      <c r="M26" s="353"/>
      <c r="N26" s="353"/>
      <c r="O26" s="353"/>
      <c r="P26" s="47"/>
      <c r="Q26" s="47"/>
      <c r="R26" s="47"/>
      <c r="S26" s="47"/>
      <c r="T26" s="47"/>
      <c r="U26" s="47"/>
      <c r="V26" s="47"/>
      <c r="W26" s="354">
        <f>ROUND(AZ51,2)</f>
        <v>0</v>
      </c>
      <c r="X26" s="353"/>
      <c r="Y26" s="353"/>
      <c r="Z26" s="353"/>
      <c r="AA26" s="353"/>
      <c r="AB26" s="353"/>
      <c r="AC26" s="353"/>
      <c r="AD26" s="353"/>
      <c r="AE26" s="353"/>
      <c r="AF26" s="47"/>
      <c r="AG26" s="47"/>
      <c r="AH26" s="47"/>
      <c r="AI26" s="47"/>
      <c r="AJ26" s="47"/>
      <c r="AK26" s="354">
        <f>ROUND(AV51,2)</f>
        <v>0</v>
      </c>
      <c r="AL26" s="353"/>
      <c r="AM26" s="353"/>
      <c r="AN26" s="353"/>
      <c r="AO26" s="353"/>
      <c r="AP26" s="47"/>
      <c r="AQ26" s="49"/>
      <c r="BE26" s="342"/>
    </row>
    <row r="27" spans="2:71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52">
        <v>0.15</v>
      </c>
      <c r="M27" s="353"/>
      <c r="N27" s="353"/>
      <c r="O27" s="353"/>
      <c r="P27" s="47"/>
      <c r="Q27" s="47"/>
      <c r="R27" s="47"/>
      <c r="S27" s="47"/>
      <c r="T27" s="47"/>
      <c r="U27" s="47"/>
      <c r="V27" s="47"/>
      <c r="W27" s="354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7"/>
      <c r="AG27" s="47"/>
      <c r="AH27" s="47"/>
      <c r="AI27" s="47"/>
      <c r="AJ27" s="47"/>
      <c r="AK27" s="354">
        <f>ROUND(AW51,2)</f>
        <v>0</v>
      </c>
      <c r="AL27" s="353"/>
      <c r="AM27" s="353"/>
      <c r="AN27" s="353"/>
      <c r="AO27" s="353"/>
      <c r="AP27" s="47"/>
      <c r="AQ27" s="49"/>
      <c r="BE27" s="342"/>
    </row>
    <row r="28" spans="2:71" s="2" customFormat="1" ht="14.45" hidden="1" customHeight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52">
        <v>0.21</v>
      </c>
      <c r="M28" s="353"/>
      <c r="N28" s="353"/>
      <c r="O28" s="353"/>
      <c r="P28" s="47"/>
      <c r="Q28" s="47"/>
      <c r="R28" s="47"/>
      <c r="S28" s="47"/>
      <c r="T28" s="47"/>
      <c r="U28" s="47"/>
      <c r="V28" s="47"/>
      <c r="W28" s="354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7"/>
      <c r="AG28" s="47"/>
      <c r="AH28" s="47"/>
      <c r="AI28" s="47"/>
      <c r="AJ28" s="47"/>
      <c r="AK28" s="354">
        <v>0</v>
      </c>
      <c r="AL28" s="353"/>
      <c r="AM28" s="353"/>
      <c r="AN28" s="353"/>
      <c r="AO28" s="353"/>
      <c r="AP28" s="47"/>
      <c r="AQ28" s="49"/>
      <c r="BE28" s="342"/>
    </row>
    <row r="29" spans="2:71" s="2" customFormat="1" ht="14.45" hidden="1" customHeight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52">
        <v>0.15</v>
      </c>
      <c r="M29" s="353"/>
      <c r="N29" s="353"/>
      <c r="O29" s="353"/>
      <c r="P29" s="47"/>
      <c r="Q29" s="47"/>
      <c r="R29" s="47"/>
      <c r="S29" s="47"/>
      <c r="T29" s="47"/>
      <c r="U29" s="47"/>
      <c r="V29" s="47"/>
      <c r="W29" s="354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7"/>
      <c r="AG29" s="47"/>
      <c r="AH29" s="47"/>
      <c r="AI29" s="47"/>
      <c r="AJ29" s="47"/>
      <c r="AK29" s="354">
        <v>0</v>
      </c>
      <c r="AL29" s="353"/>
      <c r="AM29" s="353"/>
      <c r="AN29" s="353"/>
      <c r="AO29" s="353"/>
      <c r="AP29" s="47"/>
      <c r="AQ29" s="49"/>
      <c r="BE29" s="342"/>
    </row>
    <row r="30" spans="2:71" s="2" customFormat="1" ht="14.45" hidden="1" customHeight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52">
        <v>0</v>
      </c>
      <c r="M30" s="353"/>
      <c r="N30" s="353"/>
      <c r="O30" s="353"/>
      <c r="P30" s="47"/>
      <c r="Q30" s="47"/>
      <c r="R30" s="47"/>
      <c r="S30" s="47"/>
      <c r="T30" s="47"/>
      <c r="U30" s="47"/>
      <c r="V30" s="47"/>
      <c r="W30" s="354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7"/>
      <c r="AG30" s="47"/>
      <c r="AH30" s="47"/>
      <c r="AI30" s="47"/>
      <c r="AJ30" s="47"/>
      <c r="AK30" s="354">
        <v>0</v>
      </c>
      <c r="AL30" s="353"/>
      <c r="AM30" s="353"/>
      <c r="AN30" s="353"/>
      <c r="AO30" s="353"/>
      <c r="AP30" s="47"/>
      <c r="AQ30" s="49"/>
      <c r="BE30" s="342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2"/>
    </row>
    <row r="32" spans="2:71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55" t="s">
        <v>47</v>
      </c>
      <c r="Y32" s="356"/>
      <c r="Z32" s="356"/>
      <c r="AA32" s="356"/>
      <c r="AB32" s="356"/>
      <c r="AC32" s="52"/>
      <c r="AD32" s="52"/>
      <c r="AE32" s="52"/>
      <c r="AF32" s="52"/>
      <c r="AG32" s="52"/>
      <c r="AH32" s="52"/>
      <c r="AI32" s="52"/>
      <c r="AJ32" s="52"/>
      <c r="AK32" s="357">
        <f>SUM(AK23:AK30)</f>
        <v>0</v>
      </c>
      <c r="AL32" s="356"/>
      <c r="AM32" s="356"/>
      <c r="AN32" s="356"/>
      <c r="AO32" s="358"/>
      <c r="AP32" s="50"/>
      <c r="AQ32" s="54"/>
      <c r="BE32" s="342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48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04/24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9" t="str">
        <f>K6</f>
        <v>Oprava a modernizace volných bytů č. 1 a 5 v domě  Plechanovova 217/6a, Ostrava - Hrušov</v>
      </c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1" t="str">
        <f>IF(AN8= "","",AN8)</f>
        <v>17.5.2017</v>
      </c>
      <c r="AN44" s="361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62" t="str">
        <f>IF(E17="","",E17)</f>
        <v xml:space="preserve"> </v>
      </c>
      <c r="AN46" s="362"/>
      <c r="AO46" s="362"/>
      <c r="AP46" s="362"/>
      <c r="AQ46" s="62"/>
      <c r="AR46" s="60"/>
      <c r="AS46" s="363" t="s">
        <v>49</v>
      </c>
      <c r="AT46" s="364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5"/>
      <c r="AT47" s="366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7"/>
      <c r="AT48" s="368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69" t="s">
        <v>50</v>
      </c>
      <c r="D49" s="370"/>
      <c r="E49" s="370"/>
      <c r="F49" s="370"/>
      <c r="G49" s="370"/>
      <c r="H49" s="78"/>
      <c r="I49" s="371" t="s">
        <v>51</v>
      </c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2" t="s">
        <v>52</v>
      </c>
      <c r="AH49" s="370"/>
      <c r="AI49" s="370"/>
      <c r="AJ49" s="370"/>
      <c r="AK49" s="370"/>
      <c r="AL49" s="370"/>
      <c r="AM49" s="370"/>
      <c r="AN49" s="371" t="s">
        <v>53</v>
      </c>
      <c r="AO49" s="370"/>
      <c r="AP49" s="370"/>
      <c r="AQ49" s="79" t="s">
        <v>54</v>
      </c>
      <c r="AR49" s="60"/>
      <c r="AS49" s="80" t="s">
        <v>55</v>
      </c>
      <c r="AT49" s="81" t="s">
        <v>56</v>
      </c>
      <c r="AU49" s="81" t="s">
        <v>57</v>
      </c>
      <c r="AV49" s="81" t="s">
        <v>58</v>
      </c>
      <c r="AW49" s="81" t="s">
        <v>59</v>
      </c>
      <c r="AX49" s="81" t="s">
        <v>60</v>
      </c>
      <c r="AY49" s="81" t="s">
        <v>61</v>
      </c>
      <c r="AZ49" s="81" t="s">
        <v>62</v>
      </c>
      <c r="BA49" s="81" t="s">
        <v>63</v>
      </c>
      <c r="BB49" s="81" t="s">
        <v>64</v>
      </c>
      <c r="BC49" s="81" t="s">
        <v>65</v>
      </c>
      <c r="BD49" s="82" t="s">
        <v>66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67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76">
        <f>ROUND(SUM(AG52:AG55),2)</f>
        <v>0</v>
      </c>
      <c r="AH51" s="376"/>
      <c r="AI51" s="376"/>
      <c r="AJ51" s="376"/>
      <c r="AK51" s="376"/>
      <c r="AL51" s="376"/>
      <c r="AM51" s="376"/>
      <c r="AN51" s="377">
        <f>SUM(AG51,AT51)</f>
        <v>0</v>
      </c>
      <c r="AO51" s="377"/>
      <c r="AP51" s="377"/>
      <c r="AQ51" s="88" t="s">
        <v>21</v>
      </c>
      <c r="AR51" s="70"/>
      <c r="AS51" s="89">
        <f>ROUND(SUM(AS52:AS55),2)</f>
        <v>0</v>
      </c>
      <c r="AT51" s="90">
        <f>ROUND(SUM(AV51:AW51),2)</f>
        <v>0</v>
      </c>
      <c r="AU51" s="91">
        <f>ROUND(SUM(AU52:AU55),5)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ROUND(SUM(AZ52:AZ55),2)</f>
        <v>0</v>
      </c>
      <c r="BA51" s="90">
        <f>ROUND(SUM(BA52:BA55),2)</f>
        <v>0</v>
      </c>
      <c r="BB51" s="90">
        <f>ROUND(SUM(BB52:BB55),2)</f>
        <v>0</v>
      </c>
      <c r="BC51" s="90">
        <f>ROUND(SUM(BC52:BC55),2)</f>
        <v>0</v>
      </c>
      <c r="BD51" s="92">
        <f>ROUND(SUM(BD52:BD55),2)</f>
        <v>0</v>
      </c>
      <c r="BS51" s="93" t="s">
        <v>68</v>
      </c>
      <c r="BT51" s="93" t="s">
        <v>69</v>
      </c>
      <c r="BU51" s="94" t="s">
        <v>70</v>
      </c>
      <c r="BV51" s="93" t="s">
        <v>71</v>
      </c>
      <c r="BW51" s="93" t="s">
        <v>7</v>
      </c>
      <c r="BX51" s="93" t="s">
        <v>72</v>
      </c>
      <c r="CL51" s="93" t="s">
        <v>21</v>
      </c>
    </row>
    <row r="52" spans="1:91" s="5" customFormat="1" ht="22.5" customHeight="1">
      <c r="A52" s="95" t="s">
        <v>73</v>
      </c>
      <c r="B52" s="96"/>
      <c r="C52" s="97"/>
      <c r="D52" s="375" t="s">
        <v>74</v>
      </c>
      <c r="E52" s="375"/>
      <c r="F52" s="375"/>
      <c r="G52" s="375"/>
      <c r="H52" s="375"/>
      <c r="I52" s="98"/>
      <c r="J52" s="375" t="s">
        <v>75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3">
        <f>'01 - Byt č. 1 v 1. NP'!J27</f>
        <v>0</v>
      </c>
      <c r="AH52" s="374"/>
      <c r="AI52" s="374"/>
      <c r="AJ52" s="374"/>
      <c r="AK52" s="374"/>
      <c r="AL52" s="374"/>
      <c r="AM52" s="374"/>
      <c r="AN52" s="373">
        <f>SUM(AG52,AT52)</f>
        <v>0</v>
      </c>
      <c r="AO52" s="374"/>
      <c r="AP52" s="374"/>
      <c r="AQ52" s="99" t="s">
        <v>76</v>
      </c>
      <c r="AR52" s="100"/>
      <c r="AS52" s="101">
        <v>0</v>
      </c>
      <c r="AT52" s="102">
        <f>ROUND(SUM(AV52:AW52),2)</f>
        <v>0</v>
      </c>
      <c r="AU52" s="103">
        <f>'01 - Byt č. 1 v 1. NP'!P97</f>
        <v>0</v>
      </c>
      <c r="AV52" s="102">
        <f>'01 - Byt č. 1 v 1. NP'!J30</f>
        <v>0</v>
      </c>
      <c r="AW52" s="102">
        <f>'01 - Byt č. 1 v 1. NP'!J31</f>
        <v>0</v>
      </c>
      <c r="AX52" s="102">
        <f>'01 - Byt č. 1 v 1. NP'!J32</f>
        <v>0</v>
      </c>
      <c r="AY52" s="102">
        <f>'01 - Byt č. 1 v 1. NP'!J33</f>
        <v>0</v>
      </c>
      <c r="AZ52" s="102">
        <f>'01 - Byt č. 1 v 1. NP'!F30</f>
        <v>0</v>
      </c>
      <c r="BA52" s="102">
        <f>'01 - Byt č. 1 v 1. NP'!F31</f>
        <v>0</v>
      </c>
      <c r="BB52" s="102">
        <f>'01 - Byt č. 1 v 1. NP'!F32</f>
        <v>0</v>
      </c>
      <c r="BC52" s="102">
        <f>'01 - Byt č. 1 v 1. NP'!F33</f>
        <v>0</v>
      </c>
      <c r="BD52" s="104">
        <f>'01 - Byt č. 1 v 1. NP'!F34</f>
        <v>0</v>
      </c>
      <c r="BT52" s="105" t="s">
        <v>77</v>
      </c>
      <c r="BV52" s="105" t="s">
        <v>71</v>
      </c>
      <c r="BW52" s="105" t="s">
        <v>78</v>
      </c>
      <c r="BX52" s="105" t="s">
        <v>7</v>
      </c>
      <c r="CL52" s="105" t="s">
        <v>21</v>
      </c>
      <c r="CM52" s="105" t="s">
        <v>77</v>
      </c>
    </row>
    <row r="53" spans="1:91" s="5" customFormat="1" ht="22.5" customHeight="1">
      <c r="A53" s="95" t="s">
        <v>73</v>
      </c>
      <c r="B53" s="96"/>
      <c r="C53" s="97"/>
      <c r="D53" s="375" t="s">
        <v>79</v>
      </c>
      <c r="E53" s="375"/>
      <c r="F53" s="375"/>
      <c r="G53" s="375"/>
      <c r="H53" s="375"/>
      <c r="I53" s="98"/>
      <c r="J53" s="375" t="s">
        <v>80</v>
      </c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3">
        <f>'01a - Byt č. 1 - ÚT, plyn...'!J27</f>
        <v>0</v>
      </c>
      <c r="AH53" s="374"/>
      <c r="AI53" s="374"/>
      <c r="AJ53" s="374"/>
      <c r="AK53" s="374"/>
      <c r="AL53" s="374"/>
      <c r="AM53" s="374"/>
      <c r="AN53" s="373">
        <f>SUM(AG53,AT53)</f>
        <v>0</v>
      </c>
      <c r="AO53" s="374"/>
      <c r="AP53" s="374"/>
      <c r="AQ53" s="99" t="s">
        <v>76</v>
      </c>
      <c r="AR53" s="100"/>
      <c r="AS53" s="101">
        <v>0</v>
      </c>
      <c r="AT53" s="102">
        <f>ROUND(SUM(AV53:AW53),2)</f>
        <v>0</v>
      </c>
      <c r="AU53" s="103">
        <f>'01a - Byt č. 1 - ÚT, plyn...'!P89</f>
        <v>0</v>
      </c>
      <c r="AV53" s="102">
        <f>'01a - Byt č. 1 - ÚT, plyn...'!J30</f>
        <v>0</v>
      </c>
      <c r="AW53" s="102">
        <f>'01a - Byt č. 1 - ÚT, plyn...'!J31</f>
        <v>0</v>
      </c>
      <c r="AX53" s="102">
        <f>'01a - Byt č. 1 - ÚT, plyn...'!J32</f>
        <v>0</v>
      </c>
      <c r="AY53" s="102">
        <f>'01a - Byt č. 1 - ÚT, plyn...'!J33</f>
        <v>0</v>
      </c>
      <c r="AZ53" s="102">
        <f>'01a - Byt č. 1 - ÚT, plyn...'!F30</f>
        <v>0</v>
      </c>
      <c r="BA53" s="102">
        <f>'01a - Byt č. 1 - ÚT, plyn...'!F31</f>
        <v>0</v>
      </c>
      <c r="BB53" s="102">
        <f>'01a - Byt č. 1 - ÚT, plyn...'!F32</f>
        <v>0</v>
      </c>
      <c r="BC53" s="102">
        <f>'01a - Byt č. 1 - ÚT, plyn...'!F33</f>
        <v>0</v>
      </c>
      <c r="BD53" s="104">
        <f>'01a - Byt č. 1 - ÚT, plyn...'!F34</f>
        <v>0</v>
      </c>
      <c r="BT53" s="105" t="s">
        <v>77</v>
      </c>
      <c r="BV53" s="105" t="s">
        <v>71</v>
      </c>
      <c r="BW53" s="105" t="s">
        <v>81</v>
      </c>
      <c r="BX53" s="105" t="s">
        <v>7</v>
      </c>
      <c r="CL53" s="105" t="s">
        <v>21</v>
      </c>
      <c r="CM53" s="105" t="s">
        <v>77</v>
      </c>
    </row>
    <row r="54" spans="1:91" s="5" customFormat="1" ht="22.5" customHeight="1">
      <c r="A54" s="95" t="s">
        <v>73</v>
      </c>
      <c r="B54" s="96"/>
      <c r="C54" s="97"/>
      <c r="D54" s="375" t="s">
        <v>82</v>
      </c>
      <c r="E54" s="375"/>
      <c r="F54" s="375"/>
      <c r="G54" s="375"/>
      <c r="H54" s="375"/>
      <c r="I54" s="98"/>
      <c r="J54" s="375" t="s">
        <v>83</v>
      </c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3">
        <f>'02 - Byt č. 5 ve 3. NP'!J27</f>
        <v>0</v>
      </c>
      <c r="AH54" s="374"/>
      <c r="AI54" s="374"/>
      <c r="AJ54" s="374"/>
      <c r="AK54" s="374"/>
      <c r="AL54" s="374"/>
      <c r="AM54" s="374"/>
      <c r="AN54" s="373">
        <f>SUM(AG54,AT54)</f>
        <v>0</v>
      </c>
      <c r="AO54" s="374"/>
      <c r="AP54" s="374"/>
      <c r="AQ54" s="99" t="s">
        <v>76</v>
      </c>
      <c r="AR54" s="100"/>
      <c r="AS54" s="101">
        <v>0</v>
      </c>
      <c r="AT54" s="102">
        <f>ROUND(SUM(AV54:AW54),2)</f>
        <v>0</v>
      </c>
      <c r="AU54" s="103">
        <f>'02 - Byt č. 5 ve 3. NP'!P97</f>
        <v>0</v>
      </c>
      <c r="AV54" s="102">
        <f>'02 - Byt č. 5 ve 3. NP'!J30</f>
        <v>0</v>
      </c>
      <c r="AW54" s="102">
        <f>'02 - Byt č. 5 ve 3. NP'!J31</f>
        <v>0</v>
      </c>
      <c r="AX54" s="102">
        <f>'02 - Byt č. 5 ve 3. NP'!J32</f>
        <v>0</v>
      </c>
      <c r="AY54" s="102">
        <f>'02 - Byt č. 5 ve 3. NP'!J33</f>
        <v>0</v>
      </c>
      <c r="AZ54" s="102">
        <f>'02 - Byt č. 5 ve 3. NP'!F30</f>
        <v>0</v>
      </c>
      <c r="BA54" s="102">
        <f>'02 - Byt č. 5 ve 3. NP'!F31</f>
        <v>0</v>
      </c>
      <c r="BB54" s="102">
        <f>'02 - Byt č. 5 ve 3. NP'!F32</f>
        <v>0</v>
      </c>
      <c r="BC54" s="102">
        <f>'02 - Byt č. 5 ve 3. NP'!F33</f>
        <v>0</v>
      </c>
      <c r="BD54" s="104">
        <f>'02 - Byt č. 5 ve 3. NP'!F34</f>
        <v>0</v>
      </c>
      <c r="BT54" s="105" t="s">
        <v>77</v>
      </c>
      <c r="BV54" s="105" t="s">
        <v>71</v>
      </c>
      <c r="BW54" s="105" t="s">
        <v>84</v>
      </c>
      <c r="BX54" s="105" t="s">
        <v>7</v>
      </c>
      <c r="CL54" s="105" t="s">
        <v>21</v>
      </c>
      <c r="CM54" s="105" t="s">
        <v>77</v>
      </c>
    </row>
    <row r="55" spans="1:91" s="5" customFormat="1" ht="22.5" customHeight="1">
      <c r="A55" s="95" t="s">
        <v>73</v>
      </c>
      <c r="B55" s="96"/>
      <c r="C55" s="97"/>
      <c r="D55" s="375" t="s">
        <v>85</v>
      </c>
      <c r="E55" s="375"/>
      <c r="F55" s="375"/>
      <c r="G55" s="375"/>
      <c r="H55" s="375"/>
      <c r="I55" s="98"/>
      <c r="J55" s="375" t="s">
        <v>86</v>
      </c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3">
        <f>'02a - Byt č. 5 - ÚT, plyn...'!J27</f>
        <v>0</v>
      </c>
      <c r="AH55" s="374"/>
      <c r="AI55" s="374"/>
      <c r="AJ55" s="374"/>
      <c r="AK55" s="374"/>
      <c r="AL55" s="374"/>
      <c r="AM55" s="374"/>
      <c r="AN55" s="373">
        <f>SUM(AG55,AT55)</f>
        <v>0</v>
      </c>
      <c r="AO55" s="374"/>
      <c r="AP55" s="374"/>
      <c r="AQ55" s="99" t="s">
        <v>76</v>
      </c>
      <c r="AR55" s="100"/>
      <c r="AS55" s="106">
        <v>0</v>
      </c>
      <c r="AT55" s="107">
        <f>ROUND(SUM(AV55:AW55),2)</f>
        <v>0</v>
      </c>
      <c r="AU55" s="108">
        <f>'02a - Byt č. 5 - ÚT, plyn...'!P89</f>
        <v>0</v>
      </c>
      <c r="AV55" s="107">
        <f>'02a - Byt č. 5 - ÚT, plyn...'!J30</f>
        <v>0</v>
      </c>
      <c r="AW55" s="107">
        <f>'02a - Byt č. 5 - ÚT, plyn...'!J31</f>
        <v>0</v>
      </c>
      <c r="AX55" s="107">
        <f>'02a - Byt č. 5 - ÚT, plyn...'!J32</f>
        <v>0</v>
      </c>
      <c r="AY55" s="107">
        <f>'02a - Byt č. 5 - ÚT, plyn...'!J33</f>
        <v>0</v>
      </c>
      <c r="AZ55" s="107">
        <f>'02a - Byt č. 5 - ÚT, plyn...'!F30</f>
        <v>0</v>
      </c>
      <c r="BA55" s="107">
        <f>'02a - Byt č. 5 - ÚT, plyn...'!F31</f>
        <v>0</v>
      </c>
      <c r="BB55" s="107">
        <f>'02a - Byt č. 5 - ÚT, plyn...'!F32</f>
        <v>0</v>
      </c>
      <c r="BC55" s="107">
        <f>'02a - Byt č. 5 - ÚT, plyn...'!F33</f>
        <v>0</v>
      </c>
      <c r="BD55" s="109">
        <f>'02a - Byt č. 5 - ÚT, plyn...'!F34</f>
        <v>0</v>
      </c>
      <c r="BT55" s="105" t="s">
        <v>77</v>
      </c>
      <c r="BV55" s="105" t="s">
        <v>71</v>
      </c>
      <c r="BW55" s="105" t="s">
        <v>87</v>
      </c>
      <c r="BX55" s="105" t="s">
        <v>7</v>
      </c>
      <c r="CL55" s="105" t="s">
        <v>21</v>
      </c>
      <c r="CM55" s="105" t="s">
        <v>77</v>
      </c>
    </row>
    <row r="56" spans="1:91" s="1" customFormat="1" ht="30" customHeight="1">
      <c r="B56" s="40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0"/>
    </row>
    <row r="57" spans="1:91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60"/>
    </row>
  </sheetData>
  <sheetProtection algorithmName="SHA-512" hashValue="uZgkCRlqY7KehsyB3LAwOW6dxYWkk7H2YzfF5vzGyLj1BWl3WQUtsJjGvohWIs3ruyhxr80oI5e+YRagOLt7Pg==" saltValue="6yQFu640W0N2g6UfRcK2GA==" spinCount="100000" sheet="1" objects="1" scenarios="1" formatCells="0" formatColumns="0" formatRows="0" sort="0" autoFilter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Byt č. 1 v 1. NP'!C2" display="/"/>
    <hyperlink ref="A53" location="'01a - Byt č. 1 - ÚT, plyn...'!C2" display="/"/>
    <hyperlink ref="A54" location="'02 - Byt č. 5 ve 3. NP'!C2" display="/"/>
    <hyperlink ref="A55" location="'02a - Byt č. 5 - ÚT, plyn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88</v>
      </c>
      <c r="G1" s="386" t="s">
        <v>89</v>
      </c>
      <c r="H1" s="386"/>
      <c r="I1" s="114"/>
      <c r="J1" s="113" t="s">
        <v>90</v>
      </c>
      <c r="K1" s="112" t="s">
        <v>91</v>
      </c>
      <c r="L1" s="113" t="s">
        <v>92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78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93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č. 1 a 5 v domě  Plechanovova 217/6a, Ostrava - Hrušov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94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95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ROUND(J97,2)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ROUND(SUM(BE97:BE344), 2)</f>
        <v>0</v>
      </c>
      <c r="G30" s="41"/>
      <c r="H30" s="41"/>
      <c r="I30" s="130">
        <v>0.21</v>
      </c>
      <c r="J30" s="129">
        <f>ROUND(ROUND((SUM(BE97:BE344)),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ROUND(SUM(BF97:BF344), 2)</f>
        <v>0</v>
      </c>
      <c r="G31" s="41"/>
      <c r="H31" s="41"/>
      <c r="I31" s="130">
        <v>0.15</v>
      </c>
      <c r="J31" s="129">
        <f>ROUND(ROUND((SUM(BF97:BF344)),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ROUND(SUM(BG97:BG344),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ROUND(SUM(BH97:BH344),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ROUND(SUM(BI97:BI344),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96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č. 1 a 5 v domě  Plechanovova 217/6a, Ostrava - Hrušov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94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01 - Byt č. 1 v 1. NP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97</v>
      </c>
      <c r="D54" s="131"/>
      <c r="E54" s="131"/>
      <c r="F54" s="131"/>
      <c r="G54" s="131"/>
      <c r="H54" s="131"/>
      <c r="I54" s="144"/>
      <c r="J54" s="145" t="s">
        <v>98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99</v>
      </c>
      <c r="D56" s="41"/>
      <c r="E56" s="41"/>
      <c r="F56" s="41"/>
      <c r="G56" s="41"/>
      <c r="H56" s="41"/>
      <c r="I56" s="117"/>
      <c r="J56" s="127">
        <f>J97</f>
        <v>0</v>
      </c>
      <c r="K56" s="44"/>
      <c r="AU56" s="23" t="s">
        <v>100</v>
      </c>
    </row>
    <row r="57" spans="2:47" s="7" customFormat="1" ht="24.95" customHeight="1">
      <c r="B57" s="148"/>
      <c r="C57" s="149"/>
      <c r="D57" s="150" t="s">
        <v>101</v>
      </c>
      <c r="E57" s="151"/>
      <c r="F57" s="151"/>
      <c r="G57" s="151"/>
      <c r="H57" s="151"/>
      <c r="I57" s="152"/>
      <c r="J57" s="153">
        <f>J98</f>
        <v>0</v>
      </c>
      <c r="K57" s="154"/>
    </row>
    <row r="58" spans="2:47" s="8" customFormat="1" ht="19.899999999999999" customHeight="1">
      <c r="B58" s="155"/>
      <c r="C58" s="156"/>
      <c r="D58" s="157" t="s">
        <v>102</v>
      </c>
      <c r="E58" s="158"/>
      <c r="F58" s="158"/>
      <c r="G58" s="158"/>
      <c r="H58" s="158"/>
      <c r="I58" s="159"/>
      <c r="J58" s="160">
        <f>J99</f>
        <v>0</v>
      </c>
      <c r="K58" s="161"/>
    </row>
    <row r="59" spans="2:47" s="8" customFormat="1" ht="19.899999999999999" customHeight="1">
      <c r="B59" s="155"/>
      <c r="C59" s="156"/>
      <c r="D59" s="157" t="s">
        <v>103</v>
      </c>
      <c r="E59" s="158"/>
      <c r="F59" s="158"/>
      <c r="G59" s="158"/>
      <c r="H59" s="158"/>
      <c r="I59" s="159"/>
      <c r="J59" s="160">
        <f>J106</f>
        <v>0</v>
      </c>
      <c r="K59" s="161"/>
    </row>
    <row r="60" spans="2:47" s="8" customFormat="1" ht="19.899999999999999" customHeight="1">
      <c r="B60" s="155"/>
      <c r="C60" s="156"/>
      <c r="D60" s="157" t="s">
        <v>104</v>
      </c>
      <c r="E60" s="158"/>
      <c r="F60" s="158"/>
      <c r="G60" s="158"/>
      <c r="H60" s="158"/>
      <c r="I60" s="159"/>
      <c r="J60" s="160">
        <f>J132</f>
        <v>0</v>
      </c>
      <c r="K60" s="161"/>
    </row>
    <row r="61" spans="2:47" s="8" customFormat="1" ht="19.899999999999999" customHeight="1">
      <c r="B61" s="155"/>
      <c r="C61" s="156"/>
      <c r="D61" s="157" t="s">
        <v>105</v>
      </c>
      <c r="E61" s="158"/>
      <c r="F61" s="158"/>
      <c r="G61" s="158"/>
      <c r="H61" s="158"/>
      <c r="I61" s="159"/>
      <c r="J61" s="160">
        <f>J149</f>
        <v>0</v>
      </c>
      <c r="K61" s="161"/>
    </row>
    <row r="62" spans="2:47" s="8" customFormat="1" ht="19.899999999999999" customHeight="1">
      <c r="B62" s="155"/>
      <c r="C62" s="156"/>
      <c r="D62" s="157" t="s">
        <v>106</v>
      </c>
      <c r="E62" s="158"/>
      <c r="F62" s="158"/>
      <c r="G62" s="158"/>
      <c r="H62" s="158"/>
      <c r="I62" s="159"/>
      <c r="J62" s="160">
        <f>J156</f>
        <v>0</v>
      </c>
      <c r="K62" s="161"/>
    </row>
    <row r="63" spans="2:47" s="7" customFormat="1" ht="24.95" customHeight="1">
      <c r="B63" s="148"/>
      <c r="C63" s="149"/>
      <c r="D63" s="150" t="s">
        <v>107</v>
      </c>
      <c r="E63" s="151"/>
      <c r="F63" s="151"/>
      <c r="G63" s="151"/>
      <c r="H63" s="151"/>
      <c r="I63" s="152"/>
      <c r="J63" s="153">
        <f>J158</f>
        <v>0</v>
      </c>
      <c r="K63" s="154"/>
    </row>
    <row r="64" spans="2:47" s="8" customFormat="1" ht="19.899999999999999" customHeight="1">
      <c r="B64" s="155"/>
      <c r="C64" s="156"/>
      <c r="D64" s="157" t="s">
        <v>108</v>
      </c>
      <c r="E64" s="158"/>
      <c r="F64" s="158"/>
      <c r="G64" s="158"/>
      <c r="H64" s="158"/>
      <c r="I64" s="159"/>
      <c r="J64" s="160">
        <f>J159</f>
        <v>0</v>
      </c>
      <c r="K64" s="161"/>
    </row>
    <row r="65" spans="2:11" s="8" customFormat="1" ht="19.899999999999999" customHeight="1">
      <c r="B65" s="155"/>
      <c r="C65" s="156"/>
      <c r="D65" s="157" t="s">
        <v>109</v>
      </c>
      <c r="E65" s="158"/>
      <c r="F65" s="158"/>
      <c r="G65" s="158"/>
      <c r="H65" s="158"/>
      <c r="I65" s="159"/>
      <c r="J65" s="160">
        <f>J165</f>
        <v>0</v>
      </c>
      <c r="K65" s="161"/>
    </row>
    <row r="66" spans="2:11" s="8" customFormat="1" ht="19.899999999999999" customHeight="1">
      <c r="B66" s="155"/>
      <c r="C66" s="156"/>
      <c r="D66" s="157" t="s">
        <v>110</v>
      </c>
      <c r="E66" s="158"/>
      <c r="F66" s="158"/>
      <c r="G66" s="158"/>
      <c r="H66" s="158"/>
      <c r="I66" s="159"/>
      <c r="J66" s="160">
        <f>J179</f>
        <v>0</v>
      </c>
      <c r="K66" s="161"/>
    </row>
    <row r="67" spans="2:11" s="8" customFormat="1" ht="19.899999999999999" customHeight="1">
      <c r="B67" s="155"/>
      <c r="C67" s="156"/>
      <c r="D67" s="157" t="s">
        <v>111</v>
      </c>
      <c r="E67" s="158"/>
      <c r="F67" s="158"/>
      <c r="G67" s="158"/>
      <c r="H67" s="158"/>
      <c r="I67" s="159"/>
      <c r="J67" s="160">
        <f>J202</f>
        <v>0</v>
      </c>
      <c r="K67" s="161"/>
    </row>
    <row r="68" spans="2:11" s="8" customFormat="1" ht="19.899999999999999" customHeight="1">
      <c r="B68" s="155"/>
      <c r="C68" s="156"/>
      <c r="D68" s="157" t="s">
        <v>112</v>
      </c>
      <c r="E68" s="158"/>
      <c r="F68" s="158"/>
      <c r="G68" s="158"/>
      <c r="H68" s="158"/>
      <c r="I68" s="159"/>
      <c r="J68" s="160">
        <f>J215</f>
        <v>0</v>
      </c>
      <c r="K68" s="161"/>
    </row>
    <row r="69" spans="2:11" s="8" customFormat="1" ht="19.899999999999999" customHeight="1">
      <c r="B69" s="155"/>
      <c r="C69" s="156"/>
      <c r="D69" s="157" t="s">
        <v>113</v>
      </c>
      <c r="E69" s="158"/>
      <c r="F69" s="158"/>
      <c r="G69" s="158"/>
      <c r="H69" s="158"/>
      <c r="I69" s="159"/>
      <c r="J69" s="160">
        <f>J221</f>
        <v>0</v>
      </c>
      <c r="K69" s="161"/>
    </row>
    <row r="70" spans="2:11" s="8" customFormat="1" ht="19.899999999999999" customHeight="1">
      <c r="B70" s="155"/>
      <c r="C70" s="156"/>
      <c r="D70" s="157" t="s">
        <v>114</v>
      </c>
      <c r="E70" s="158"/>
      <c r="F70" s="158"/>
      <c r="G70" s="158"/>
      <c r="H70" s="158"/>
      <c r="I70" s="159"/>
      <c r="J70" s="160">
        <f>J235</f>
        <v>0</v>
      </c>
      <c r="K70" s="161"/>
    </row>
    <row r="71" spans="2:11" s="8" customFormat="1" ht="19.899999999999999" customHeight="1">
      <c r="B71" s="155"/>
      <c r="C71" s="156"/>
      <c r="D71" s="157" t="s">
        <v>115</v>
      </c>
      <c r="E71" s="158"/>
      <c r="F71" s="158"/>
      <c r="G71" s="158"/>
      <c r="H71" s="158"/>
      <c r="I71" s="159"/>
      <c r="J71" s="160">
        <f>J262</f>
        <v>0</v>
      </c>
      <c r="K71" s="161"/>
    </row>
    <row r="72" spans="2:11" s="8" customFormat="1" ht="19.899999999999999" customHeight="1">
      <c r="B72" s="155"/>
      <c r="C72" s="156"/>
      <c r="D72" s="157" t="s">
        <v>116</v>
      </c>
      <c r="E72" s="158"/>
      <c r="F72" s="158"/>
      <c r="G72" s="158"/>
      <c r="H72" s="158"/>
      <c r="I72" s="159"/>
      <c r="J72" s="160">
        <f>J279</f>
        <v>0</v>
      </c>
      <c r="K72" s="161"/>
    </row>
    <row r="73" spans="2:11" s="8" customFormat="1" ht="19.899999999999999" customHeight="1">
      <c r="B73" s="155"/>
      <c r="C73" s="156"/>
      <c r="D73" s="157" t="s">
        <v>117</v>
      </c>
      <c r="E73" s="158"/>
      <c r="F73" s="158"/>
      <c r="G73" s="158"/>
      <c r="H73" s="158"/>
      <c r="I73" s="159"/>
      <c r="J73" s="160">
        <f>J296</f>
        <v>0</v>
      </c>
      <c r="K73" s="161"/>
    </row>
    <row r="74" spans="2:11" s="8" customFormat="1" ht="19.899999999999999" customHeight="1">
      <c r="B74" s="155"/>
      <c r="C74" s="156"/>
      <c r="D74" s="157" t="s">
        <v>118</v>
      </c>
      <c r="E74" s="158"/>
      <c r="F74" s="158"/>
      <c r="G74" s="158"/>
      <c r="H74" s="158"/>
      <c r="I74" s="159"/>
      <c r="J74" s="160">
        <f>J307</f>
        <v>0</v>
      </c>
      <c r="K74" s="161"/>
    </row>
    <row r="75" spans="2:11" s="8" customFormat="1" ht="19.899999999999999" customHeight="1">
      <c r="B75" s="155"/>
      <c r="C75" s="156"/>
      <c r="D75" s="157" t="s">
        <v>119</v>
      </c>
      <c r="E75" s="158"/>
      <c r="F75" s="158"/>
      <c r="G75" s="158"/>
      <c r="H75" s="158"/>
      <c r="I75" s="159"/>
      <c r="J75" s="160">
        <f>J315</f>
        <v>0</v>
      </c>
      <c r="K75" s="161"/>
    </row>
    <row r="76" spans="2:11" s="7" customFormat="1" ht="24.95" customHeight="1">
      <c r="B76" s="148"/>
      <c r="C76" s="149"/>
      <c r="D76" s="150" t="s">
        <v>120</v>
      </c>
      <c r="E76" s="151"/>
      <c r="F76" s="151"/>
      <c r="G76" s="151"/>
      <c r="H76" s="151"/>
      <c r="I76" s="152"/>
      <c r="J76" s="153">
        <f>J340</f>
        <v>0</v>
      </c>
      <c r="K76" s="154"/>
    </row>
    <row r="77" spans="2:11" s="8" customFormat="1" ht="19.899999999999999" customHeight="1">
      <c r="B77" s="155"/>
      <c r="C77" s="156"/>
      <c r="D77" s="157" t="s">
        <v>121</v>
      </c>
      <c r="E77" s="158"/>
      <c r="F77" s="158"/>
      <c r="G77" s="158"/>
      <c r="H77" s="158"/>
      <c r="I77" s="159"/>
      <c r="J77" s="160">
        <f>J341</f>
        <v>0</v>
      </c>
      <c r="K77" s="161"/>
    </row>
    <row r="78" spans="2:11" s="1" customFormat="1" ht="21.75" customHeight="1">
      <c r="B78" s="40"/>
      <c r="C78" s="41"/>
      <c r="D78" s="41"/>
      <c r="E78" s="41"/>
      <c r="F78" s="41"/>
      <c r="G78" s="41"/>
      <c r="H78" s="41"/>
      <c r="I78" s="117"/>
      <c r="J78" s="41"/>
      <c r="K78" s="44"/>
    </row>
    <row r="79" spans="2:11" s="1" customFormat="1" ht="6.95" customHeight="1">
      <c r="B79" s="55"/>
      <c r="C79" s="56"/>
      <c r="D79" s="56"/>
      <c r="E79" s="56"/>
      <c r="F79" s="56"/>
      <c r="G79" s="56"/>
      <c r="H79" s="56"/>
      <c r="I79" s="138"/>
      <c r="J79" s="56"/>
      <c r="K79" s="57"/>
    </row>
    <row r="83" spans="2:20" s="1" customFormat="1" ht="6.95" customHeight="1">
      <c r="B83" s="58"/>
      <c r="C83" s="59"/>
      <c r="D83" s="59"/>
      <c r="E83" s="59"/>
      <c r="F83" s="59"/>
      <c r="G83" s="59"/>
      <c r="H83" s="59"/>
      <c r="I83" s="141"/>
      <c r="J83" s="59"/>
      <c r="K83" s="59"/>
      <c r="L83" s="60"/>
    </row>
    <row r="84" spans="2:20" s="1" customFormat="1" ht="36.950000000000003" customHeight="1">
      <c r="B84" s="40"/>
      <c r="C84" s="61" t="s">
        <v>122</v>
      </c>
      <c r="D84" s="62"/>
      <c r="E84" s="62"/>
      <c r="F84" s="62"/>
      <c r="G84" s="62"/>
      <c r="H84" s="62"/>
      <c r="I84" s="162"/>
      <c r="J84" s="62"/>
      <c r="K84" s="62"/>
      <c r="L84" s="60"/>
    </row>
    <row r="85" spans="2:20" s="1" customFormat="1" ht="6.95" customHeight="1">
      <c r="B85" s="40"/>
      <c r="C85" s="62"/>
      <c r="D85" s="62"/>
      <c r="E85" s="62"/>
      <c r="F85" s="62"/>
      <c r="G85" s="62"/>
      <c r="H85" s="62"/>
      <c r="I85" s="162"/>
      <c r="J85" s="62"/>
      <c r="K85" s="62"/>
      <c r="L85" s="60"/>
    </row>
    <row r="86" spans="2:20" s="1" customFormat="1" ht="14.45" customHeight="1">
      <c r="B86" s="40"/>
      <c r="C86" s="64" t="s">
        <v>18</v>
      </c>
      <c r="D86" s="62"/>
      <c r="E86" s="62"/>
      <c r="F86" s="62"/>
      <c r="G86" s="62"/>
      <c r="H86" s="62"/>
      <c r="I86" s="162"/>
      <c r="J86" s="62"/>
      <c r="K86" s="62"/>
      <c r="L86" s="60"/>
    </row>
    <row r="87" spans="2:20" s="1" customFormat="1" ht="22.5" customHeight="1">
      <c r="B87" s="40"/>
      <c r="C87" s="62"/>
      <c r="D87" s="62"/>
      <c r="E87" s="383" t="str">
        <f>E7</f>
        <v>Oprava a modernizace volných bytů č. 1 a 5 v domě  Plechanovova 217/6a, Ostrava - Hrušov</v>
      </c>
      <c r="F87" s="384"/>
      <c r="G87" s="384"/>
      <c r="H87" s="384"/>
      <c r="I87" s="162"/>
      <c r="J87" s="62"/>
      <c r="K87" s="62"/>
      <c r="L87" s="60"/>
    </row>
    <row r="88" spans="2:20" s="1" customFormat="1" ht="14.45" customHeight="1">
      <c r="B88" s="40"/>
      <c r="C88" s="64" t="s">
        <v>94</v>
      </c>
      <c r="D88" s="62"/>
      <c r="E88" s="62"/>
      <c r="F88" s="62"/>
      <c r="G88" s="62"/>
      <c r="H88" s="62"/>
      <c r="I88" s="162"/>
      <c r="J88" s="62"/>
      <c r="K88" s="62"/>
      <c r="L88" s="60"/>
    </row>
    <row r="89" spans="2:20" s="1" customFormat="1" ht="23.25" customHeight="1">
      <c r="B89" s="40"/>
      <c r="C89" s="62"/>
      <c r="D89" s="62"/>
      <c r="E89" s="359" t="str">
        <f>E9</f>
        <v>01 - Byt č. 1 v 1. NP</v>
      </c>
      <c r="F89" s="385"/>
      <c r="G89" s="385"/>
      <c r="H89" s="385"/>
      <c r="I89" s="162"/>
      <c r="J89" s="62"/>
      <c r="K89" s="62"/>
      <c r="L89" s="60"/>
    </row>
    <row r="90" spans="2:20" s="1" customFormat="1" ht="6.95" customHeight="1">
      <c r="B90" s="40"/>
      <c r="C90" s="62"/>
      <c r="D90" s="62"/>
      <c r="E90" s="62"/>
      <c r="F90" s="62"/>
      <c r="G90" s="62"/>
      <c r="H90" s="62"/>
      <c r="I90" s="162"/>
      <c r="J90" s="62"/>
      <c r="K90" s="62"/>
      <c r="L90" s="60"/>
    </row>
    <row r="91" spans="2:20" s="1" customFormat="1" ht="18" customHeight="1">
      <c r="B91" s="40"/>
      <c r="C91" s="64" t="s">
        <v>23</v>
      </c>
      <c r="D91" s="62"/>
      <c r="E91" s="62"/>
      <c r="F91" s="163" t="str">
        <f>F12</f>
        <v xml:space="preserve"> </v>
      </c>
      <c r="G91" s="62"/>
      <c r="H91" s="62"/>
      <c r="I91" s="164" t="s">
        <v>25</v>
      </c>
      <c r="J91" s="72" t="str">
        <f>IF(J12="","",J12)</f>
        <v>17.5.2017</v>
      </c>
      <c r="K91" s="62"/>
      <c r="L91" s="60"/>
    </row>
    <row r="92" spans="2:20" s="1" customFormat="1" ht="6.95" customHeight="1">
      <c r="B92" s="40"/>
      <c r="C92" s="62"/>
      <c r="D92" s="62"/>
      <c r="E92" s="62"/>
      <c r="F92" s="62"/>
      <c r="G92" s="62"/>
      <c r="H92" s="62"/>
      <c r="I92" s="162"/>
      <c r="J92" s="62"/>
      <c r="K92" s="62"/>
      <c r="L92" s="60"/>
    </row>
    <row r="93" spans="2:20" s="1" customFormat="1">
      <c r="B93" s="40"/>
      <c r="C93" s="64" t="s">
        <v>27</v>
      </c>
      <c r="D93" s="62"/>
      <c r="E93" s="62"/>
      <c r="F93" s="163" t="str">
        <f>E15</f>
        <v xml:space="preserve"> </v>
      </c>
      <c r="G93" s="62"/>
      <c r="H93" s="62"/>
      <c r="I93" s="164" t="s">
        <v>32</v>
      </c>
      <c r="J93" s="163" t="str">
        <f>E21</f>
        <v xml:space="preserve"> </v>
      </c>
      <c r="K93" s="62"/>
      <c r="L93" s="60"/>
    </row>
    <row r="94" spans="2:20" s="1" customFormat="1" ht="14.45" customHeight="1">
      <c r="B94" s="40"/>
      <c r="C94" s="64" t="s">
        <v>30</v>
      </c>
      <c r="D94" s="62"/>
      <c r="E94" s="62"/>
      <c r="F94" s="163" t="str">
        <f>IF(E18="","",E18)</f>
        <v/>
      </c>
      <c r="G94" s="62"/>
      <c r="H94" s="62"/>
      <c r="I94" s="162"/>
      <c r="J94" s="62"/>
      <c r="K94" s="62"/>
      <c r="L94" s="60"/>
    </row>
    <row r="95" spans="2:20" s="1" customFormat="1" ht="10.35" customHeight="1">
      <c r="B95" s="40"/>
      <c r="C95" s="62"/>
      <c r="D95" s="62"/>
      <c r="E95" s="62"/>
      <c r="F95" s="62"/>
      <c r="G95" s="62"/>
      <c r="H95" s="62"/>
      <c r="I95" s="162"/>
      <c r="J95" s="62"/>
      <c r="K95" s="62"/>
      <c r="L95" s="60"/>
    </row>
    <row r="96" spans="2:20" s="9" customFormat="1" ht="29.25" customHeight="1">
      <c r="B96" s="165"/>
      <c r="C96" s="166" t="s">
        <v>123</v>
      </c>
      <c r="D96" s="167" t="s">
        <v>54</v>
      </c>
      <c r="E96" s="167" t="s">
        <v>50</v>
      </c>
      <c r="F96" s="167" t="s">
        <v>124</v>
      </c>
      <c r="G96" s="167" t="s">
        <v>125</v>
      </c>
      <c r="H96" s="167" t="s">
        <v>126</v>
      </c>
      <c r="I96" s="168" t="s">
        <v>127</v>
      </c>
      <c r="J96" s="167" t="s">
        <v>98</v>
      </c>
      <c r="K96" s="169" t="s">
        <v>128</v>
      </c>
      <c r="L96" s="170"/>
      <c r="M96" s="80" t="s">
        <v>129</v>
      </c>
      <c r="N96" s="81" t="s">
        <v>39</v>
      </c>
      <c r="O96" s="81" t="s">
        <v>130</v>
      </c>
      <c r="P96" s="81" t="s">
        <v>131</v>
      </c>
      <c r="Q96" s="81" t="s">
        <v>132</v>
      </c>
      <c r="R96" s="81" t="s">
        <v>133</v>
      </c>
      <c r="S96" s="81" t="s">
        <v>134</v>
      </c>
      <c r="T96" s="82" t="s">
        <v>135</v>
      </c>
    </row>
    <row r="97" spans="2:65" s="1" customFormat="1" ht="29.25" customHeight="1">
      <c r="B97" s="40"/>
      <c r="C97" s="86" t="s">
        <v>99</v>
      </c>
      <c r="D97" s="62"/>
      <c r="E97" s="62"/>
      <c r="F97" s="62"/>
      <c r="G97" s="62"/>
      <c r="H97" s="62"/>
      <c r="I97" s="162"/>
      <c r="J97" s="171">
        <f>BK97</f>
        <v>0</v>
      </c>
      <c r="K97" s="62"/>
      <c r="L97" s="60"/>
      <c r="M97" s="83"/>
      <c r="N97" s="84"/>
      <c r="O97" s="84"/>
      <c r="P97" s="172">
        <f>P98+P158+P340</f>
        <v>0</v>
      </c>
      <c r="Q97" s="84"/>
      <c r="R97" s="172">
        <f>R98+R158+R340</f>
        <v>9.3988502820999997</v>
      </c>
      <c r="S97" s="84"/>
      <c r="T97" s="173">
        <f>T98+T158+T340</f>
        <v>3.93022311</v>
      </c>
      <c r="AT97" s="23" t="s">
        <v>68</v>
      </c>
      <c r="AU97" s="23" t="s">
        <v>100</v>
      </c>
      <c r="BK97" s="174">
        <f>BK98+BK158+BK340</f>
        <v>0</v>
      </c>
    </row>
    <row r="98" spans="2:65" s="10" customFormat="1" ht="37.35" customHeight="1">
      <c r="B98" s="175"/>
      <c r="C98" s="176"/>
      <c r="D98" s="177" t="s">
        <v>68</v>
      </c>
      <c r="E98" s="178" t="s">
        <v>136</v>
      </c>
      <c r="F98" s="178" t="s">
        <v>137</v>
      </c>
      <c r="G98" s="176"/>
      <c r="H98" s="176"/>
      <c r="I98" s="179"/>
      <c r="J98" s="180">
        <f>BK98</f>
        <v>0</v>
      </c>
      <c r="K98" s="176"/>
      <c r="L98" s="181"/>
      <c r="M98" s="182"/>
      <c r="N98" s="183"/>
      <c r="O98" s="183"/>
      <c r="P98" s="184">
        <f>P99+P106+P132+P149+P156</f>
        <v>0</v>
      </c>
      <c r="Q98" s="183"/>
      <c r="R98" s="184">
        <f>R99+R106+R132+R149+R156</f>
        <v>6.962154213499999</v>
      </c>
      <c r="S98" s="183"/>
      <c r="T98" s="185">
        <f>T99+T106+T132+T149+T156</f>
        <v>2.1984300000000001</v>
      </c>
      <c r="AR98" s="186" t="s">
        <v>77</v>
      </c>
      <c r="AT98" s="187" t="s">
        <v>68</v>
      </c>
      <c r="AU98" s="187" t="s">
        <v>69</v>
      </c>
      <c r="AY98" s="186" t="s">
        <v>138</v>
      </c>
      <c r="BK98" s="188">
        <f>BK99+BK106+BK132+BK149+BK156</f>
        <v>0</v>
      </c>
    </row>
    <row r="99" spans="2:65" s="10" customFormat="1" ht="19.899999999999999" customHeight="1">
      <c r="B99" s="175"/>
      <c r="C99" s="176"/>
      <c r="D99" s="189" t="s">
        <v>68</v>
      </c>
      <c r="E99" s="190" t="s">
        <v>139</v>
      </c>
      <c r="F99" s="190" t="s">
        <v>140</v>
      </c>
      <c r="G99" s="176"/>
      <c r="H99" s="176"/>
      <c r="I99" s="179"/>
      <c r="J99" s="191">
        <f>BK99</f>
        <v>0</v>
      </c>
      <c r="K99" s="176"/>
      <c r="L99" s="181"/>
      <c r="M99" s="182"/>
      <c r="N99" s="183"/>
      <c r="O99" s="183"/>
      <c r="P99" s="184">
        <f>SUM(P100:P105)</f>
        <v>0</v>
      </c>
      <c r="Q99" s="183"/>
      <c r="R99" s="184">
        <f>SUM(R100:R105)</f>
        <v>1.3332014624999997</v>
      </c>
      <c r="S99" s="183"/>
      <c r="T99" s="185">
        <f>SUM(T100:T105)</f>
        <v>0</v>
      </c>
      <c r="AR99" s="186" t="s">
        <v>77</v>
      </c>
      <c r="AT99" s="187" t="s">
        <v>68</v>
      </c>
      <c r="AU99" s="187" t="s">
        <v>77</v>
      </c>
      <c r="AY99" s="186" t="s">
        <v>138</v>
      </c>
      <c r="BK99" s="188">
        <f>SUM(BK100:BK105)</f>
        <v>0</v>
      </c>
    </row>
    <row r="100" spans="2:65" s="1" customFormat="1" ht="22.5" customHeight="1">
      <c r="B100" s="40"/>
      <c r="C100" s="192" t="s">
        <v>77</v>
      </c>
      <c r="D100" s="192" t="s">
        <v>141</v>
      </c>
      <c r="E100" s="193" t="s">
        <v>142</v>
      </c>
      <c r="F100" s="194" t="s">
        <v>143</v>
      </c>
      <c r="G100" s="195" t="s">
        <v>144</v>
      </c>
      <c r="H100" s="196">
        <v>2</v>
      </c>
      <c r="I100" s="197"/>
      <c r="J100" s="198">
        <f>ROUND(I100*H100,2)</f>
        <v>0</v>
      </c>
      <c r="K100" s="194" t="s">
        <v>145</v>
      </c>
      <c r="L100" s="60"/>
      <c r="M100" s="199" t="s">
        <v>21</v>
      </c>
      <c r="N100" s="200" t="s">
        <v>41</v>
      </c>
      <c r="O100" s="41"/>
      <c r="P100" s="201">
        <f>O100*H100</f>
        <v>0</v>
      </c>
      <c r="Q100" s="201">
        <v>4.8430000000000001E-2</v>
      </c>
      <c r="R100" s="201">
        <f>Q100*H100</f>
        <v>9.6860000000000002E-2</v>
      </c>
      <c r="S100" s="201">
        <v>0</v>
      </c>
      <c r="T100" s="202">
        <f>S100*H100</f>
        <v>0</v>
      </c>
      <c r="AR100" s="23" t="s">
        <v>146</v>
      </c>
      <c r="AT100" s="23" t="s">
        <v>141</v>
      </c>
      <c r="AU100" s="23" t="s">
        <v>147</v>
      </c>
      <c r="AY100" s="23" t="s">
        <v>138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147</v>
      </c>
      <c r="BK100" s="203">
        <f>ROUND(I100*H100,2)</f>
        <v>0</v>
      </c>
      <c r="BL100" s="23" t="s">
        <v>146</v>
      </c>
      <c r="BM100" s="23" t="s">
        <v>148</v>
      </c>
    </row>
    <row r="101" spans="2:65" s="1" customFormat="1" ht="27">
      <c r="B101" s="40"/>
      <c r="C101" s="62"/>
      <c r="D101" s="204" t="s">
        <v>149</v>
      </c>
      <c r="E101" s="62"/>
      <c r="F101" s="205" t="s">
        <v>150</v>
      </c>
      <c r="G101" s="62"/>
      <c r="H101" s="62"/>
      <c r="I101" s="162"/>
      <c r="J101" s="62"/>
      <c r="K101" s="62"/>
      <c r="L101" s="60"/>
      <c r="M101" s="206"/>
      <c r="N101" s="41"/>
      <c r="O101" s="41"/>
      <c r="P101" s="41"/>
      <c r="Q101" s="41"/>
      <c r="R101" s="41"/>
      <c r="S101" s="41"/>
      <c r="T101" s="77"/>
      <c r="AT101" s="23" t="s">
        <v>149</v>
      </c>
      <c r="AU101" s="23" t="s">
        <v>147</v>
      </c>
    </row>
    <row r="102" spans="2:65" s="1" customFormat="1" ht="22.5" customHeight="1">
      <c r="B102" s="40"/>
      <c r="C102" s="192" t="s">
        <v>147</v>
      </c>
      <c r="D102" s="192" t="s">
        <v>141</v>
      </c>
      <c r="E102" s="193" t="s">
        <v>151</v>
      </c>
      <c r="F102" s="194" t="s">
        <v>152</v>
      </c>
      <c r="G102" s="195" t="s">
        <v>153</v>
      </c>
      <c r="H102" s="196">
        <v>0.6</v>
      </c>
      <c r="I102" s="197"/>
      <c r="J102" s="198">
        <f>ROUND(I102*H102,2)</f>
        <v>0</v>
      </c>
      <c r="K102" s="194" t="s">
        <v>145</v>
      </c>
      <c r="L102" s="60"/>
      <c r="M102" s="199" t="s">
        <v>21</v>
      </c>
      <c r="N102" s="200" t="s">
        <v>41</v>
      </c>
      <c r="O102" s="41"/>
      <c r="P102" s="201">
        <f>O102*H102</f>
        <v>0</v>
      </c>
      <c r="Q102" s="201">
        <v>1.8774999999999999</v>
      </c>
      <c r="R102" s="201">
        <f>Q102*H102</f>
        <v>1.1264999999999998</v>
      </c>
      <c r="S102" s="201">
        <v>0</v>
      </c>
      <c r="T102" s="202">
        <f>S102*H102</f>
        <v>0</v>
      </c>
      <c r="AR102" s="23" t="s">
        <v>146</v>
      </c>
      <c r="AT102" s="23" t="s">
        <v>141</v>
      </c>
      <c r="AU102" s="23" t="s">
        <v>147</v>
      </c>
      <c r="AY102" s="23" t="s">
        <v>138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147</v>
      </c>
      <c r="BK102" s="203">
        <f>ROUND(I102*H102,2)</f>
        <v>0</v>
      </c>
      <c r="BL102" s="23" t="s">
        <v>146</v>
      </c>
      <c r="BM102" s="23" t="s">
        <v>154</v>
      </c>
    </row>
    <row r="103" spans="2:65" s="11" customFormat="1" ht="13.5">
      <c r="B103" s="207"/>
      <c r="C103" s="208"/>
      <c r="D103" s="204" t="s">
        <v>155</v>
      </c>
      <c r="E103" s="209" t="s">
        <v>21</v>
      </c>
      <c r="F103" s="210" t="s">
        <v>156</v>
      </c>
      <c r="G103" s="208"/>
      <c r="H103" s="211">
        <v>0.6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155</v>
      </c>
      <c r="AU103" s="217" t="s">
        <v>147</v>
      </c>
      <c r="AV103" s="11" t="s">
        <v>147</v>
      </c>
      <c r="AW103" s="11" t="s">
        <v>33</v>
      </c>
      <c r="AX103" s="11" t="s">
        <v>77</v>
      </c>
      <c r="AY103" s="217" t="s">
        <v>138</v>
      </c>
    </row>
    <row r="104" spans="2:65" s="1" customFormat="1" ht="31.5" customHeight="1">
      <c r="B104" s="40"/>
      <c r="C104" s="192" t="s">
        <v>139</v>
      </c>
      <c r="D104" s="192" t="s">
        <v>141</v>
      </c>
      <c r="E104" s="193" t="s">
        <v>157</v>
      </c>
      <c r="F104" s="194" t="s">
        <v>158</v>
      </c>
      <c r="G104" s="195" t="s">
        <v>159</v>
      </c>
      <c r="H104" s="196">
        <v>1.7150000000000001</v>
      </c>
      <c r="I104" s="197"/>
      <c r="J104" s="198">
        <f>ROUND(I104*H104,2)</f>
        <v>0</v>
      </c>
      <c r="K104" s="194" t="s">
        <v>21</v>
      </c>
      <c r="L104" s="60"/>
      <c r="M104" s="199" t="s">
        <v>21</v>
      </c>
      <c r="N104" s="200" t="s">
        <v>41</v>
      </c>
      <c r="O104" s="41"/>
      <c r="P104" s="201">
        <f>O104*H104</f>
        <v>0</v>
      </c>
      <c r="Q104" s="201">
        <v>6.4047499999999993E-2</v>
      </c>
      <c r="R104" s="201">
        <f>Q104*H104</f>
        <v>0.1098414625</v>
      </c>
      <c r="S104" s="201">
        <v>0</v>
      </c>
      <c r="T104" s="202">
        <f>S104*H104</f>
        <v>0</v>
      </c>
      <c r="AR104" s="23" t="s">
        <v>146</v>
      </c>
      <c r="AT104" s="23" t="s">
        <v>141</v>
      </c>
      <c r="AU104" s="23" t="s">
        <v>147</v>
      </c>
      <c r="AY104" s="23" t="s">
        <v>138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147</v>
      </c>
      <c r="BK104" s="203">
        <f>ROUND(I104*H104,2)</f>
        <v>0</v>
      </c>
      <c r="BL104" s="23" t="s">
        <v>146</v>
      </c>
      <c r="BM104" s="23" t="s">
        <v>160</v>
      </c>
    </row>
    <row r="105" spans="2:65" s="11" customFormat="1" ht="13.5">
      <c r="B105" s="207"/>
      <c r="C105" s="208"/>
      <c r="D105" s="218" t="s">
        <v>155</v>
      </c>
      <c r="E105" s="219" t="s">
        <v>21</v>
      </c>
      <c r="F105" s="220" t="s">
        <v>161</v>
      </c>
      <c r="G105" s="208"/>
      <c r="H105" s="221">
        <v>1.7150000000000001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155</v>
      </c>
      <c r="AU105" s="217" t="s">
        <v>147</v>
      </c>
      <c r="AV105" s="11" t="s">
        <v>147</v>
      </c>
      <c r="AW105" s="11" t="s">
        <v>33</v>
      </c>
      <c r="AX105" s="11" t="s">
        <v>77</v>
      </c>
      <c r="AY105" s="217" t="s">
        <v>138</v>
      </c>
    </row>
    <row r="106" spans="2:65" s="10" customFormat="1" ht="29.85" customHeight="1">
      <c r="B106" s="175"/>
      <c r="C106" s="176"/>
      <c r="D106" s="189" t="s">
        <v>68</v>
      </c>
      <c r="E106" s="190" t="s">
        <v>162</v>
      </c>
      <c r="F106" s="190" t="s">
        <v>163</v>
      </c>
      <c r="G106" s="176"/>
      <c r="H106" s="176"/>
      <c r="I106" s="179"/>
      <c r="J106" s="191">
        <f>BK106</f>
        <v>0</v>
      </c>
      <c r="K106" s="176"/>
      <c r="L106" s="181"/>
      <c r="M106" s="182"/>
      <c r="N106" s="183"/>
      <c r="O106" s="183"/>
      <c r="P106" s="184">
        <f>SUM(P107:P131)</f>
        <v>0</v>
      </c>
      <c r="Q106" s="183"/>
      <c r="R106" s="184">
        <f>SUM(R107:R131)</f>
        <v>5.6255425999999993</v>
      </c>
      <c r="S106" s="183"/>
      <c r="T106" s="185">
        <f>SUM(T107:T131)</f>
        <v>0</v>
      </c>
      <c r="AR106" s="186" t="s">
        <v>77</v>
      </c>
      <c r="AT106" s="187" t="s">
        <v>68</v>
      </c>
      <c r="AU106" s="187" t="s">
        <v>77</v>
      </c>
      <c r="AY106" s="186" t="s">
        <v>138</v>
      </c>
      <c r="BK106" s="188">
        <f>SUM(BK107:BK131)</f>
        <v>0</v>
      </c>
    </row>
    <row r="107" spans="2:65" s="1" customFormat="1" ht="22.5" customHeight="1">
      <c r="B107" s="40"/>
      <c r="C107" s="192" t="s">
        <v>146</v>
      </c>
      <c r="D107" s="192" t="s">
        <v>141</v>
      </c>
      <c r="E107" s="193" t="s">
        <v>164</v>
      </c>
      <c r="F107" s="194" t="s">
        <v>165</v>
      </c>
      <c r="G107" s="195" t="s">
        <v>159</v>
      </c>
      <c r="H107" s="196">
        <v>76</v>
      </c>
      <c r="I107" s="197"/>
      <c r="J107" s="198">
        <f>ROUND(I107*H107,2)</f>
        <v>0</v>
      </c>
      <c r="K107" s="194" t="s">
        <v>145</v>
      </c>
      <c r="L107" s="60"/>
      <c r="M107" s="199" t="s">
        <v>21</v>
      </c>
      <c r="N107" s="200" t="s">
        <v>41</v>
      </c>
      <c r="O107" s="41"/>
      <c r="P107" s="201">
        <f>O107*H107</f>
        <v>0</v>
      </c>
      <c r="Q107" s="201">
        <v>1.7000000000000001E-2</v>
      </c>
      <c r="R107" s="201">
        <f>Q107*H107</f>
        <v>1.292</v>
      </c>
      <c r="S107" s="201">
        <v>0</v>
      </c>
      <c r="T107" s="202">
        <f>S107*H107</f>
        <v>0</v>
      </c>
      <c r="AR107" s="23" t="s">
        <v>146</v>
      </c>
      <c r="AT107" s="23" t="s">
        <v>141</v>
      </c>
      <c r="AU107" s="23" t="s">
        <v>147</v>
      </c>
      <c r="AY107" s="23" t="s">
        <v>138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147</v>
      </c>
      <c r="BK107" s="203">
        <f>ROUND(I107*H107,2)</f>
        <v>0</v>
      </c>
      <c r="BL107" s="23" t="s">
        <v>146</v>
      </c>
      <c r="BM107" s="23" t="s">
        <v>166</v>
      </c>
    </row>
    <row r="108" spans="2:65" s="1" customFormat="1" ht="22.5" customHeight="1">
      <c r="B108" s="40"/>
      <c r="C108" s="192" t="s">
        <v>167</v>
      </c>
      <c r="D108" s="192" t="s">
        <v>141</v>
      </c>
      <c r="E108" s="193" t="s">
        <v>168</v>
      </c>
      <c r="F108" s="194" t="s">
        <v>169</v>
      </c>
      <c r="G108" s="195" t="s">
        <v>159</v>
      </c>
      <c r="H108" s="196">
        <v>58.2</v>
      </c>
      <c r="I108" s="197"/>
      <c r="J108" s="198">
        <f>ROUND(I108*H108,2)</f>
        <v>0</v>
      </c>
      <c r="K108" s="194" t="s">
        <v>145</v>
      </c>
      <c r="L108" s="60"/>
      <c r="M108" s="199" t="s">
        <v>21</v>
      </c>
      <c r="N108" s="200" t="s">
        <v>41</v>
      </c>
      <c r="O108" s="41"/>
      <c r="P108" s="201">
        <f>O108*H108</f>
        <v>0</v>
      </c>
      <c r="Q108" s="201">
        <v>2.63E-4</v>
      </c>
      <c r="R108" s="201">
        <f>Q108*H108</f>
        <v>1.53066E-2</v>
      </c>
      <c r="S108" s="201">
        <v>0</v>
      </c>
      <c r="T108" s="202">
        <f>S108*H108</f>
        <v>0</v>
      </c>
      <c r="AR108" s="23" t="s">
        <v>146</v>
      </c>
      <c r="AT108" s="23" t="s">
        <v>141</v>
      </c>
      <c r="AU108" s="23" t="s">
        <v>147</v>
      </c>
      <c r="AY108" s="23" t="s">
        <v>138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147</v>
      </c>
      <c r="BK108" s="203">
        <f>ROUND(I108*H108,2)</f>
        <v>0</v>
      </c>
      <c r="BL108" s="23" t="s">
        <v>146</v>
      </c>
      <c r="BM108" s="23" t="s">
        <v>170</v>
      </c>
    </row>
    <row r="109" spans="2:65" s="11" customFormat="1" ht="13.5">
      <c r="B109" s="207"/>
      <c r="C109" s="208"/>
      <c r="D109" s="204" t="s">
        <v>155</v>
      </c>
      <c r="E109" s="209" t="s">
        <v>21</v>
      </c>
      <c r="F109" s="210" t="s">
        <v>171</v>
      </c>
      <c r="G109" s="208"/>
      <c r="H109" s="211">
        <v>58.2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155</v>
      </c>
      <c r="AU109" s="217" t="s">
        <v>147</v>
      </c>
      <c r="AV109" s="11" t="s">
        <v>147</v>
      </c>
      <c r="AW109" s="11" t="s">
        <v>33</v>
      </c>
      <c r="AX109" s="11" t="s">
        <v>77</v>
      </c>
      <c r="AY109" s="217" t="s">
        <v>138</v>
      </c>
    </row>
    <row r="110" spans="2:65" s="1" customFormat="1" ht="22.5" customHeight="1">
      <c r="B110" s="40"/>
      <c r="C110" s="192" t="s">
        <v>162</v>
      </c>
      <c r="D110" s="192" t="s">
        <v>141</v>
      </c>
      <c r="E110" s="193" t="s">
        <v>172</v>
      </c>
      <c r="F110" s="194" t="s">
        <v>173</v>
      </c>
      <c r="G110" s="195" t="s">
        <v>159</v>
      </c>
      <c r="H110" s="196">
        <v>3</v>
      </c>
      <c r="I110" s="197"/>
      <c r="J110" s="198">
        <f>ROUND(I110*H110,2)</f>
        <v>0</v>
      </c>
      <c r="K110" s="194" t="s">
        <v>145</v>
      </c>
      <c r="L110" s="60"/>
      <c r="M110" s="199" t="s">
        <v>21</v>
      </c>
      <c r="N110" s="200" t="s">
        <v>41</v>
      </c>
      <c r="O110" s="41"/>
      <c r="P110" s="201">
        <f>O110*H110</f>
        <v>0</v>
      </c>
      <c r="Q110" s="201">
        <v>0.04</v>
      </c>
      <c r="R110" s="201">
        <f>Q110*H110</f>
        <v>0.12</v>
      </c>
      <c r="S110" s="201">
        <v>0</v>
      </c>
      <c r="T110" s="202">
        <f>S110*H110</f>
        <v>0</v>
      </c>
      <c r="AR110" s="23" t="s">
        <v>146</v>
      </c>
      <c r="AT110" s="23" t="s">
        <v>141</v>
      </c>
      <c r="AU110" s="23" t="s">
        <v>147</v>
      </c>
      <c r="AY110" s="23" t="s">
        <v>138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147</v>
      </c>
      <c r="BK110" s="203">
        <f>ROUND(I110*H110,2)</f>
        <v>0</v>
      </c>
      <c r="BL110" s="23" t="s">
        <v>146</v>
      </c>
      <c r="BM110" s="23" t="s">
        <v>174</v>
      </c>
    </row>
    <row r="111" spans="2:65" s="1" customFormat="1" ht="22.5" customHeight="1">
      <c r="B111" s="40"/>
      <c r="C111" s="192" t="s">
        <v>175</v>
      </c>
      <c r="D111" s="192" t="s">
        <v>141</v>
      </c>
      <c r="E111" s="193" t="s">
        <v>176</v>
      </c>
      <c r="F111" s="194" t="s">
        <v>177</v>
      </c>
      <c r="G111" s="195" t="s">
        <v>159</v>
      </c>
      <c r="H111" s="196">
        <v>2.4</v>
      </c>
      <c r="I111" s="197"/>
      <c r="J111" s="198">
        <f>ROUND(I111*H111,2)</f>
        <v>0</v>
      </c>
      <c r="K111" s="194" t="s">
        <v>145</v>
      </c>
      <c r="L111" s="60"/>
      <c r="M111" s="199" t="s">
        <v>21</v>
      </c>
      <c r="N111" s="200" t="s">
        <v>41</v>
      </c>
      <c r="O111" s="41"/>
      <c r="P111" s="201">
        <f>O111*H111</f>
        <v>0</v>
      </c>
      <c r="Q111" s="201">
        <v>4.8900000000000002E-3</v>
      </c>
      <c r="R111" s="201">
        <f>Q111*H111</f>
        <v>1.1736E-2</v>
      </c>
      <c r="S111" s="201">
        <v>0</v>
      </c>
      <c r="T111" s="202">
        <f>S111*H111</f>
        <v>0</v>
      </c>
      <c r="AR111" s="23" t="s">
        <v>146</v>
      </c>
      <c r="AT111" s="23" t="s">
        <v>141</v>
      </c>
      <c r="AU111" s="23" t="s">
        <v>147</v>
      </c>
      <c r="AY111" s="23" t="s">
        <v>138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147</v>
      </c>
      <c r="BK111" s="203">
        <f>ROUND(I111*H111,2)</f>
        <v>0</v>
      </c>
      <c r="BL111" s="23" t="s">
        <v>146</v>
      </c>
      <c r="BM111" s="23" t="s">
        <v>178</v>
      </c>
    </row>
    <row r="112" spans="2:65" s="11" customFormat="1" ht="13.5">
      <c r="B112" s="207"/>
      <c r="C112" s="208"/>
      <c r="D112" s="204" t="s">
        <v>155</v>
      </c>
      <c r="E112" s="209" t="s">
        <v>21</v>
      </c>
      <c r="F112" s="210" t="s">
        <v>179</v>
      </c>
      <c r="G112" s="208"/>
      <c r="H112" s="211">
        <v>2.4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155</v>
      </c>
      <c r="AU112" s="217" t="s">
        <v>147</v>
      </c>
      <c r="AV112" s="11" t="s">
        <v>147</v>
      </c>
      <c r="AW112" s="11" t="s">
        <v>33</v>
      </c>
      <c r="AX112" s="11" t="s">
        <v>77</v>
      </c>
      <c r="AY112" s="217" t="s">
        <v>138</v>
      </c>
    </row>
    <row r="113" spans="2:65" s="1" customFormat="1" ht="22.5" customHeight="1">
      <c r="B113" s="40"/>
      <c r="C113" s="192" t="s">
        <v>180</v>
      </c>
      <c r="D113" s="192" t="s">
        <v>141</v>
      </c>
      <c r="E113" s="193" t="s">
        <v>181</v>
      </c>
      <c r="F113" s="194" t="s">
        <v>182</v>
      </c>
      <c r="G113" s="195" t="s">
        <v>159</v>
      </c>
      <c r="H113" s="196">
        <v>11.25</v>
      </c>
      <c r="I113" s="197"/>
      <c r="J113" s="198">
        <f>ROUND(I113*H113,2)</f>
        <v>0</v>
      </c>
      <c r="K113" s="194" t="s">
        <v>145</v>
      </c>
      <c r="L113" s="60"/>
      <c r="M113" s="199" t="s">
        <v>21</v>
      </c>
      <c r="N113" s="200" t="s">
        <v>41</v>
      </c>
      <c r="O113" s="41"/>
      <c r="P113" s="201">
        <f>O113*H113</f>
        <v>0</v>
      </c>
      <c r="Q113" s="201">
        <v>1.54E-2</v>
      </c>
      <c r="R113" s="201">
        <f>Q113*H113</f>
        <v>0.17325000000000002</v>
      </c>
      <c r="S113" s="201">
        <v>0</v>
      </c>
      <c r="T113" s="202">
        <f>S113*H113</f>
        <v>0</v>
      </c>
      <c r="AR113" s="23" t="s">
        <v>146</v>
      </c>
      <c r="AT113" s="23" t="s">
        <v>141</v>
      </c>
      <c r="AU113" s="23" t="s">
        <v>147</v>
      </c>
      <c r="AY113" s="23" t="s">
        <v>138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147</v>
      </c>
      <c r="BK113" s="203">
        <f>ROUND(I113*H113,2)</f>
        <v>0</v>
      </c>
      <c r="BL113" s="23" t="s">
        <v>146</v>
      </c>
      <c r="BM113" s="23" t="s">
        <v>183</v>
      </c>
    </row>
    <row r="114" spans="2:65" s="11" customFormat="1" ht="13.5">
      <c r="B114" s="207"/>
      <c r="C114" s="208"/>
      <c r="D114" s="204" t="s">
        <v>155</v>
      </c>
      <c r="E114" s="209" t="s">
        <v>21</v>
      </c>
      <c r="F114" s="210" t="s">
        <v>184</v>
      </c>
      <c r="G114" s="208"/>
      <c r="H114" s="211">
        <v>11.25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155</v>
      </c>
      <c r="AU114" s="217" t="s">
        <v>147</v>
      </c>
      <c r="AV114" s="11" t="s">
        <v>147</v>
      </c>
      <c r="AW114" s="11" t="s">
        <v>33</v>
      </c>
      <c r="AX114" s="11" t="s">
        <v>77</v>
      </c>
      <c r="AY114" s="217" t="s">
        <v>138</v>
      </c>
    </row>
    <row r="115" spans="2:65" s="1" customFormat="1" ht="22.5" customHeight="1">
      <c r="B115" s="40"/>
      <c r="C115" s="192" t="s">
        <v>185</v>
      </c>
      <c r="D115" s="192" t="s">
        <v>141</v>
      </c>
      <c r="E115" s="193" t="s">
        <v>186</v>
      </c>
      <c r="F115" s="194" t="s">
        <v>187</v>
      </c>
      <c r="G115" s="195" t="s">
        <v>159</v>
      </c>
      <c r="H115" s="196">
        <v>1.5</v>
      </c>
      <c r="I115" s="197"/>
      <c r="J115" s="198">
        <f>ROUND(I115*H115,2)</f>
        <v>0</v>
      </c>
      <c r="K115" s="194" t="s">
        <v>145</v>
      </c>
      <c r="L115" s="60"/>
      <c r="M115" s="199" t="s">
        <v>21</v>
      </c>
      <c r="N115" s="200" t="s">
        <v>41</v>
      </c>
      <c r="O115" s="41"/>
      <c r="P115" s="201">
        <f>O115*H115</f>
        <v>0</v>
      </c>
      <c r="Q115" s="201">
        <v>4.1529999999999997E-2</v>
      </c>
      <c r="R115" s="201">
        <f>Q115*H115</f>
        <v>6.2294999999999996E-2</v>
      </c>
      <c r="S115" s="201">
        <v>0</v>
      </c>
      <c r="T115" s="202">
        <f>S115*H115</f>
        <v>0</v>
      </c>
      <c r="AR115" s="23" t="s">
        <v>146</v>
      </c>
      <c r="AT115" s="23" t="s">
        <v>141</v>
      </c>
      <c r="AU115" s="23" t="s">
        <v>147</v>
      </c>
      <c r="AY115" s="23" t="s">
        <v>138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147</v>
      </c>
      <c r="BK115" s="203">
        <f>ROUND(I115*H115,2)</f>
        <v>0</v>
      </c>
      <c r="BL115" s="23" t="s">
        <v>146</v>
      </c>
      <c r="BM115" s="23" t="s">
        <v>188</v>
      </c>
    </row>
    <row r="116" spans="2:65" s="1" customFormat="1" ht="22.5" customHeight="1">
      <c r="B116" s="40"/>
      <c r="C116" s="192" t="s">
        <v>189</v>
      </c>
      <c r="D116" s="192" t="s">
        <v>141</v>
      </c>
      <c r="E116" s="193" t="s">
        <v>190</v>
      </c>
      <c r="F116" s="194" t="s">
        <v>191</v>
      </c>
      <c r="G116" s="195" t="s">
        <v>144</v>
      </c>
      <c r="H116" s="196">
        <v>2</v>
      </c>
      <c r="I116" s="197"/>
      <c r="J116" s="198">
        <f>ROUND(I116*H116,2)</f>
        <v>0</v>
      </c>
      <c r="K116" s="194" t="s">
        <v>145</v>
      </c>
      <c r="L116" s="60"/>
      <c r="M116" s="199" t="s">
        <v>21</v>
      </c>
      <c r="N116" s="200" t="s">
        <v>41</v>
      </c>
      <c r="O116" s="41"/>
      <c r="P116" s="201">
        <f>O116*H116</f>
        <v>0</v>
      </c>
      <c r="Q116" s="201">
        <v>3.7599999999999999E-3</v>
      </c>
      <c r="R116" s="201">
        <f>Q116*H116</f>
        <v>7.5199999999999998E-3</v>
      </c>
      <c r="S116" s="201">
        <v>0</v>
      </c>
      <c r="T116" s="202">
        <f>S116*H116</f>
        <v>0</v>
      </c>
      <c r="AR116" s="23" t="s">
        <v>146</v>
      </c>
      <c r="AT116" s="23" t="s">
        <v>141</v>
      </c>
      <c r="AU116" s="23" t="s">
        <v>147</v>
      </c>
      <c r="AY116" s="23" t="s">
        <v>138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147</v>
      </c>
      <c r="BK116" s="203">
        <f>ROUND(I116*H116,2)</f>
        <v>0</v>
      </c>
      <c r="BL116" s="23" t="s">
        <v>146</v>
      </c>
      <c r="BM116" s="23" t="s">
        <v>192</v>
      </c>
    </row>
    <row r="117" spans="2:65" s="11" customFormat="1" ht="13.5">
      <c r="B117" s="207"/>
      <c r="C117" s="208"/>
      <c r="D117" s="204" t="s">
        <v>155</v>
      </c>
      <c r="E117" s="209" t="s">
        <v>21</v>
      </c>
      <c r="F117" s="210" t="s">
        <v>193</v>
      </c>
      <c r="G117" s="208"/>
      <c r="H117" s="211">
        <v>2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155</v>
      </c>
      <c r="AU117" s="217" t="s">
        <v>147</v>
      </c>
      <c r="AV117" s="11" t="s">
        <v>147</v>
      </c>
      <c r="AW117" s="11" t="s">
        <v>33</v>
      </c>
      <c r="AX117" s="11" t="s">
        <v>77</v>
      </c>
      <c r="AY117" s="217" t="s">
        <v>138</v>
      </c>
    </row>
    <row r="118" spans="2:65" s="1" customFormat="1" ht="22.5" customHeight="1">
      <c r="B118" s="40"/>
      <c r="C118" s="192" t="s">
        <v>194</v>
      </c>
      <c r="D118" s="192" t="s">
        <v>141</v>
      </c>
      <c r="E118" s="193" t="s">
        <v>195</v>
      </c>
      <c r="F118" s="194" t="s">
        <v>196</v>
      </c>
      <c r="G118" s="195" t="s">
        <v>144</v>
      </c>
      <c r="H118" s="196">
        <v>2</v>
      </c>
      <c r="I118" s="197"/>
      <c r="J118" s="198">
        <f>ROUND(I118*H118,2)</f>
        <v>0</v>
      </c>
      <c r="K118" s="194" t="s">
        <v>145</v>
      </c>
      <c r="L118" s="60"/>
      <c r="M118" s="199" t="s">
        <v>21</v>
      </c>
      <c r="N118" s="200" t="s">
        <v>41</v>
      </c>
      <c r="O118" s="41"/>
      <c r="P118" s="201">
        <f>O118*H118</f>
        <v>0</v>
      </c>
      <c r="Q118" s="201">
        <v>0.1575</v>
      </c>
      <c r="R118" s="201">
        <f>Q118*H118</f>
        <v>0.315</v>
      </c>
      <c r="S118" s="201">
        <v>0</v>
      </c>
      <c r="T118" s="202">
        <f>S118*H118</f>
        <v>0</v>
      </c>
      <c r="AR118" s="23" t="s">
        <v>146</v>
      </c>
      <c r="AT118" s="23" t="s">
        <v>141</v>
      </c>
      <c r="AU118" s="23" t="s">
        <v>147</v>
      </c>
      <c r="AY118" s="23" t="s">
        <v>138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147</v>
      </c>
      <c r="BK118" s="203">
        <f>ROUND(I118*H118,2)</f>
        <v>0</v>
      </c>
      <c r="BL118" s="23" t="s">
        <v>146</v>
      </c>
      <c r="BM118" s="23" t="s">
        <v>197</v>
      </c>
    </row>
    <row r="119" spans="2:65" s="11" customFormat="1" ht="13.5">
      <c r="B119" s="207"/>
      <c r="C119" s="208"/>
      <c r="D119" s="204" t="s">
        <v>155</v>
      </c>
      <c r="E119" s="209" t="s">
        <v>21</v>
      </c>
      <c r="F119" s="210" t="s">
        <v>198</v>
      </c>
      <c r="G119" s="208"/>
      <c r="H119" s="211">
        <v>2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155</v>
      </c>
      <c r="AU119" s="217" t="s">
        <v>147</v>
      </c>
      <c r="AV119" s="11" t="s">
        <v>147</v>
      </c>
      <c r="AW119" s="11" t="s">
        <v>33</v>
      </c>
      <c r="AX119" s="11" t="s">
        <v>77</v>
      </c>
      <c r="AY119" s="217" t="s">
        <v>138</v>
      </c>
    </row>
    <row r="120" spans="2:65" s="1" customFormat="1" ht="22.5" customHeight="1">
      <c r="B120" s="40"/>
      <c r="C120" s="192" t="s">
        <v>199</v>
      </c>
      <c r="D120" s="192" t="s">
        <v>141</v>
      </c>
      <c r="E120" s="193" t="s">
        <v>200</v>
      </c>
      <c r="F120" s="194" t="s">
        <v>201</v>
      </c>
      <c r="G120" s="195" t="s">
        <v>159</v>
      </c>
      <c r="H120" s="196">
        <v>193.23500000000001</v>
      </c>
      <c r="I120" s="197"/>
      <c r="J120" s="198">
        <f>ROUND(I120*H120,2)</f>
        <v>0</v>
      </c>
      <c r="K120" s="194" t="s">
        <v>145</v>
      </c>
      <c r="L120" s="60"/>
      <c r="M120" s="199" t="s">
        <v>21</v>
      </c>
      <c r="N120" s="200" t="s">
        <v>41</v>
      </c>
      <c r="O120" s="41"/>
      <c r="P120" s="201">
        <f>O120*H120</f>
        <v>0</v>
      </c>
      <c r="Q120" s="201">
        <v>1.7000000000000001E-2</v>
      </c>
      <c r="R120" s="201">
        <f>Q120*H120</f>
        <v>3.2849950000000003</v>
      </c>
      <c r="S120" s="201">
        <v>0</v>
      </c>
      <c r="T120" s="202">
        <f>S120*H120</f>
        <v>0</v>
      </c>
      <c r="AR120" s="23" t="s">
        <v>146</v>
      </c>
      <c r="AT120" s="23" t="s">
        <v>141</v>
      </c>
      <c r="AU120" s="23" t="s">
        <v>147</v>
      </c>
      <c r="AY120" s="23" t="s">
        <v>138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147</v>
      </c>
      <c r="BK120" s="203">
        <f>ROUND(I120*H120,2)</f>
        <v>0</v>
      </c>
      <c r="BL120" s="23" t="s">
        <v>146</v>
      </c>
      <c r="BM120" s="23" t="s">
        <v>202</v>
      </c>
    </row>
    <row r="121" spans="2:65" s="11" customFormat="1" ht="13.5">
      <c r="B121" s="207"/>
      <c r="C121" s="208"/>
      <c r="D121" s="218" t="s">
        <v>155</v>
      </c>
      <c r="E121" s="219" t="s">
        <v>21</v>
      </c>
      <c r="F121" s="220" t="s">
        <v>203</v>
      </c>
      <c r="G121" s="208"/>
      <c r="H121" s="221">
        <v>49.835000000000001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155</v>
      </c>
      <c r="AU121" s="217" t="s">
        <v>147</v>
      </c>
      <c r="AV121" s="11" t="s">
        <v>147</v>
      </c>
      <c r="AW121" s="11" t="s">
        <v>33</v>
      </c>
      <c r="AX121" s="11" t="s">
        <v>69</v>
      </c>
      <c r="AY121" s="217" t="s">
        <v>138</v>
      </c>
    </row>
    <row r="122" spans="2:65" s="11" customFormat="1" ht="13.5">
      <c r="B122" s="207"/>
      <c r="C122" s="208"/>
      <c r="D122" s="218" t="s">
        <v>155</v>
      </c>
      <c r="E122" s="219" t="s">
        <v>21</v>
      </c>
      <c r="F122" s="220" t="s">
        <v>204</v>
      </c>
      <c r="G122" s="208"/>
      <c r="H122" s="221">
        <v>47.95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155</v>
      </c>
      <c r="AU122" s="217" t="s">
        <v>147</v>
      </c>
      <c r="AV122" s="11" t="s">
        <v>147</v>
      </c>
      <c r="AW122" s="11" t="s">
        <v>33</v>
      </c>
      <c r="AX122" s="11" t="s">
        <v>69</v>
      </c>
      <c r="AY122" s="217" t="s">
        <v>138</v>
      </c>
    </row>
    <row r="123" spans="2:65" s="11" customFormat="1" ht="13.5">
      <c r="B123" s="207"/>
      <c r="C123" s="208"/>
      <c r="D123" s="218" t="s">
        <v>155</v>
      </c>
      <c r="E123" s="219" t="s">
        <v>21</v>
      </c>
      <c r="F123" s="220" t="s">
        <v>205</v>
      </c>
      <c r="G123" s="208"/>
      <c r="H123" s="221">
        <v>27.87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155</v>
      </c>
      <c r="AU123" s="217" t="s">
        <v>147</v>
      </c>
      <c r="AV123" s="11" t="s">
        <v>147</v>
      </c>
      <c r="AW123" s="11" t="s">
        <v>33</v>
      </c>
      <c r="AX123" s="11" t="s">
        <v>69</v>
      </c>
      <c r="AY123" s="217" t="s">
        <v>138</v>
      </c>
    </row>
    <row r="124" spans="2:65" s="11" customFormat="1" ht="13.5">
      <c r="B124" s="207"/>
      <c r="C124" s="208"/>
      <c r="D124" s="218" t="s">
        <v>155</v>
      </c>
      <c r="E124" s="219" t="s">
        <v>21</v>
      </c>
      <c r="F124" s="220" t="s">
        <v>206</v>
      </c>
      <c r="G124" s="208"/>
      <c r="H124" s="221">
        <v>36.35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155</v>
      </c>
      <c r="AU124" s="217" t="s">
        <v>147</v>
      </c>
      <c r="AV124" s="11" t="s">
        <v>147</v>
      </c>
      <c r="AW124" s="11" t="s">
        <v>33</v>
      </c>
      <c r="AX124" s="11" t="s">
        <v>69</v>
      </c>
      <c r="AY124" s="217" t="s">
        <v>138</v>
      </c>
    </row>
    <row r="125" spans="2:65" s="11" customFormat="1" ht="13.5">
      <c r="B125" s="207"/>
      <c r="C125" s="208"/>
      <c r="D125" s="218" t="s">
        <v>155</v>
      </c>
      <c r="E125" s="219" t="s">
        <v>21</v>
      </c>
      <c r="F125" s="220" t="s">
        <v>207</v>
      </c>
      <c r="G125" s="208"/>
      <c r="H125" s="221">
        <v>6.6749999999999998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155</v>
      </c>
      <c r="AU125" s="217" t="s">
        <v>147</v>
      </c>
      <c r="AV125" s="11" t="s">
        <v>147</v>
      </c>
      <c r="AW125" s="11" t="s">
        <v>33</v>
      </c>
      <c r="AX125" s="11" t="s">
        <v>69</v>
      </c>
      <c r="AY125" s="217" t="s">
        <v>138</v>
      </c>
    </row>
    <row r="126" spans="2:65" s="11" customFormat="1" ht="13.5">
      <c r="B126" s="207"/>
      <c r="C126" s="208"/>
      <c r="D126" s="218" t="s">
        <v>155</v>
      </c>
      <c r="E126" s="219" t="s">
        <v>21</v>
      </c>
      <c r="F126" s="220" t="s">
        <v>208</v>
      </c>
      <c r="G126" s="208"/>
      <c r="H126" s="221">
        <v>9.3000000000000007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155</v>
      </c>
      <c r="AU126" s="217" t="s">
        <v>147</v>
      </c>
      <c r="AV126" s="11" t="s">
        <v>147</v>
      </c>
      <c r="AW126" s="11" t="s">
        <v>33</v>
      </c>
      <c r="AX126" s="11" t="s">
        <v>69</v>
      </c>
      <c r="AY126" s="217" t="s">
        <v>138</v>
      </c>
    </row>
    <row r="127" spans="2:65" s="11" customFormat="1" ht="13.5">
      <c r="B127" s="207"/>
      <c r="C127" s="208"/>
      <c r="D127" s="218" t="s">
        <v>155</v>
      </c>
      <c r="E127" s="219" t="s">
        <v>21</v>
      </c>
      <c r="F127" s="220" t="s">
        <v>209</v>
      </c>
      <c r="G127" s="208"/>
      <c r="H127" s="221">
        <v>15.255000000000001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155</v>
      </c>
      <c r="AU127" s="217" t="s">
        <v>147</v>
      </c>
      <c r="AV127" s="11" t="s">
        <v>147</v>
      </c>
      <c r="AW127" s="11" t="s">
        <v>33</v>
      </c>
      <c r="AX127" s="11" t="s">
        <v>69</v>
      </c>
      <c r="AY127" s="217" t="s">
        <v>138</v>
      </c>
    </row>
    <row r="128" spans="2:65" s="12" customFormat="1" ht="13.5">
      <c r="B128" s="222"/>
      <c r="C128" s="223"/>
      <c r="D128" s="204" t="s">
        <v>155</v>
      </c>
      <c r="E128" s="224" t="s">
        <v>21</v>
      </c>
      <c r="F128" s="225" t="s">
        <v>210</v>
      </c>
      <c r="G128" s="223"/>
      <c r="H128" s="226">
        <v>193.23500000000001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155</v>
      </c>
      <c r="AU128" s="232" t="s">
        <v>147</v>
      </c>
      <c r="AV128" s="12" t="s">
        <v>146</v>
      </c>
      <c r="AW128" s="12" t="s">
        <v>33</v>
      </c>
      <c r="AX128" s="12" t="s">
        <v>77</v>
      </c>
      <c r="AY128" s="232" t="s">
        <v>138</v>
      </c>
    </row>
    <row r="129" spans="2:65" s="1" customFormat="1" ht="22.5" customHeight="1">
      <c r="B129" s="40"/>
      <c r="C129" s="192" t="s">
        <v>211</v>
      </c>
      <c r="D129" s="192" t="s">
        <v>141</v>
      </c>
      <c r="E129" s="193" t="s">
        <v>212</v>
      </c>
      <c r="F129" s="194" t="s">
        <v>213</v>
      </c>
      <c r="G129" s="195" t="s">
        <v>144</v>
      </c>
      <c r="H129" s="196">
        <v>6</v>
      </c>
      <c r="I129" s="197"/>
      <c r="J129" s="198">
        <f>ROUND(I129*H129,2)</f>
        <v>0</v>
      </c>
      <c r="K129" s="194" t="s">
        <v>145</v>
      </c>
      <c r="L129" s="60"/>
      <c r="M129" s="199" t="s">
        <v>21</v>
      </c>
      <c r="N129" s="200" t="s">
        <v>41</v>
      </c>
      <c r="O129" s="41"/>
      <c r="P129" s="201">
        <f>O129*H129</f>
        <v>0</v>
      </c>
      <c r="Q129" s="201">
        <v>4.684E-2</v>
      </c>
      <c r="R129" s="201">
        <f>Q129*H129</f>
        <v>0.28104000000000001</v>
      </c>
      <c r="S129" s="201">
        <v>0</v>
      </c>
      <c r="T129" s="202">
        <f>S129*H129</f>
        <v>0</v>
      </c>
      <c r="AR129" s="23" t="s">
        <v>146</v>
      </c>
      <c r="AT129" s="23" t="s">
        <v>141</v>
      </c>
      <c r="AU129" s="23" t="s">
        <v>147</v>
      </c>
      <c r="AY129" s="23" t="s">
        <v>138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147</v>
      </c>
      <c r="BK129" s="203">
        <f>ROUND(I129*H129,2)</f>
        <v>0</v>
      </c>
      <c r="BL129" s="23" t="s">
        <v>146</v>
      </c>
      <c r="BM129" s="23" t="s">
        <v>214</v>
      </c>
    </row>
    <row r="130" spans="2:65" s="1" customFormat="1" ht="22.5" customHeight="1">
      <c r="B130" s="40"/>
      <c r="C130" s="233" t="s">
        <v>215</v>
      </c>
      <c r="D130" s="233" t="s">
        <v>216</v>
      </c>
      <c r="E130" s="234" t="s">
        <v>217</v>
      </c>
      <c r="F130" s="235" t="s">
        <v>218</v>
      </c>
      <c r="G130" s="236" t="s">
        <v>144</v>
      </c>
      <c r="H130" s="237">
        <v>3</v>
      </c>
      <c r="I130" s="238"/>
      <c r="J130" s="239">
        <f>ROUND(I130*H130,2)</f>
        <v>0</v>
      </c>
      <c r="K130" s="235" t="s">
        <v>145</v>
      </c>
      <c r="L130" s="240"/>
      <c r="M130" s="241" t="s">
        <v>21</v>
      </c>
      <c r="N130" s="242" t="s">
        <v>41</v>
      </c>
      <c r="O130" s="41"/>
      <c r="P130" s="201">
        <f>O130*H130</f>
        <v>0</v>
      </c>
      <c r="Q130" s="201">
        <v>1.0200000000000001E-2</v>
      </c>
      <c r="R130" s="201">
        <f>Q130*H130</f>
        <v>3.0600000000000002E-2</v>
      </c>
      <c r="S130" s="201">
        <v>0</v>
      </c>
      <c r="T130" s="202">
        <f>S130*H130</f>
        <v>0</v>
      </c>
      <c r="AR130" s="23" t="s">
        <v>180</v>
      </c>
      <c r="AT130" s="23" t="s">
        <v>216</v>
      </c>
      <c r="AU130" s="23" t="s">
        <v>147</v>
      </c>
      <c r="AY130" s="23" t="s">
        <v>138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147</v>
      </c>
      <c r="BK130" s="203">
        <f>ROUND(I130*H130,2)</f>
        <v>0</v>
      </c>
      <c r="BL130" s="23" t="s">
        <v>146</v>
      </c>
      <c r="BM130" s="23" t="s">
        <v>219</v>
      </c>
    </row>
    <row r="131" spans="2:65" s="1" customFormat="1" ht="22.5" customHeight="1">
      <c r="B131" s="40"/>
      <c r="C131" s="233" t="s">
        <v>10</v>
      </c>
      <c r="D131" s="233" t="s">
        <v>216</v>
      </c>
      <c r="E131" s="234" t="s">
        <v>220</v>
      </c>
      <c r="F131" s="235" t="s">
        <v>221</v>
      </c>
      <c r="G131" s="236" t="s">
        <v>144</v>
      </c>
      <c r="H131" s="237">
        <v>3</v>
      </c>
      <c r="I131" s="238"/>
      <c r="J131" s="239">
        <f>ROUND(I131*H131,2)</f>
        <v>0</v>
      </c>
      <c r="K131" s="235" t="s">
        <v>145</v>
      </c>
      <c r="L131" s="240"/>
      <c r="M131" s="241" t="s">
        <v>21</v>
      </c>
      <c r="N131" s="242" t="s">
        <v>41</v>
      </c>
      <c r="O131" s="41"/>
      <c r="P131" s="201">
        <f>O131*H131</f>
        <v>0</v>
      </c>
      <c r="Q131" s="201">
        <v>1.06E-2</v>
      </c>
      <c r="R131" s="201">
        <f>Q131*H131</f>
        <v>3.1800000000000002E-2</v>
      </c>
      <c r="S131" s="201">
        <v>0</v>
      </c>
      <c r="T131" s="202">
        <f>S131*H131</f>
        <v>0</v>
      </c>
      <c r="AR131" s="23" t="s">
        <v>180</v>
      </c>
      <c r="AT131" s="23" t="s">
        <v>216</v>
      </c>
      <c r="AU131" s="23" t="s">
        <v>147</v>
      </c>
      <c r="AY131" s="23" t="s">
        <v>138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147</v>
      </c>
      <c r="BK131" s="203">
        <f>ROUND(I131*H131,2)</f>
        <v>0</v>
      </c>
      <c r="BL131" s="23" t="s">
        <v>146</v>
      </c>
      <c r="BM131" s="23" t="s">
        <v>222</v>
      </c>
    </row>
    <row r="132" spans="2:65" s="10" customFormat="1" ht="29.85" customHeight="1">
      <c r="B132" s="175"/>
      <c r="C132" s="176"/>
      <c r="D132" s="189" t="s">
        <v>68</v>
      </c>
      <c r="E132" s="190" t="s">
        <v>185</v>
      </c>
      <c r="F132" s="190" t="s">
        <v>223</v>
      </c>
      <c r="G132" s="176"/>
      <c r="H132" s="176"/>
      <c r="I132" s="179"/>
      <c r="J132" s="191">
        <f>BK132</f>
        <v>0</v>
      </c>
      <c r="K132" s="176"/>
      <c r="L132" s="181"/>
      <c r="M132" s="182"/>
      <c r="N132" s="183"/>
      <c r="O132" s="183"/>
      <c r="P132" s="184">
        <f>SUM(P133:P148)</f>
        <v>0</v>
      </c>
      <c r="Q132" s="183"/>
      <c r="R132" s="184">
        <f>SUM(R133:R148)</f>
        <v>3.4101509999999997E-3</v>
      </c>
      <c r="S132" s="183"/>
      <c r="T132" s="185">
        <f>SUM(T133:T148)</f>
        <v>2.1984300000000001</v>
      </c>
      <c r="AR132" s="186" t="s">
        <v>77</v>
      </c>
      <c r="AT132" s="187" t="s">
        <v>68</v>
      </c>
      <c r="AU132" s="187" t="s">
        <v>77</v>
      </c>
      <c r="AY132" s="186" t="s">
        <v>138</v>
      </c>
      <c r="BK132" s="188">
        <f>SUM(BK133:BK148)</f>
        <v>0</v>
      </c>
    </row>
    <row r="133" spans="2:65" s="1" customFormat="1" ht="22.5" customHeight="1">
      <c r="B133" s="40"/>
      <c r="C133" s="192" t="s">
        <v>224</v>
      </c>
      <c r="D133" s="192" t="s">
        <v>141</v>
      </c>
      <c r="E133" s="193" t="s">
        <v>225</v>
      </c>
      <c r="F133" s="194" t="s">
        <v>226</v>
      </c>
      <c r="G133" s="195" t="s">
        <v>159</v>
      </c>
      <c r="H133" s="196">
        <v>78.738</v>
      </c>
      <c r="I133" s="197"/>
      <c r="J133" s="198">
        <f>ROUND(I133*H133,2)</f>
        <v>0</v>
      </c>
      <c r="K133" s="194" t="s">
        <v>21</v>
      </c>
      <c r="L133" s="60"/>
      <c r="M133" s="199" t="s">
        <v>21</v>
      </c>
      <c r="N133" s="200" t="s">
        <v>41</v>
      </c>
      <c r="O133" s="41"/>
      <c r="P133" s="201">
        <f>O133*H133</f>
        <v>0</v>
      </c>
      <c r="Q133" s="201">
        <v>3.9499999999999998E-5</v>
      </c>
      <c r="R133" s="201">
        <f>Q133*H133</f>
        <v>3.1101509999999998E-3</v>
      </c>
      <c r="S133" s="201">
        <v>0</v>
      </c>
      <c r="T133" s="202">
        <f>S133*H133</f>
        <v>0</v>
      </c>
      <c r="AR133" s="23" t="s">
        <v>146</v>
      </c>
      <c r="AT133" s="23" t="s">
        <v>141</v>
      </c>
      <c r="AU133" s="23" t="s">
        <v>147</v>
      </c>
      <c r="AY133" s="23" t="s">
        <v>138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147</v>
      </c>
      <c r="BK133" s="203">
        <f>ROUND(I133*H133,2)</f>
        <v>0</v>
      </c>
      <c r="BL133" s="23" t="s">
        <v>146</v>
      </c>
      <c r="BM133" s="23" t="s">
        <v>227</v>
      </c>
    </row>
    <row r="134" spans="2:65" s="11" customFormat="1" ht="13.5">
      <c r="B134" s="207"/>
      <c r="C134" s="208"/>
      <c r="D134" s="204" t="s">
        <v>155</v>
      </c>
      <c r="E134" s="209" t="s">
        <v>21</v>
      </c>
      <c r="F134" s="210" t="s">
        <v>228</v>
      </c>
      <c r="G134" s="208"/>
      <c r="H134" s="211">
        <v>78.738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155</v>
      </c>
      <c r="AU134" s="217" t="s">
        <v>147</v>
      </c>
      <c r="AV134" s="11" t="s">
        <v>147</v>
      </c>
      <c r="AW134" s="11" t="s">
        <v>33</v>
      </c>
      <c r="AX134" s="11" t="s">
        <v>77</v>
      </c>
      <c r="AY134" s="217" t="s">
        <v>138</v>
      </c>
    </row>
    <row r="135" spans="2:65" s="1" customFormat="1" ht="22.5" customHeight="1">
      <c r="B135" s="40"/>
      <c r="C135" s="192" t="s">
        <v>229</v>
      </c>
      <c r="D135" s="192" t="s">
        <v>141</v>
      </c>
      <c r="E135" s="193" t="s">
        <v>230</v>
      </c>
      <c r="F135" s="194" t="s">
        <v>231</v>
      </c>
      <c r="G135" s="195" t="s">
        <v>232</v>
      </c>
      <c r="H135" s="196">
        <v>30</v>
      </c>
      <c r="I135" s="197"/>
      <c r="J135" s="198">
        <f>ROUND(I135*H135,2)</f>
        <v>0</v>
      </c>
      <c r="K135" s="194" t="s">
        <v>21</v>
      </c>
      <c r="L135" s="60"/>
      <c r="M135" s="199" t="s">
        <v>21</v>
      </c>
      <c r="N135" s="200" t="s">
        <v>41</v>
      </c>
      <c r="O135" s="41"/>
      <c r="P135" s="201">
        <f>O135*H135</f>
        <v>0</v>
      </c>
      <c r="Q135" s="201">
        <v>1.0000000000000001E-5</v>
      </c>
      <c r="R135" s="201">
        <f>Q135*H135</f>
        <v>3.0000000000000003E-4</v>
      </c>
      <c r="S135" s="201">
        <v>0</v>
      </c>
      <c r="T135" s="202">
        <f>S135*H135</f>
        <v>0</v>
      </c>
      <c r="AR135" s="23" t="s">
        <v>146</v>
      </c>
      <c r="AT135" s="23" t="s">
        <v>141</v>
      </c>
      <c r="AU135" s="23" t="s">
        <v>147</v>
      </c>
      <c r="AY135" s="23" t="s">
        <v>138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147</v>
      </c>
      <c r="BK135" s="203">
        <f>ROUND(I135*H135,2)</f>
        <v>0</v>
      </c>
      <c r="BL135" s="23" t="s">
        <v>146</v>
      </c>
      <c r="BM135" s="23" t="s">
        <v>233</v>
      </c>
    </row>
    <row r="136" spans="2:65" s="1" customFormat="1" ht="22.5" customHeight="1">
      <c r="B136" s="40"/>
      <c r="C136" s="192" t="s">
        <v>234</v>
      </c>
      <c r="D136" s="192" t="s">
        <v>141</v>
      </c>
      <c r="E136" s="193" t="s">
        <v>235</v>
      </c>
      <c r="F136" s="194" t="s">
        <v>236</v>
      </c>
      <c r="G136" s="195" t="s">
        <v>159</v>
      </c>
      <c r="H136" s="196">
        <v>1.5</v>
      </c>
      <c r="I136" s="197"/>
      <c r="J136" s="198">
        <f>ROUND(I136*H136,2)</f>
        <v>0</v>
      </c>
      <c r="K136" s="194" t="s">
        <v>145</v>
      </c>
      <c r="L136" s="60"/>
      <c r="M136" s="199" t="s">
        <v>21</v>
      </c>
      <c r="N136" s="200" t="s">
        <v>41</v>
      </c>
      <c r="O136" s="41"/>
      <c r="P136" s="201">
        <f>O136*H136</f>
        <v>0</v>
      </c>
      <c r="Q136" s="201">
        <v>0</v>
      </c>
      <c r="R136" s="201">
        <f>Q136*H136</f>
        <v>0</v>
      </c>
      <c r="S136" s="201">
        <v>0.13100000000000001</v>
      </c>
      <c r="T136" s="202">
        <f>S136*H136</f>
        <v>0.19650000000000001</v>
      </c>
      <c r="AR136" s="23" t="s">
        <v>146</v>
      </c>
      <c r="AT136" s="23" t="s">
        <v>141</v>
      </c>
      <c r="AU136" s="23" t="s">
        <v>147</v>
      </c>
      <c r="AY136" s="23" t="s">
        <v>138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147</v>
      </c>
      <c r="BK136" s="203">
        <f>ROUND(I136*H136,2)</f>
        <v>0</v>
      </c>
      <c r="BL136" s="23" t="s">
        <v>146</v>
      </c>
      <c r="BM136" s="23" t="s">
        <v>237</v>
      </c>
    </row>
    <row r="137" spans="2:65" s="11" customFormat="1" ht="13.5">
      <c r="B137" s="207"/>
      <c r="C137" s="208"/>
      <c r="D137" s="204" t="s">
        <v>155</v>
      </c>
      <c r="E137" s="209" t="s">
        <v>21</v>
      </c>
      <c r="F137" s="210" t="s">
        <v>238</v>
      </c>
      <c r="G137" s="208"/>
      <c r="H137" s="211">
        <v>1.5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155</v>
      </c>
      <c r="AU137" s="217" t="s">
        <v>147</v>
      </c>
      <c r="AV137" s="11" t="s">
        <v>147</v>
      </c>
      <c r="AW137" s="11" t="s">
        <v>33</v>
      </c>
      <c r="AX137" s="11" t="s">
        <v>77</v>
      </c>
      <c r="AY137" s="217" t="s">
        <v>138</v>
      </c>
    </row>
    <row r="138" spans="2:65" s="1" customFormat="1" ht="22.5" customHeight="1">
      <c r="B138" s="40"/>
      <c r="C138" s="192" t="s">
        <v>239</v>
      </c>
      <c r="D138" s="192" t="s">
        <v>141</v>
      </c>
      <c r="E138" s="193" t="s">
        <v>240</v>
      </c>
      <c r="F138" s="194" t="s">
        <v>241</v>
      </c>
      <c r="G138" s="195" t="s">
        <v>159</v>
      </c>
      <c r="H138" s="196">
        <v>9.6</v>
      </c>
      <c r="I138" s="197"/>
      <c r="J138" s="198">
        <f>ROUND(I138*H138,2)</f>
        <v>0</v>
      </c>
      <c r="K138" s="194" t="s">
        <v>145</v>
      </c>
      <c r="L138" s="60"/>
      <c r="M138" s="199" t="s">
        <v>21</v>
      </c>
      <c r="N138" s="200" t="s">
        <v>41</v>
      </c>
      <c r="O138" s="41"/>
      <c r="P138" s="201">
        <f>O138*H138</f>
        <v>0</v>
      </c>
      <c r="Q138" s="201">
        <v>0</v>
      </c>
      <c r="R138" s="201">
        <f>Q138*H138</f>
        <v>0</v>
      </c>
      <c r="S138" s="201">
        <v>7.5999999999999998E-2</v>
      </c>
      <c r="T138" s="202">
        <f>S138*H138</f>
        <v>0.72959999999999992</v>
      </c>
      <c r="AR138" s="23" t="s">
        <v>146</v>
      </c>
      <c r="AT138" s="23" t="s">
        <v>141</v>
      </c>
      <c r="AU138" s="23" t="s">
        <v>147</v>
      </c>
      <c r="AY138" s="23" t="s">
        <v>138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147</v>
      </c>
      <c r="BK138" s="203">
        <f>ROUND(I138*H138,2)</f>
        <v>0</v>
      </c>
      <c r="BL138" s="23" t="s">
        <v>146</v>
      </c>
      <c r="BM138" s="23" t="s">
        <v>242</v>
      </c>
    </row>
    <row r="139" spans="2:65" s="11" customFormat="1" ht="13.5">
      <c r="B139" s="207"/>
      <c r="C139" s="208"/>
      <c r="D139" s="204" t="s">
        <v>155</v>
      </c>
      <c r="E139" s="209" t="s">
        <v>21</v>
      </c>
      <c r="F139" s="210" t="s">
        <v>243</v>
      </c>
      <c r="G139" s="208"/>
      <c r="H139" s="211">
        <v>9.6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155</v>
      </c>
      <c r="AU139" s="217" t="s">
        <v>147</v>
      </c>
      <c r="AV139" s="11" t="s">
        <v>147</v>
      </c>
      <c r="AW139" s="11" t="s">
        <v>33</v>
      </c>
      <c r="AX139" s="11" t="s">
        <v>77</v>
      </c>
      <c r="AY139" s="217" t="s">
        <v>138</v>
      </c>
    </row>
    <row r="140" spans="2:65" s="1" customFormat="1" ht="22.5" customHeight="1">
      <c r="B140" s="40"/>
      <c r="C140" s="192" t="s">
        <v>244</v>
      </c>
      <c r="D140" s="192" t="s">
        <v>141</v>
      </c>
      <c r="E140" s="193" t="s">
        <v>245</v>
      </c>
      <c r="F140" s="194" t="s">
        <v>246</v>
      </c>
      <c r="G140" s="195" t="s">
        <v>247</v>
      </c>
      <c r="H140" s="196">
        <v>10</v>
      </c>
      <c r="I140" s="197"/>
      <c r="J140" s="198">
        <f>ROUND(I140*H140,2)</f>
        <v>0</v>
      </c>
      <c r="K140" s="194" t="s">
        <v>145</v>
      </c>
      <c r="L140" s="60"/>
      <c r="M140" s="199" t="s">
        <v>21</v>
      </c>
      <c r="N140" s="200" t="s">
        <v>41</v>
      </c>
      <c r="O140" s="41"/>
      <c r="P140" s="201">
        <f>O140*H140</f>
        <v>0</v>
      </c>
      <c r="Q140" s="201">
        <v>0</v>
      </c>
      <c r="R140" s="201">
        <f>Q140*H140</f>
        <v>0</v>
      </c>
      <c r="S140" s="201">
        <v>8.9999999999999993E-3</v>
      </c>
      <c r="T140" s="202">
        <f>S140*H140</f>
        <v>0.09</v>
      </c>
      <c r="AR140" s="23" t="s">
        <v>146</v>
      </c>
      <c r="AT140" s="23" t="s">
        <v>141</v>
      </c>
      <c r="AU140" s="23" t="s">
        <v>147</v>
      </c>
      <c r="AY140" s="23" t="s">
        <v>138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147</v>
      </c>
      <c r="BK140" s="203">
        <f>ROUND(I140*H140,2)</f>
        <v>0</v>
      </c>
      <c r="BL140" s="23" t="s">
        <v>146</v>
      </c>
      <c r="BM140" s="23" t="s">
        <v>248</v>
      </c>
    </row>
    <row r="141" spans="2:65" s="1" customFormat="1" ht="22.5" customHeight="1">
      <c r="B141" s="40"/>
      <c r="C141" s="192" t="s">
        <v>9</v>
      </c>
      <c r="D141" s="192" t="s">
        <v>141</v>
      </c>
      <c r="E141" s="193" t="s">
        <v>249</v>
      </c>
      <c r="F141" s="194" t="s">
        <v>250</v>
      </c>
      <c r="G141" s="195" t="s">
        <v>247</v>
      </c>
      <c r="H141" s="196">
        <v>3</v>
      </c>
      <c r="I141" s="197"/>
      <c r="J141" s="198">
        <f>ROUND(I141*H141,2)</f>
        <v>0</v>
      </c>
      <c r="K141" s="194" t="s">
        <v>145</v>
      </c>
      <c r="L141" s="60"/>
      <c r="M141" s="199" t="s">
        <v>21</v>
      </c>
      <c r="N141" s="200" t="s">
        <v>41</v>
      </c>
      <c r="O141" s="41"/>
      <c r="P141" s="201">
        <f>O141*H141</f>
        <v>0</v>
      </c>
      <c r="Q141" s="201">
        <v>0</v>
      </c>
      <c r="R141" s="201">
        <f>Q141*H141</f>
        <v>0</v>
      </c>
      <c r="S141" s="201">
        <v>2.5000000000000001E-2</v>
      </c>
      <c r="T141" s="202">
        <f>S141*H141</f>
        <v>7.5000000000000011E-2</v>
      </c>
      <c r="AR141" s="23" t="s">
        <v>146</v>
      </c>
      <c r="AT141" s="23" t="s">
        <v>141</v>
      </c>
      <c r="AU141" s="23" t="s">
        <v>147</v>
      </c>
      <c r="AY141" s="23" t="s">
        <v>138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147</v>
      </c>
      <c r="BK141" s="203">
        <f>ROUND(I141*H141,2)</f>
        <v>0</v>
      </c>
      <c r="BL141" s="23" t="s">
        <v>146</v>
      </c>
      <c r="BM141" s="23" t="s">
        <v>251</v>
      </c>
    </row>
    <row r="142" spans="2:65" s="1" customFormat="1" ht="22.5" customHeight="1">
      <c r="B142" s="40"/>
      <c r="C142" s="192" t="s">
        <v>252</v>
      </c>
      <c r="D142" s="192" t="s">
        <v>141</v>
      </c>
      <c r="E142" s="193" t="s">
        <v>253</v>
      </c>
      <c r="F142" s="194" t="s">
        <v>254</v>
      </c>
      <c r="G142" s="195" t="s">
        <v>159</v>
      </c>
      <c r="H142" s="196">
        <v>12.81</v>
      </c>
      <c r="I142" s="197"/>
      <c r="J142" s="198">
        <f>ROUND(I142*H142,2)</f>
        <v>0</v>
      </c>
      <c r="K142" s="194" t="s">
        <v>145</v>
      </c>
      <c r="L142" s="60"/>
      <c r="M142" s="199" t="s">
        <v>21</v>
      </c>
      <c r="N142" s="200" t="s">
        <v>41</v>
      </c>
      <c r="O142" s="41"/>
      <c r="P142" s="201">
        <f>O142*H142</f>
        <v>0</v>
      </c>
      <c r="Q142" s="201">
        <v>0</v>
      </c>
      <c r="R142" s="201">
        <f>Q142*H142</f>
        <v>0</v>
      </c>
      <c r="S142" s="201">
        <v>6.8000000000000005E-2</v>
      </c>
      <c r="T142" s="202">
        <f>S142*H142</f>
        <v>0.87108000000000008</v>
      </c>
      <c r="AR142" s="23" t="s">
        <v>146</v>
      </c>
      <c r="AT142" s="23" t="s">
        <v>141</v>
      </c>
      <c r="AU142" s="23" t="s">
        <v>147</v>
      </c>
      <c r="AY142" s="23" t="s">
        <v>138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147</v>
      </c>
      <c r="BK142" s="203">
        <f>ROUND(I142*H142,2)</f>
        <v>0</v>
      </c>
      <c r="BL142" s="23" t="s">
        <v>146</v>
      </c>
      <c r="BM142" s="23" t="s">
        <v>255</v>
      </c>
    </row>
    <row r="143" spans="2:65" s="11" customFormat="1" ht="13.5">
      <c r="B143" s="207"/>
      <c r="C143" s="208"/>
      <c r="D143" s="218" t="s">
        <v>155</v>
      </c>
      <c r="E143" s="219" t="s">
        <v>21</v>
      </c>
      <c r="F143" s="220" t="s">
        <v>256</v>
      </c>
      <c r="G143" s="208"/>
      <c r="H143" s="221">
        <v>1.56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155</v>
      </c>
      <c r="AU143" s="217" t="s">
        <v>147</v>
      </c>
      <c r="AV143" s="11" t="s">
        <v>147</v>
      </c>
      <c r="AW143" s="11" t="s">
        <v>33</v>
      </c>
      <c r="AX143" s="11" t="s">
        <v>69</v>
      </c>
      <c r="AY143" s="217" t="s">
        <v>138</v>
      </c>
    </row>
    <row r="144" spans="2:65" s="11" customFormat="1" ht="13.5">
      <c r="B144" s="207"/>
      <c r="C144" s="208"/>
      <c r="D144" s="218" t="s">
        <v>155</v>
      </c>
      <c r="E144" s="219" t="s">
        <v>21</v>
      </c>
      <c r="F144" s="220" t="s">
        <v>257</v>
      </c>
      <c r="G144" s="208"/>
      <c r="H144" s="221">
        <v>11.25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155</v>
      </c>
      <c r="AU144" s="217" t="s">
        <v>147</v>
      </c>
      <c r="AV144" s="11" t="s">
        <v>147</v>
      </c>
      <c r="AW144" s="11" t="s">
        <v>33</v>
      </c>
      <c r="AX144" s="11" t="s">
        <v>69</v>
      </c>
      <c r="AY144" s="217" t="s">
        <v>138</v>
      </c>
    </row>
    <row r="145" spans="2:65" s="12" customFormat="1" ht="13.5">
      <c r="B145" s="222"/>
      <c r="C145" s="223"/>
      <c r="D145" s="204" t="s">
        <v>155</v>
      </c>
      <c r="E145" s="224" t="s">
        <v>21</v>
      </c>
      <c r="F145" s="225" t="s">
        <v>210</v>
      </c>
      <c r="G145" s="223"/>
      <c r="H145" s="226">
        <v>12.81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155</v>
      </c>
      <c r="AU145" s="232" t="s">
        <v>147</v>
      </c>
      <c r="AV145" s="12" t="s">
        <v>146</v>
      </c>
      <c r="AW145" s="12" t="s">
        <v>33</v>
      </c>
      <c r="AX145" s="12" t="s">
        <v>77</v>
      </c>
      <c r="AY145" s="232" t="s">
        <v>138</v>
      </c>
    </row>
    <row r="146" spans="2:65" s="1" customFormat="1" ht="22.5" customHeight="1">
      <c r="B146" s="40"/>
      <c r="C146" s="192" t="s">
        <v>258</v>
      </c>
      <c r="D146" s="192" t="s">
        <v>141</v>
      </c>
      <c r="E146" s="193" t="s">
        <v>259</v>
      </c>
      <c r="F146" s="194" t="s">
        <v>260</v>
      </c>
      <c r="G146" s="195" t="s">
        <v>159</v>
      </c>
      <c r="H146" s="196">
        <v>3.75</v>
      </c>
      <c r="I146" s="197"/>
      <c r="J146" s="198">
        <f>ROUND(I146*H146,2)</f>
        <v>0</v>
      </c>
      <c r="K146" s="194" t="s">
        <v>145</v>
      </c>
      <c r="L146" s="60"/>
      <c r="M146" s="199" t="s">
        <v>21</v>
      </c>
      <c r="N146" s="200" t="s">
        <v>41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6.3E-2</v>
      </c>
      <c r="T146" s="202">
        <f>S146*H146</f>
        <v>0.23625000000000002</v>
      </c>
      <c r="AR146" s="23" t="s">
        <v>146</v>
      </c>
      <c r="AT146" s="23" t="s">
        <v>141</v>
      </c>
      <c r="AU146" s="23" t="s">
        <v>147</v>
      </c>
      <c r="AY146" s="23" t="s">
        <v>138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147</v>
      </c>
      <c r="BK146" s="203">
        <f>ROUND(I146*H146,2)</f>
        <v>0</v>
      </c>
      <c r="BL146" s="23" t="s">
        <v>146</v>
      </c>
      <c r="BM146" s="23" t="s">
        <v>261</v>
      </c>
    </row>
    <row r="147" spans="2:65" s="11" customFormat="1" ht="13.5">
      <c r="B147" s="207"/>
      <c r="C147" s="208"/>
      <c r="D147" s="218" t="s">
        <v>155</v>
      </c>
      <c r="E147" s="219" t="s">
        <v>21</v>
      </c>
      <c r="F147" s="220" t="s">
        <v>262</v>
      </c>
      <c r="G147" s="208"/>
      <c r="H147" s="221">
        <v>3.75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155</v>
      </c>
      <c r="AU147" s="217" t="s">
        <v>147</v>
      </c>
      <c r="AV147" s="11" t="s">
        <v>147</v>
      </c>
      <c r="AW147" s="11" t="s">
        <v>33</v>
      </c>
      <c r="AX147" s="11" t="s">
        <v>69</v>
      </c>
      <c r="AY147" s="217" t="s">
        <v>138</v>
      </c>
    </row>
    <row r="148" spans="2:65" s="12" customFormat="1" ht="13.5">
      <c r="B148" s="222"/>
      <c r="C148" s="223"/>
      <c r="D148" s="218" t="s">
        <v>155</v>
      </c>
      <c r="E148" s="243" t="s">
        <v>21</v>
      </c>
      <c r="F148" s="244" t="s">
        <v>210</v>
      </c>
      <c r="G148" s="223"/>
      <c r="H148" s="245">
        <v>3.75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155</v>
      </c>
      <c r="AU148" s="232" t="s">
        <v>147</v>
      </c>
      <c r="AV148" s="12" t="s">
        <v>146</v>
      </c>
      <c r="AW148" s="12" t="s">
        <v>33</v>
      </c>
      <c r="AX148" s="12" t="s">
        <v>77</v>
      </c>
      <c r="AY148" s="232" t="s">
        <v>138</v>
      </c>
    </row>
    <row r="149" spans="2:65" s="10" customFormat="1" ht="29.85" customHeight="1">
      <c r="B149" s="175"/>
      <c r="C149" s="176"/>
      <c r="D149" s="189" t="s">
        <v>68</v>
      </c>
      <c r="E149" s="190" t="s">
        <v>263</v>
      </c>
      <c r="F149" s="190" t="s">
        <v>264</v>
      </c>
      <c r="G149" s="176"/>
      <c r="H149" s="176"/>
      <c r="I149" s="179"/>
      <c r="J149" s="191">
        <f>BK149</f>
        <v>0</v>
      </c>
      <c r="K149" s="176"/>
      <c r="L149" s="181"/>
      <c r="M149" s="182"/>
      <c r="N149" s="183"/>
      <c r="O149" s="183"/>
      <c r="P149" s="184">
        <f>SUM(P150:P155)</f>
        <v>0</v>
      </c>
      <c r="Q149" s="183"/>
      <c r="R149" s="184">
        <f>SUM(R150:R155)</f>
        <v>0</v>
      </c>
      <c r="S149" s="183"/>
      <c r="T149" s="185">
        <f>SUM(T150:T155)</f>
        <v>0</v>
      </c>
      <c r="AR149" s="186" t="s">
        <v>77</v>
      </c>
      <c r="AT149" s="187" t="s">
        <v>68</v>
      </c>
      <c r="AU149" s="187" t="s">
        <v>77</v>
      </c>
      <c r="AY149" s="186" t="s">
        <v>138</v>
      </c>
      <c r="BK149" s="188">
        <f>SUM(BK150:BK155)</f>
        <v>0</v>
      </c>
    </row>
    <row r="150" spans="2:65" s="1" customFormat="1" ht="22.5" customHeight="1">
      <c r="B150" s="40"/>
      <c r="C150" s="192" t="s">
        <v>265</v>
      </c>
      <c r="D150" s="192" t="s">
        <v>141</v>
      </c>
      <c r="E150" s="193" t="s">
        <v>266</v>
      </c>
      <c r="F150" s="194" t="s">
        <v>267</v>
      </c>
      <c r="G150" s="195" t="s">
        <v>268</v>
      </c>
      <c r="H150" s="196">
        <v>3.93</v>
      </c>
      <c r="I150" s="197"/>
      <c r="J150" s="198">
        <f>ROUND(I150*H150,2)</f>
        <v>0</v>
      </c>
      <c r="K150" s="194" t="s">
        <v>145</v>
      </c>
      <c r="L150" s="60"/>
      <c r="M150" s="199" t="s">
        <v>21</v>
      </c>
      <c r="N150" s="200" t="s">
        <v>41</v>
      </c>
      <c r="O150" s="4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146</v>
      </c>
      <c r="AT150" s="23" t="s">
        <v>141</v>
      </c>
      <c r="AU150" s="23" t="s">
        <v>147</v>
      </c>
      <c r="AY150" s="23" t="s">
        <v>138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147</v>
      </c>
      <c r="BK150" s="203">
        <f>ROUND(I150*H150,2)</f>
        <v>0</v>
      </c>
      <c r="BL150" s="23" t="s">
        <v>146</v>
      </c>
      <c r="BM150" s="23" t="s">
        <v>269</v>
      </c>
    </row>
    <row r="151" spans="2:65" s="1" customFormat="1" ht="22.5" customHeight="1">
      <c r="B151" s="40"/>
      <c r="C151" s="192" t="s">
        <v>270</v>
      </c>
      <c r="D151" s="192" t="s">
        <v>141</v>
      </c>
      <c r="E151" s="193" t="s">
        <v>271</v>
      </c>
      <c r="F151" s="194" t="s">
        <v>272</v>
      </c>
      <c r="G151" s="195" t="s">
        <v>268</v>
      </c>
      <c r="H151" s="196">
        <v>3.93</v>
      </c>
      <c r="I151" s="197"/>
      <c r="J151" s="198">
        <f>ROUND(I151*H151,2)</f>
        <v>0</v>
      </c>
      <c r="K151" s="194" t="s">
        <v>145</v>
      </c>
      <c r="L151" s="60"/>
      <c r="M151" s="199" t="s">
        <v>21</v>
      </c>
      <c r="N151" s="200" t="s">
        <v>41</v>
      </c>
      <c r="O151" s="41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146</v>
      </c>
      <c r="AT151" s="23" t="s">
        <v>141</v>
      </c>
      <c r="AU151" s="23" t="s">
        <v>147</v>
      </c>
      <c r="AY151" s="23" t="s">
        <v>138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147</v>
      </c>
      <c r="BK151" s="203">
        <f>ROUND(I151*H151,2)</f>
        <v>0</v>
      </c>
      <c r="BL151" s="23" t="s">
        <v>146</v>
      </c>
      <c r="BM151" s="23" t="s">
        <v>273</v>
      </c>
    </row>
    <row r="152" spans="2:65" s="1" customFormat="1" ht="22.5" customHeight="1">
      <c r="B152" s="40"/>
      <c r="C152" s="192" t="s">
        <v>274</v>
      </c>
      <c r="D152" s="192" t="s">
        <v>141</v>
      </c>
      <c r="E152" s="193" t="s">
        <v>275</v>
      </c>
      <c r="F152" s="194" t="s">
        <v>276</v>
      </c>
      <c r="G152" s="195" t="s">
        <v>268</v>
      </c>
      <c r="H152" s="196">
        <v>55.02</v>
      </c>
      <c r="I152" s="197"/>
      <c r="J152" s="198">
        <f>ROUND(I152*H152,2)</f>
        <v>0</v>
      </c>
      <c r="K152" s="194" t="s">
        <v>145</v>
      </c>
      <c r="L152" s="60"/>
      <c r="M152" s="199" t="s">
        <v>21</v>
      </c>
      <c r="N152" s="200" t="s">
        <v>41</v>
      </c>
      <c r="O152" s="4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146</v>
      </c>
      <c r="AT152" s="23" t="s">
        <v>141</v>
      </c>
      <c r="AU152" s="23" t="s">
        <v>147</v>
      </c>
      <c r="AY152" s="23" t="s">
        <v>138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147</v>
      </c>
      <c r="BK152" s="203">
        <f>ROUND(I152*H152,2)</f>
        <v>0</v>
      </c>
      <c r="BL152" s="23" t="s">
        <v>146</v>
      </c>
      <c r="BM152" s="23" t="s">
        <v>277</v>
      </c>
    </row>
    <row r="153" spans="2:65" s="1" customFormat="1" ht="27">
      <c r="B153" s="40"/>
      <c r="C153" s="62"/>
      <c r="D153" s="218" t="s">
        <v>149</v>
      </c>
      <c r="E153" s="62"/>
      <c r="F153" s="246" t="s">
        <v>278</v>
      </c>
      <c r="G153" s="62"/>
      <c r="H153" s="62"/>
      <c r="I153" s="162"/>
      <c r="J153" s="62"/>
      <c r="K153" s="62"/>
      <c r="L153" s="60"/>
      <c r="M153" s="206"/>
      <c r="N153" s="41"/>
      <c r="O153" s="41"/>
      <c r="P153" s="41"/>
      <c r="Q153" s="41"/>
      <c r="R153" s="41"/>
      <c r="S153" s="41"/>
      <c r="T153" s="77"/>
      <c r="AT153" s="23" t="s">
        <v>149</v>
      </c>
      <c r="AU153" s="23" t="s">
        <v>147</v>
      </c>
    </row>
    <row r="154" spans="2:65" s="11" customFormat="1" ht="13.5">
      <c r="B154" s="207"/>
      <c r="C154" s="208"/>
      <c r="D154" s="204" t="s">
        <v>155</v>
      </c>
      <c r="E154" s="208"/>
      <c r="F154" s="210" t="s">
        <v>279</v>
      </c>
      <c r="G154" s="208"/>
      <c r="H154" s="211">
        <v>55.02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155</v>
      </c>
      <c r="AU154" s="217" t="s">
        <v>147</v>
      </c>
      <c r="AV154" s="11" t="s">
        <v>147</v>
      </c>
      <c r="AW154" s="11" t="s">
        <v>6</v>
      </c>
      <c r="AX154" s="11" t="s">
        <v>77</v>
      </c>
      <c r="AY154" s="217" t="s">
        <v>138</v>
      </c>
    </row>
    <row r="155" spans="2:65" s="1" customFormat="1" ht="22.5" customHeight="1">
      <c r="B155" s="40"/>
      <c r="C155" s="192" t="s">
        <v>280</v>
      </c>
      <c r="D155" s="192" t="s">
        <v>141</v>
      </c>
      <c r="E155" s="193" t="s">
        <v>281</v>
      </c>
      <c r="F155" s="194" t="s">
        <v>282</v>
      </c>
      <c r="G155" s="195" t="s">
        <v>268</v>
      </c>
      <c r="H155" s="196">
        <v>3.93</v>
      </c>
      <c r="I155" s="197"/>
      <c r="J155" s="198">
        <f>ROUND(I155*H155,2)</f>
        <v>0</v>
      </c>
      <c r="K155" s="194" t="s">
        <v>145</v>
      </c>
      <c r="L155" s="60"/>
      <c r="M155" s="199" t="s">
        <v>21</v>
      </c>
      <c r="N155" s="200" t="s">
        <v>41</v>
      </c>
      <c r="O155" s="41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146</v>
      </c>
      <c r="AT155" s="23" t="s">
        <v>141</v>
      </c>
      <c r="AU155" s="23" t="s">
        <v>147</v>
      </c>
      <c r="AY155" s="23" t="s">
        <v>138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147</v>
      </c>
      <c r="BK155" s="203">
        <f>ROUND(I155*H155,2)</f>
        <v>0</v>
      </c>
      <c r="BL155" s="23" t="s">
        <v>146</v>
      </c>
      <c r="BM155" s="23" t="s">
        <v>283</v>
      </c>
    </row>
    <row r="156" spans="2:65" s="10" customFormat="1" ht="29.85" customHeight="1">
      <c r="B156" s="175"/>
      <c r="C156" s="176"/>
      <c r="D156" s="189" t="s">
        <v>68</v>
      </c>
      <c r="E156" s="190" t="s">
        <v>284</v>
      </c>
      <c r="F156" s="190" t="s">
        <v>285</v>
      </c>
      <c r="G156" s="176"/>
      <c r="H156" s="176"/>
      <c r="I156" s="179"/>
      <c r="J156" s="191">
        <f>BK156</f>
        <v>0</v>
      </c>
      <c r="K156" s="176"/>
      <c r="L156" s="181"/>
      <c r="M156" s="182"/>
      <c r="N156" s="183"/>
      <c r="O156" s="183"/>
      <c r="P156" s="184">
        <f>P157</f>
        <v>0</v>
      </c>
      <c r="Q156" s="183"/>
      <c r="R156" s="184">
        <f>R157</f>
        <v>0</v>
      </c>
      <c r="S156" s="183"/>
      <c r="T156" s="185">
        <f>T157</f>
        <v>0</v>
      </c>
      <c r="AR156" s="186" t="s">
        <v>77</v>
      </c>
      <c r="AT156" s="187" t="s">
        <v>68</v>
      </c>
      <c r="AU156" s="187" t="s">
        <v>77</v>
      </c>
      <c r="AY156" s="186" t="s">
        <v>138</v>
      </c>
      <c r="BK156" s="188">
        <f>BK157</f>
        <v>0</v>
      </c>
    </row>
    <row r="157" spans="2:65" s="1" customFormat="1" ht="22.5" customHeight="1">
      <c r="B157" s="40"/>
      <c r="C157" s="192" t="s">
        <v>286</v>
      </c>
      <c r="D157" s="192" t="s">
        <v>141</v>
      </c>
      <c r="E157" s="193" t="s">
        <v>287</v>
      </c>
      <c r="F157" s="194" t="s">
        <v>288</v>
      </c>
      <c r="G157" s="195" t="s">
        <v>268</v>
      </c>
      <c r="H157" s="196">
        <v>6.9619999999999997</v>
      </c>
      <c r="I157" s="197"/>
      <c r="J157" s="198">
        <f>ROUND(I157*H157,2)</f>
        <v>0</v>
      </c>
      <c r="K157" s="194" t="s">
        <v>145</v>
      </c>
      <c r="L157" s="60"/>
      <c r="M157" s="199" t="s">
        <v>21</v>
      </c>
      <c r="N157" s="200" t="s">
        <v>41</v>
      </c>
      <c r="O157" s="41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146</v>
      </c>
      <c r="AT157" s="23" t="s">
        <v>141</v>
      </c>
      <c r="AU157" s="23" t="s">
        <v>147</v>
      </c>
      <c r="AY157" s="23" t="s">
        <v>138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147</v>
      </c>
      <c r="BK157" s="203">
        <f>ROUND(I157*H157,2)</f>
        <v>0</v>
      </c>
      <c r="BL157" s="23" t="s">
        <v>146</v>
      </c>
      <c r="BM157" s="23" t="s">
        <v>289</v>
      </c>
    </row>
    <row r="158" spans="2:65" s="10" customFormat="1" ht="37.35" customHeight="1">
      <c r="B158" s="175"/>
      <c r="C158" s="176"/>
      <c r="D158" s="177" t="s">
        <v>68</v>
      </c>
      <c r="E158" s="178" t="s">
        <v>290</v>
      </c>
      <c r="F158" s="178" t="s">
        <v>291</v>
      </c>
      <c r="G158" s="176"/>
      <c r="H158" s="176"/>
      <c r="I158" s="179"/>
      <c r="J158" s="180">
        <f>BK158</f>
        <v>0</v>
      </c>
      <c r="K158" s="176"/>
      <c r="L158" s="181"/>
      <c r="M158" s="182"/>
      <c r="N158" s="183"/>
      <c r="O158" s="183"/>
      <c r="P158" s="184">
        <f>P159+P165+P179+P202+P215+P221+P235+P262+P279+P296+P307+P315</f>
        <v>0</v>
      </c>
      <c r="Q158" s="183"/>
      <c r="R158" s="184">
        <f>R159+R165+R179+R202+R215+R221+R235+R262+R279+R296+R307+R315</f>
        <v>2.4366960685999999</v>
      </c>
      <c r="S158" s="183"/>
      <c r="T158" s="185">
        <f>T159+T165+T179+T202+T215+T221+T235+T262+T279+T296+T307+T315</f>
        <v>1.7317931099999999</v>
      </c>
      <c r="AR158" s="186" t="s">
        <v>147</v>
      </c>
      <c r="AT158" s="187" t="s">
        <v>68</v>
      </c>
      <c r="AU158" s="187" t="s">
        <v>69</v>
      </c>
      <c r="AY158" s="186" t="s">
        <v>138</v>
      </c>
      <c r="BK158" s="188">
        <f>BK159+BK165+BK179+BK202+BK215+BK221+BK235+BK262+BK279+BK296+BK307+BK315</f>
        <v>0</v>
      </c>
    </row>
    <row r="159" spans="2:65" s="10" customFormat="1" ht="19.899999999999999" customHeight="1">
      <c r="B159" s="175"/>
      <c r="C159" s="176"/>
      <c r="D159" s="189" t="s">
        <v>68</v>
      </c>
      <c r="E159" s="190" t="s">
        <v>292</v>
      </c>
      <c r="F159" s="190" t="s">
        <v>293</v>
      </c>
      <c r="G159" s="176"/>
      <c r="H159" s="176"/>
      <c r="I159" s="179"/>
      <c r="J159" s="191">
        <f>BK159</f>
        <v>0</v>
      </c>
      <c r="K159" s="176"/>
      <c r="L159" s="181"/>
      <c r="M159" s="182"/>
      <c r="N159" s="183"/>
      <c r="O159" s="183"/>
      <c r="P159" s="184">
        <f>SUM(P160:P164)</f>
        <v>0</v>
      </c>
      <c r="Q159" s="183"/>
      <c r="R159" s="184">
        <f>SUM(R160:R164)</f>
        <v>1.8558000000000001E-3</v>
      </c>
      <c r="S159" s="183"/>
      <c r="T159" s="185">
        <f>SUM(T160:T164)</f>
        <v>0</v>
      </c>
      <c r="AR159" s="186" t="s">
        <v>147</v>
      </c>
      <c r="AT159" s="187" t="s">
        <v>68</v>
      </c>
      <c r="AU159" s="187" t="s">
        <v>77</v>
      </c>
      <c r="AY159" s="186" t="s">
        <v>138</v>
      </c>
      <c r="BK159" s="188">
        <f>SUM(BK160:BK164)</f>
        <v>0</v>
      </c>
    </row>
    <row r="160" spans="2:65" s="1" customFormat="1" ht="22.5" customHeight="1">
      <c r="B160" s="40"/>
      <c r="C160" s="192" t="s">
        <v>294</v>
      </c>
      <c r="D160" s="192" t="s">
        <v>141</v>
      </c>
      <c r="E160" s="193" t="s">
        <v>295</v>
      </c>
      <c r="F160" s="194" t="s">
        <v>296</v>
      </c>
      <c r="G160" s="195" t="s">
        <v>144</v>
      </c>
      <c r="H160" s="196">
        <v>2</v>
      </c>
      <c r="I160" s="197"/>
      <c r="J160" s="198">
        <f>ROUND(I160*H160,2)</f>
        <v>0</v>
      </c>
      <c r="K160" s="194" t="s">
        <v>297</v>
      </c>
      <c r="L160" s="60"/>
      <c r="M160" s="199" t="s">
        <v>21</v>
      </c>
      <c r="N160" s="200" t="s">
        <v>41</v>
      </c>
      <c r="O160" s="41"/>
      <c r="P160" s="201">
        <f>O160*H160</f>
        <v>0</v>
      </c>
      <c r="Q160" s="201">
        <v>2.6860000000000002E-4</v>
      </c>
      <c r="R160" s="201">
        <f>Q160*H160</f>
        <v>5.3720000000000005E-4</v>
      </c>
      <c r="S160" s="201">
        <v>0</v>
      </c>
      <c r="T160" s="202">
        <f>S160*H160</f>
        <v>0</v>
      </c>
      <c r="AR160" s="23" t="s">
        <v>224</v>
      </c>
      <c r="AT160" s="23" t="s">
        <v>141</v>
      </c>
      <c r="AU160" s="23" t="s">
        <v>147</v>
      </c>
      <c r="AY160" s="23" t="s">
        <v>138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147</v>
      </c>
      <c r="BK160" s="203">
        <f>ROUND(I160*H160,2)</f>
        <v>0</v>
      </c>
      <c r="BL160" s="23" t="s">
        <v>224</v>
      </c>
      <c r="BM160" s="23" t="s">
        <v>298</v>
      </c>
    </row>
    <row r="161" spans="2:65" s="1" customFormat="1" ht="22.5" customHeight="1">
      <c r="B161" s="40"/>
      <c r="C161" s="192" t="s">
        <v>299</v>
      </c>
      <c r="D161" s="192" t="s">
        <v>141</v>
      </c>
      <c r="E161" s="193" t="s">
        <v>300</v>
      </c>
      <c r="F161" s="194" t="s">
        <v>301</v>
      </c>
      <c r="G161" s="195" t="s">
        <v>144</v>
      </c>
      <c r="H161" s="196">
        <v>1</v>
      </c>
      <c r="I161" s="197"/>
      <c r="J161" s="198">
        <f>ROUND(I161*H161,2)</f>
        <v>0</v>
      </c>
      <c r="K161" s="194" t="s">
        <v>297</v>
      </c>
      <c r="L161" s="60"/>
      <c r="M161" s="199" t="s">
        <v>21</v>
      </c>
      <c r="N161" s="200" t="s">
        <v>41</v>
      </c>
      <c r="O161" s="41"/>
      <c r="P161" s="201">
        <f>O161*H161</f>
        <v>0</v>
      </c>
      <c r="Q161" s="201">
        <v>3.1359999999999998E-4</v>
      </c>
      <c r="R161" s="201">
        <f>Q161*H161</f>
        <v>3.1359999999999998E-4</v>
      </c>
      <c r="S161" s="201">
        <v>0</v>
      </c>
      <c r="T161" s="202">
        <f>S161*H161</f>
        <v>0</v>
      </c>
      <c r="AR161" s="23" t="s">
        <v>224</v>
      </c>
      <c r="AT161" s="23" t="s">
        <v>141</v>
      </c>
      <c r="AU161" s="23" t="s">
        <v>147</v>
      </c>
      <c r="AY161" s="23" t="s">
        <v>138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147</v>
      </c>
      <c r="BK161" s="203">
        <f>ROUND(I161*H161,2)</f>
        <v>0</v>
      </c>
      <c r="BL161" s="23" t="s">
        <v>224</v>
      </c>
      <c r="BM161" s="23" t="s">
        <v>302</v>
      </c>
    </row>
    <row r="162" spans="2:65" s="1" customFormat="1" ht="22.5" customHeight="1">
      <c r="B162" s="40"/>
      <c r="C162" s="192" t="s">
        <v>303</v>
      </c>
      <c r="D162" s="192" t="s">
        <v>141</v>
      </c>
      <c r="E162" s="193" t="s">
        <v>304</v>
      </c>
      <c r="F162" s="194" t="s">
        <v>305</v>
      </c>
      <c r="G162" s="195" t="s">
        <v>144</v>
      </c>
      <c r="H162" s="196">
        <v>1</v>
      </c>
      <c r="I162" s="197"/>
      <c r="J162" s="198">
        <f>ROUND(I162*H162,2)</f>
        <v>0</v>
      </c>
      <c r="K162" s="194" t="s">
        <v>297</v>
      </c>
      <c r="L162" s="60"/>
      <c r="M162" s="199" t="s">
        <v>21</v>
      </c>
      <c r="N162" s="200" t="s">
        <v>41</v>
      </c>
      <c r="O162" s="41"/>
      <c r="P162" s="201">
        <f>O162*H162</f>
        <v>0</v>
      </c>
      <c r="Q162" s="201">
        <v>1.005E-3</v>
      </c>
      <c r="R162" s="201">
        <f>Q162*H162</f>
        <v>1.005E-3</v>
      </c>
      <c r="S162" s="201">
        <v>0</v>
      </c>
      <c r="T162" s="202">
        <f>S162*H162</f>
        <v>0</v>
      </c>
      <c r="AR162" s="23" t="s">
        <v>224</v>
      </c>
      <c r="AT162" s="23" t="s">
        <v>141</v>
      </c>
      <c r="AU162" s="23" t="s">
        <v>147</v>
      </c>
      <c r="AY162" s="23" t="s">
        <v>138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147</v>
      </c>
      <c r="BK162" s="203">
        <f>ROUND(I162*H162,2)</f>
        <v>0</v>
      </c>
      <c r="BL162" s="23" t="s">
        <v>224</v>
      </c>
      <c r="BM162" s="23" t="s">
        <v>306</v>
      </c>
    </row>
    <row r="163" spans="2:65" s="1" customFormat="1" ht="22.5" customHeight="1">
      <c r="B163" s="40"/>
      <c r="C163" s="192" t="s">
        <v>307</v>
      </c>
      <c r="D163" s="192" t="s">
        <v>141</v>
      </c>
      <c r="E163" s="193" t="s">
        <v>308</v>
      </c>
      <c r="F163" s="194" t="s">
        <v>309</v>
      </c>
      <c r="G163" s="195" t="s">
        <v>310</v>
      </c>
      <c r="H163" s="196">
        <v>5</v>
      </c>
      <c r="I163" s="197"/>
      <c r="J163" s="198">
        <f>ROUND(I163*H163,2)</f>
        <v>0</v>
      </c>
      <c r="K163" s="194" t="s">
        <v>21</v>
      </c>
      <c r="L163" s="60"/>
      <c r="M163" s="199" t="s">
        <v>21</v>
      </c>
      <c r="N163" s="200" t="s">
        <v>41</v>
      </c>
      <c r="O163" s="41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224</v>
      </c>
      <c r="AT163" s="23" t="s">
        <v>141</v>
      </c>
      <c r="AU163" s="23" t="s">
        <v>147</v>
      </c>
      <c r="AY163" s="23" t="s">
        <v>138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147</v>
      </c>
      <c r="BK163" s="203">
        <f>ROUND(I163*H163,2)</f>
        <v>0</v>
      </c>
      <c r="BL163" s="23" t="s">
        <v>224</v>
      </c>
      <c r="BM163" s="23" t="s">
        <v>311</v>
      </c>
    </row>
    <row r="164" spans="2:65" s="1" customFormat="1" ht="22.5" customHeight="1">
      <c r="B164" s="40"/>
      <c r="C164" s="192" t="s">
        <v>312</v>
      </c>
      <c r="D164" s="192" t="s">
        <v>141</v>
      </c>
      <c r="E164" s="193" t="s">
        <v>313</v>
      </c>
      <c r="F164" s="194" t="s">
        <v>314</v>
      </c>
      <c r="G164" s="195" t="s">
        <v>315</v>
      </c>
      <c r="H164" s="247"/>
      <c r="I164" s="197"/>
      <c r="J164" s="198">
        <f>ROUND(I164*H164,2)</f>
        <v>0</v>
      </c>
      <c r="K164" s="194" t="s">
        <v>297</v>
      </c>
      <c r="L164" s="60"/>
      <c r="M164" s="199" t="s">
        <v>21</v>
      </c>
      <c r="N164" s="200" t="s">
        <v>41</v>
      </c>
      <c r="O164" s="41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224</v>
      </c>
      <c r="AT164" s="23" t="s">
        <v>141</v>
      </c>
      <c r="AU164" s="23" t="s">
        <v>147</v>
      </c>
      <c r="AY164" s="23" t="s">
        <v>138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147</v>
      </c>
      <c r="BK164" s="203">
        <f>ROUND(I164*H164,2)</f>
        <v>0</v>
      </c>
      <c r="BL164" s="23" t="s">
        <v>224</v>
      </c>
      <c r="BM164" s="23" t="s">
        <v>316</v>
      </c>
    </row>
    <row r="165" spans="2:65" s="10" customFormat="1" ht="29.85" customHeight="1">
      <c r="B165" s="175"/>
      <c r="C165" s="176"/>
      <c r="D165" s="189" t="s">
        <v>68</v>
      </c>
      <c r="E165" s="190" t="s">
        <v>317</v>
      </c>
      <c r="F165" s="190" t="s">
        <v>318</v>
      </c>
      <c r="G165" s="176"/>
      <c r="H165" s="176"/>
      <c r="I165" s="179"/>
      <c r="J165" s="191">
        <f>BK165</f>
        <v>0</v>
      </c>
      <c r="K165" s="176"/>
      <c r="L165" s="181"/>
      <c r="M165" s="182"/>
      <c r="N165" s="183"/>
      <c r="O165" s="183"/>
      <c r="P165" s="184">
        <f>SUM(P166:P178)</f>
        <v>0</v>
      </c>
      <c r="Q165" s="183"/>
      <c r="R165" s="184">
        <f>SUM(R166:R178)</f>
        <v>1.971378E-2</v>
      </c>
      <c r="S165" s="183"/>
      <c r="T165" s="185">
        <f>SUM(T166:T178)</f>
        <v>1.065E-2</v>
      </c>
      <c r="AR165" s="186" t="s">
        <v>147</v>
      </c>
      <c r="AT165" s="187" t="s">
        <v>68</v>
      </c>
      <c r="AU165" s="187" t="s">
        <v>77</v>
      </c>
      <c r="AY165" s="186" t="s">
        <v>138</v>
      </c>
      <c r="BK165" s="188">
        <f>SUM(BK166:BK178)</f>
        <v>0</v>
      </c>
    </row>
    <row r="166" spans="2:65" s="1" customFormat="1" ht="22.5" customHeight="1">
      <c r="B166" s="40"/>
      <c r="C166" s="192" t="s">
        <v>319</v>
      </c>
      <c r="D166" s="192" t="s">
        <v>141</v>
      </c>
      <c r="E166" s="193" t="s">
        <v>320</v>
      </c>
      <c r="F166" s="194" t="s">
        <v>321</v>
      </c>
      <c r="G166" s="195" t="s">
        <v>247</v>
      </c>
      <c r="H166" s="196">
        <v>5</v>
      </c>
      <c r="I166" s="197"/>
      <c r="J166" s="198">
        <f t="shared" ref="J166:J178" si="0">ROUND(I166*H166,2)</f>
        <v>0</v>
      </c>
      <c r="K166" s="194" t="s">
        <v>297</v>
      </c>
      <c r="L166" s="60"/>
      <c r="M166" s="199" t="s">
        <v>21</v>
      </c>
      <c r="N166" s="200" t="s">
        <v>41</v>
      </c>
      <c r="O166" s="41"/>
      <c r="P166" s="201">
        <f t="shared" ref="P166:P178" si="1">O166*H166</f>
        <v>0</v>
      </c>
      <c r="Q166" s="201">
        <v>0</v>
      </c>
      <c r="R166" s="201">
        <f t="shared" ref="R166:R178" si="2">Q166*H166</f>
        <v>0</v>
      </c>
      <c r="S166" s="201">
        <v>2.1299999999999999E-3</v>
      </c>
      <c r="T166" s="202">
        <f t="shared" ref="T166:T178" si="3">S166*H166</f>
        <v>1.065E-2</v>
      </c>
      <c r="AR166" s="23" t="s">
        <v>224</v>
      </c>
      <c r="AT166" s="23" t="s">
        <v>141</v>
      </c>
      <c r="AU166" s="23" t="s">
        <v>147</v>
      </c>
      <c r="AY166" s="23" t="s">
        <v>138</v>
      </c>
      <c r="BE166" s="203">
        <f t="shared" ref="BE166:BE178" si="4">IF(N166="základní",J166,0)</f>
        <v>0</v>
      </c>
      <c r="BF166" s="203">
        <f t="shared" ref="BF166:BF178" si="5">IF(N166="snížená",J166,0)</f>
        <v>0</v>
      </c>
      <c r="BG166" s="203">
        <f t="shared" ref="BG166:BG178" si="6">IF(N166="zákl. přenesená",J166,0)</f>
        <v>0</v>
      </c>
      <c r="BH166" s="203">
        <f t="shared" ref="BH166:BH178" si="7">IF(N166="sníž. přenesená",J166,0)</f>
        <v>0</v>
      </c>
      <c r="BI166" s="203">
        <f t="shared" ref="BI166:BI178" si="8">IF(N166="nulová",J166,0)</f>
        <v>0</v>
      </c>
      <c r="BJ166" s="23" t="s">
        <v>147</v>
      </c>
      <c r="BK166" s="203">
        <f t="shared" ref="BK166:BK178" si="9">ROUND(I166*H166,2)</f>
        <v>0</v>
      </c>
      <c r="BL166" s="23" t="s">
        <v>224</v>
      </c>
      <c r="BM166" s="23" t="s">
        <v>322</v>
      </c>
    </row>
    <row r="167" spans="2:65" s="1" customFormat="1" ht="22.5" customHeight="1">
      <c r="B167" s="40"/>
      <c r="C167" s="192" t="s">
        <v>323</v>
      </c>
      <c r="D167" s="192" t="s">
        <v>141</v>
      </c>
      <c r="E167" s="193" t="s">
        <v>324</v>
      </c>
      <c r="F167" s="194" t="s">
        <v>325</v>
      </c>
      <c r="G167" s="195" t="s">
        <v>144</v>
      </c>
      <c r="H167" s="196">
        <v>2</v>
      </c>
      <c r="I167" s="197"/>
      <c r="J167" s="198">
        <f t="shared" si="0"/>
        <v>0</v>
      </c>
      <c r="K167" s="194" t="s">
        <v>297</v>
      </c>
      <c r="L167" s="60"/>
      <c r="M167" s="199" t="s">
        <v>21</v>
      </c>
      <c r="N167" s="200" t="s">
        <v>41</v>
      </c>
      <c r="O167" s="41"/>
      <c r="P167" s="201">
        <f t="shared" si="1"/>
        <v>0</v>
      </c>
      <c r="Q167" s="201">
        <v>4.3409999999999998E-4</v>
      </c>
      <c r="R167" s="201">
        <f t="shared" si="2"/>
        <v>8.6819999999999996E-4</v>
      </c>
      <c r="S167" s="201">
        <v>0</v>
      </c>
      <c r="T167" s="202">
        <f t="shared" si="3"/>
        <v>0</v>
      </c>
      <c r="AR167" s="23" t="s">
        <v>224</v>
      </c>
      <c r="AT167" s="23" t="s">
        <v>141</v>
      </c>
      <c r="AU167" s="23" t="s">
        <v>147</v>
      </c>
      <c r="AY167" s="23" t="s">
        <v>138</v>
      </c>
      <c r="BE167" s="203">
        <f t="shared" si="4"/>
        <v>0</v>
      </c>
      <c r="BF167" s="203">
        <f t="shared" si="5"/>
        <v>0</v>
      </c>
      <c r="BG167" s="203">
        <f t="shared" si="6"/>
        <v>0</v>
      </c>
      <c r="BH167" s="203">
        <f t="shared" si="7"/>
        <v>0</v>
      </c>
      <c r="BI167" s="203">
        <f t="shared" si="8"/>
        <v>0</v>
      </c>
      <c r="BJ167" s="23" t="s">
        <v>147</v>
      </c>
      <c r="BK167" s="203">
        <f t="shared" si="9"/>
        <v>0</v>
      </c>
      <c r="BL167" s="23" t="s">
        <v>224</v>
      </c>
      <c r="BM167" s="23" t="s">
        <v>326</v>
      </c>
    </row>
    <row r="168" spans="2:65" s="1" customFormat="1" ht="22.5" customHeight="1">
      <c r="B168" s="40"/>
      <c r="C168" s="192" t="s">
        <v>327</v>
      </c>
      <c r="D168" s="192" t="s">
        <v>141</v>
      </c>
      <c r="E168" s="193" t="s">
        <v>328</v>
      </c>
      <c r="F168" s="194" t="s">
        <v>329</v>
      </c>
      <c r="G168" s="195" t="s">
        <v>247</v>
      </c>
      <c r="H168" s="196">
        <v>20</v>
      </c>
      <c r="I168" s="197"/>
      <c r="J168" s="198">
        <f t="shared" si="0"/>
        <v>0</v>
      </c>
      <c r="K168" s="194" t="s">
        <v>297</v>
      </c>
      <c r="L168" s="60"/>
      <c r="M168" s="199" t="s">
        <v>21</v>
      </c>
      <c r="N168" s="200" t="s">
        <v>41</v>
      </c>
      <c r="O168" s="41"/>
      <c r="P168" s="201">
        <f t="shared" si="1"/>
        <v>0</v>
      </c>
      <c r="Q168" s="201">
        <v>6.6330000000000002E-4</v>
      </c>
      <c r="R168" s="201">
        <f t="shared" si="2"/>
        <v>1.3266E-2</v>
      </c>
      <c r="S168" s="201">
        <v>0</v>
      </c>
      <c r="T168" s="202">
        <f t="shared" si="3"/>
        <v>0</v>
      </c>
      <c r="AR168" s="23" t="s">
        <v>224</v>
      </c>
      <c r="AT168" s="23" t="s">
        <v>141</v>
      </c>
      <c r="AU168" s="23" t="s">
        <v>147</v>
      </c>
      <c r="AY168" s="23" t="s">
        <v>138</v>
      </c>
      <c r="BE168" s="203">
        <f t="shared" si="4"/>
        <v>0</v>
      </c>
      <c r="BF168" s="203">
        <f t="shared" si="5"/>
        <v>0</v>
      </c>
      <c r="BG168" s="203">
        <f t="shared" si="6"/>
        <v>0</v>
      </c>
      <c r="BH168" s="203">
        <f t="shared" si="7"/>
        <v>0</v>
      </c>
      <c r="BI168" s="203">
        <f t="shared" si="8"/>
        <v>0</v>
      </c>
      <c r="BJ168" s="23" t="s">
        <v>147</v>
      </c>
      <c r="BK168" s="203">
        <f t="shared" si="9"/>
        <v>0</v>
      </c>
      <c r="BL168" s="23" t="s">
        <v>224</v>
      </c>
      <c r="BM168" s="23" t="s">
        <v>330</v>
      </c>
    </row>
    <row r="169" spans="2:65" s="1" customFormat="1" ht="31.5" customHeight="1">
      <c r="B169" s="40"/>
      <c r="C169" s="192" t="s">
        <v>331</v>
      </c>
      <c r="D169" s="192" t="s">
        <v>141</v>
      </c>
      <c r="E169" s="193" t="s">
        <v>332</v>
      </c>
      <c r="F169" s="194" t="s">
        <v>333</v>
      </c>
      <c r="G169" s="195" t="s">
        <v>247</v>
      </c>
      <c r="H169" s="196">
        <v>20</v>
      </c>
      <c r="I169" s="197"/>
      <c r="J169" s="198">
        <f t="shared" si="0"/>
        <v>0</v>
      </c>
      <c r="K169" s="194" t="s">
        <v>297</v>
      </c>
      <c r="L169" s="60"/>
      <c r="M169" s="199" t="s">
        <v>21</v>
      </c>
      <c r="N169" s="200" t="s">
        <v>41</v>
      </c>
      <c r="O169" s="41"/>
      <c r="P169" s="201">
        <f t="shared" si="1"/>
        <v>0</v>
      </c>
      <c r="Q169" s="201">
        <v>4.206E-5</v>
      </c>
      <c r="R169" s="201">
        <f t="shared" si="2"/>
        <v>8.4120000000000006E-4</v>
      </c>
      <c r="S169" s="201">
        <v>0</v>
      </c>
      <c r="T169" s="202">
        <f t="shared" si="3"/>
        <v>0</v>
      </c>
      <c r="AR169" s="23" t="s">
        <v>224</v>
      </c>
      <c r="AT169" s="23" t="s">
        <v>141</v>
      </c>
      <c r="AU169" s="23" t="s">
        <v>147</v>
      </c>
      <c r="AY169" s="23" t="s">
        <v>138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23" t="s">
        <v>147</v>
      </c>
      <c r="BK169" s="203">
        <f t="shared" si="9"/>
        <v>0</v>
      </c>
      <c r="BL169" s="23" t="s">
        <v>224</v>
      </c>
      <c r="BM169" s="23" t="s">
        <v>334</v>
      </c>
    </row>
    <row r="170" spans="2:65" s="1" customFormat="1" ht="22.5" customHeight="1">
      <c r="B170" s="40"/>
      <c r="C170" s="192" t="s">
        <v>335</v>
      </c>
      <c r="D170" s="192" t="s">
        <v>141</v>
      </c>
      <c r="E170" s="193" t="s">
        <v>336</v>
      </c>
      <c r="F170" s="194" t="s">
        <v>337</v>
      </c>
      <c r="G170" s="195" t="s">
        <v>144</v>
      </c>
      <c r="H170" s="196">
        <v>7</v>
      </c>
      <c r="I170" s="197"/>
      <c r="J170" s="198">
        <f t="shared" si="0"/>
        <v>0</v>
      </c>
      <c r="K170" s="194" t="s">
        <v>297</v>
      </c>
      <c r="L170" s="60"/>
      <c r="M170" s="199" t="s">
        <v>21</v>
      </c>
      <c r="N170" s="200" t="s">
        <v>41</v>
      </c>
      <c r="O170" s="41"/>
      <c r="P170" s="201">
        <f t="shared" si="1"/>
        <v>0</v>
      </c>
      <c r="Q170" s="201">
        <v>0</v>
      </c>
      <c r="R170" s="201">
        <f t="shared" si="2"/>
        <v>0</v>
      </c>
      <c r="S170" s="201">
        <v>0</v>
      </c>
      <c r="T170" s="202">
        <f t="shared" si="3"/>
        <v>0</v>
      </c>
      <c r="AR170" s="23" t="s">
        <v>224</v>
      </c>
      <c r="AT170" s="23" t="s">
        <v>141</v>
      </c>
      <c r="AU170" s="23" t="s">
        <v>147</v>
      </c>
      <c r="AY170" s="23" t="s">
        <v>138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23" t="s">
        <v>147</v>
      </c>
      <c r="BK170" s="203">
        <f t="shared" si="9"/>
        <v>0</v>
      </c>
      <c r="BL170" s="23" t="s">
        <v>224</v>
      </c>
      <c r="BM170" s="23" t="s">
        <v>338</v>
      </c>
    </row>
    <row r="171" spans="2:65" s="1" customFormat="1" ht="22.5" customHeight="1">
      <c r="B171" s="40"/>
      <c r="C171" s="192" t="s">
        <v>339</v>
      </c>
      <c r="D171" s="192" t="s">
        <v>141</v>
      </c>
      <c r="E171" s="193" t="s">
        <v>340</v>
      </c>
      <c r="F171" s="194" t="s">
        <v>341</v>
      </c>
      <c r="G171" s="195" t="s">
        <v>144</v>
      </c>
      <c r="H171" s="196">
        <v>1</v>
      </c>
      <c r="I171" s="197"/>
      <c r="J171" s="198">
        <f t="shared" si="0"/>
        <v>0</v>
      </c>
      <c r="K171" s="194" t="s">
        <v>297</v>
      </c>
      <c r="L171" s="60"/>
      <c r="M171" s="199" t="s">
        <v>21</v>
      </c>
      <c r="N171" s="200" t="s">
        <v>41</v>
      </c>
      <c r="O171" s="41"/>
      <c r="P171" s="201">
        <f t="shared" si="1"/>
        <v>0</v>
      </c>
      <c r="Q171" s="201">
        <v>0</v>
      </c>
      <c r="R171" s="201">
        <f t="shared" si="2"/>
        <v>0</v>
      </c>
      <c r="S171" s="201">
        <v>0</v>
      </c>
      <c r="T171" s="202">
        <f t="shared" si="3"/>
        <v>0</v>
      </c>
      <c r="AR171" s="23" t="s">
        <v>224</v>
      </c>
      <c r="AT171" s="23" t="s">
        <v>141</v>
      </c>
      <c r="AU171" s="23" t="s">
        <v>147</v>
      </c>
      <c r="AY171" s="23" t="s">
        <v>138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23" t="s">
        <v>147</v>
      </c>
      <c r="BK171" s="203">
        <f t="shared" si="9"/>
        <v>0</v>
      </c>
      <c r="BL171" s="23" t="s">
        <v>224</v>
      </c>
      <c r="BM171" s="23" t="s">
        <v>342</v>
      </c>
    </row>
    <row r="172" spans="2:65" s="1" customFormat="1" ht="22.5" customHeight="1">
      <c r="B172" s="40"/>
      <c r="C172" s="192" t="s">
        <v>343</v>
      </c>
      <c r="D172" s="192" t="s">
        <v>141</v>
      </c>
      <c r="E172" s="193" t="s">
        <v>344</v>
      </c>
      <c r="F172" s="194" t="s">
        <v>345</v>
      </c>
      <c r="G172" s="195" t="s">
        <v>144</v>
      </c>
      <c r="H172" s="196">
        <v>5</v>
      </c>
      <c r="I172" s="197"/>
      <c r="J172" s="198">
        <f t="shared" si="0"/>
        <v>0</v>
      </c>
      <c r="K172" s="194" t="s">
        <v>297</v>
      </c>
      <c r="L172" s="60"/>
      <c r="M172" s="199" t="s">
        <v>21</v>
      </c>
      <c r="N172" s="200" t="s">
        <v>41</v>
      </c>
      <c r="O172" s="41"/>
      <c r="P172" s="201">
        <f t="shared" si="1"/>
        <v>0</v>
      </c>
      <c r="Q172" s="201">
        <v>1.2605E-4</v>
      </c>
      <c r="R172" s="201">
        <f t="shared" si="2"/>
        <v>6.3024999999999995E-4</v>
      </c>
      <c r="S172" s="201">
        <v>0</v>
      </c>
      <c r="T172" s="202">
        <f t="shared" si="3"/>
        <v>0</v>
      </c>
      <c r="AR172" s="23" t="s">
        <v>224</v>
      </c>
      <c r="AT172" s="23" t="s">
        <v>141</v>
      </c>
      <c r="AU172" s="23" t="s">
        <v>147</v>
      </c>
      <c r="AY172" s="23" t="s">
        <v>138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23" t="s">
        <v>147</v>
      </c>
      <c r="BK172" s="203">
        <f t="shared" si="9"/>
        <v>0</v>
      </c>
      <c r="BL172" s="23" t="s">
        <v>224</v>
      </c>
      <c r="BM172" s="23" t="s">
        <v>346</v>
      </c>
    </row>
    <row r="173" spans="2:65" s="1" customFormat="1" ht="22.5" customHeight="1">
      <c r="B173" s="40"/>
      <c r="C173" s="192" t="s">
        <v>347</v>
      </c>
      <c r="D173" s="192" t="s">
        <v>141</v>
      </c>
      <c r="E173" s="193" t="s">
        <v>348</v>
      </c>
      <c r="F173" s="194" t="s">
        <v>349</v>
      </c>
      <c r="G173" s="195" t="s">
        <v>350</v>
      </c>
      <c r="H173" s="196">
        <v>1</v>
      </c>
      <c r="I173" s="197"/>
      <c r="J173" s="198">
        <f t="shared" si="0"/>
        <v>0</v>
      </c>
      <c r="K173" s="194" t="s">
        <v>297</v>
      </c>
      <c r="L173" s="60"/>
      <c r="M173" s="199" t="s">
        <v>21</v>
      </c>
      <c r="N173" s="200" t="s">
        <v>41</v>
      </c>
      <c r="O173" s="41"/>
      <c r="P173" s="201">
        <f t="shared" si="1"/>
        <v>0</v>
      </c>
      <c r="Q173" s="201">
        <v>2.521E-4</v>
      </c>
      <c r="R173" s="201">
        <f t="shared" si="2"/>
        <v>2.521E-4</v>
      </c>
      <c r="S173" s="201">
        <v>0</v>
      </c>
      <c r="T173" s="202">
        <f t="shared" si="3"/>
        <v>0</v>
      </c>
      <c r="AR173" s="23" t="s">
        <v>224</v>
      </c>
      <c r="AT173" s="23" t="s">
        <v>141</v>
      </c>
      <c r="AU173" s="23" t="s">
        <v>147</v>
      </c>
      <c r="AY173" s="23" t="s">
        <v>138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23" t="s">
        <v>147</v>
      </c>
      <c r="BK173" s="203">
        <f t="shared" si="9"/>
        <v>0</v>
      </c>
      <c r="BL173" s="23" t="s">
        <v>224</v>
      </c>
      <c r="BM173" s="23" t="s">
        <v>351</v>
      </c>
    </row>
    <row r="174" spans="2:65" s="1" customFormat="1" ht="22.5" customHeight="1">
      <c r="B174" s="40"/>
      <c r="C174" s="192" t="s">
        <v>352</v>
      </c>
      <c r="D174" s="192" t="s">
        <v>141</v>
      </c>
      <c r="E174" s="193" t="s">
        <v>353</v>
      </c>
      <c r="F174" s="194" t="s">
        <v>354</v>
      </c>
      <c r="G174" s="195" t="s">
        <v>144</v>
      </c>
      <c r="H174" s="196">
        <v>3</v>
      </c>
      <c r="I174" s="197"/>
      <c r="J174" s="198">
        <f t="shared" si="0"/>
        <v>0</v>
      </c>
      <c r="K174" s="194" t="s">
        <v>297</v>
      </c>
      <c r="L174" s="60"/>
      <c r="M174" s="199" t="s">
        <v>21</v>
      </c>
      <c r="N174" s="200" t="s">
        <v>41</v>
      </c>
      <c r="O174" s="41"/>
      <c r="P174" s="201">
        <f t="shared" si="1"/>
        <v>0</v>
      </c>
      <c r="Q174" s="201">
        <v>2.0049999999999999E-5</v>
      </c>
      <c r="R174" s="201">
        <f t="shared" si="2"/>
        <v>6.0149999999999998E-5</v>
      </c>
      <c r="S174" s="201">
        <v>0</v>
      </c>
      <c r="T174" s="202">
        <f t="shared" si="3"/>
        <v>0</v>
      </c>
      <c r="AR174" s="23" t="s">
        <v>224</v>
      </c>
      <c r="AT174" s="23" t="s">
        <v>141</v>
      </c>
      <c r="AU174" s="23" t="s">
        <v>147</v>
      </c>
      <c r="AY174" s="23" t="s">
        <v>138</v>
      </c>
      <c r="BE174" s="203">
        <f t="shared" si="4"/>
        <v>0</v>
      </c>
      <c r="BF174" s="203">
        <f t="shared" si="5"/>
        <v>0</v>
      </c>
      <c r="BG174" s="203">
        <f t="shared" si="6"/>
        <v>0</v>
      </c>
      <c r="BH174" s="203">
        <f t="shared" si="7"/>
        <v>0</v>
      </c>
      <c r="BI174" s="203">
        <f t="shared" si="8"/>
        <v>0</v>
      </c>
      <c r="BJ174" s="23" t="s">
        <v>147</v>
      </c>
      <c r="BK174" s="203">
        <f t="shared" si="9"/>
        <v>0</v>
      </c>
      <c r="BL174" s="23" t="s">
        <v>224</v>
      </c>
      <c r="BM174" s="23" t="s">
        <v>355</v>
      </c>
    </row>
    <row r="175" spans="2:65" s="1" customFormat="1" ht="22.5" customHeight="1">
      <c r="B175" s="40"/>
      <c r="C175" s="233" t="s">
        <v>356</v>
      </c>
      <c r="D175" s="233" t="s">
        <v>216</v>
      </c>
      <c r="E175" s="234" t="s">
        <v>357</v>
      </c>
      <c r="F175" s="235" t="s">
        <v>358</v>
      </c>
      <c r="G175" s="236" t="s">
        <v>359</v>
      </c>
      <c r="H175" s="237">
        <v>3</v>
      </c>
      <c r="I175" s="238"/>
      <c r="J175" s="239">
        <f t="shared" si="0"/>
        <v>0</v>
      </c>
      <c r="K175" s="235" t="s">
        <v>21</v>
      </c>
      <c r="L175" s="240"/>
      <c r="M175" s="241" t="s">
        <v>21</v>
      </c>
      <c r="N175" s="242" t="s">
        <v>41</v>
      </c>
      <c r="O175" s="41"/>
      <c r="P175" s="201">
        <f t="shared" si="1"/>
        <v>0</v>
      </c>
      <c r="Q175" s="201">
        <v>0</v>
      </c>
      <c r="R175" s="201">
        <f t="shared" si="2"/>
        <v>0</v>
      </c>
      <c r="S175" s="201">
        <v>0</v>
      </c>
      <c r="T175" s="202">
        <f t="shared" si="3"/>
        <v>0</v>
      </c>
      <c r="AR175" s="23" t="s">
        <v>307</v>
      </c>
      <c r="AT175" s="23" t="s">
        <v>216</v>
      </c>
      <c r="AU175" s="23" t="s">
        <v>147</v>
      </c>
      <c r="AY175" s="23" t="s">
        <v>138</v>
      </c>
      <c r="BE175" s="203">
        <f t="shared" si="4"/>
        <v>0</v>
      </c>
      <c r="BF175" s="203">
        <f t="shared" si="5"/>
        <v>0</v>
      </c>
      <c r="BG175" s="203">
        <f t="shared" si="6"/>
        <v>0</v>
      </c>
      <c r="BH175" s="203">
        <f t="shared" si="7"/>
        <v>0</v>
      </c>
      <c r="BI175" s="203">
        <f t="shared" si="8"/>
        <v>0</v>
      </c>
      <c r="BJ175" s="23" t="s">
        <v>147</v>
      </c>
      <c r="BK175" s="203">
        <f t="shared" si="9"/>
        <v>0</v>
      </c>
      <c r="BL175" s="23" t="s">
        <v>224</v>
      </c>
      <c r="BM175" s="23" t="s">
        <v>360</v>
      </c>
    </row>
    <row r="176" spans="2:65" s="1" customFormat="1" ht="22.5" customHeight="1">
      <c r="B176" s="40"/>
      <c r="C176" s="192" t="s">
        <v>361</v>
      </c>
      <c r="D176" s="192" t="s">
        <v>141</v>
      </c>
      <c r="E176" s="193" t="s">
        <v>362</v>
      </c>
      <c r="F176" s="194" t="s">
        <v>363</v>
      </c>
      <c r="G176" s="195" t="s">
        <v>247</v>
      </c>
      <c r="H176" s="196">
        <v>20</v>
      </c>
      <c r="I176" s="197"/>
      <c r="J176" s="198">
        <f t="shared" si="0"/>
        <v>0</v>
      </c>
      <c r="K176" s="194" t="s">
        <v>297</v>
      </c>
      <c r="L176" s="60"/>
      <c r="M176" s="199" t="s">
        <v>21</v>
      </c>
      <c r="N176" s="200" t="s">
        <v>41</v>
      </c>
      <c r="O176" s="41"/>
      <c r="P176" s="201">
        <f t="shared" si="1"/>
        <v>0</v>
      </c>
      <c r="Q176" s="201">
        <v>1.8979399999999999E-4</v>
      </c>
      <c r="R176" s="201">
        <f t="shared" si="2"/>
        <v>3.7958799999999997E-3</v>
      </c>
      <c r="S176" s="201">
        <v>0</v>
      </c>
      <c r="T176" s="202">
        <f t="shared" si="3"/>
        <v>0</v>
      </c>
      <c r="AR176" s="23" t="s">
        <v>224</v>
      </c>
      <c r="AT176" s="23" t="s">
        <v>141</v>
      </c>
      <c r="AU176" s="23" t="s">
        <v>147</v>
      </c>
      <c r="AY176" s="23" t="s">
        <v>138</v>
      </c>
      <c r="BE176" s="203">
        <f t="shared" si="4"/>
        <v>0</v>
      </c>
      <c r="BF176" s="203">
        <f t="shared" si="5"/>
        <v>0</v>
      </c>
      <c r="BG176" s="203">
        <f t="shared" si="6"/>
        <v>0</v>
      </c>
      <c r="BH176" s="203">
        <f t="shared" si="7"/>
        <v>0</v>
      </c>
      <c r="BI176" s="203">
        <f t="shared" si="8"/>
        <v>0</v>
      </c>
      <c r="BJ176" s="23" t="s">
        <v>147</v>
      </c>
      <c r="BK176" s="203">
        <f t="shared" si="9"/>
        <v>0</v>
      </c>
      <c r="BL176" s="23" t="s">
        <v>224</v>
      </c>
      <c r="BM176" s="23" t="s">
        <v>364</v>
      </c>
    </row>
    <row r="177" spans="2:65" s="1" customFormat="1" ht="22.5" customHeight="1">
      <c r="B177" s="40"/>
      <c r="C177" s="192" t="s">
        <v>365</v>
      </c>
      <c r="D177" s="192" t="s">
        <v>141</v>
      </c>
      <c r="E177" s="193" t="s">
        <v>366</v>
      </c>
      <c r="F177" s="194" t="s">
        <v>367</v>
      </c>
      <c r="G177" s="195" t="s">
        <v>315</v>
      </c>
      <c r="H177" s="247"/>
      <c r="I177" s="197"/>
      <c r="J177" s="198">
        <f t="shared" si="0"/>
        <v>0</v>
      </c>
      <c r="K177" s="194" t="s">
        <v>297</v>
      </c>
      <c r="L177" s="60"/>
      <c r="M177" s="199" t="s">
        <v>21</v>
      </c>
      <c r="N177" s="200" t="s">
        <v>41</v>
      </c>
      <c r="O177" s="41"/>
      <c r="P177" s="201">
        <f t="shared" si="1"/>
        <v>0</v>
      </c>
      <c r="Q177" s="201">
        <v>0</v>
      </c>
      <c r="R177" s="201">
        <f t="shared" si="2"/>
        <v>0</v>
      </c>
      <c r="S177" s="201">
        <v>0</v>
      </c>
      <c r="T177" s="202">
        <f t="shared" si="3"/>
        <v>0</v>
      </c>
      <c r="AR177" s="23" t="s">
        <v>224</v>
      </c>
      <c r="AT177" s="23" t="s">
        <v>141</v>
      </c>
      <c r="AU177" s="23" t="s">
        <v>147</v>
      </c>
      <c r="AY177" s="23" t="s">
        <v>138</v>
      </c>
      <c r="BE177" s="203">
        <f t="shared" si="4"/>
        <v>0</v>
      </c>
      <c r="BF177" s="203">
        <f t="shared" si="5"/>
        <v>0</v>
      </c>
      <c r="BG177" s="203">
        <f t="shared" si="6"/>
        <v>0</v>
      </c>
      <c r="BH177" s="203">
        <f t="shared" si="7"/>
        <v>0</v>
      </c>
      <c r="BI177" s="203">
        <f t="shared" si="8"/>
        <v>0</v>
      </c>
      <c r="BJ177" s="23" t="s">
        <v>147</v>
      </c>
      <c r="BK177" s="203">
        <f t="shared" si="9"/>
        <v>0</v>
      </c>
      <c r="BL177" s="23" t="s">
        <v>224</v>
      </c>
      <c r="BM177" s="23" t="s">
        <v>368</v>
      </c>
    </row>
    <row r="178" spans="2:65" s="1" customFormat="1" ht="22.5" customHeight="1">
      <c r="B178" s="40"/>
      <c r="C178" s="192" t="s">
        <v>369</v>
      </c>
      <c r="D178" s="192" t="s">
        <v>141</v>
      </c>
      <c r="E178" s="193" t="s">
        <v>370</v>
      </c>
      <c r="F178" s="194" t="s">
        <v>371</v>
      </c>
      <c r="G178" s="195" t="s">
        <v>310</v>
      </c>
      <c r="H178" s="196">
        <v>2</v>
      </c>
      <c r="I178" s="197"/>
      <c r="J178" s="198">
        <f t="shared" si="0"/>
        <v>0</v>
      </c>
      <c r="K178" s="194" t="s">
        <v>297</v>
      </c>
      <c r="L178" s="60"/>
      <c r="M178" s="199" t="s">
        <v>21</v>
      </c>
      <c r="N178" s="200" t="s">
        <v>41</v>
      </c>
      <c r="O178" s="41"/>
      <c r="P178" s="201">
        <f t="shared" si="1"/>
        <v>0</v>
      </c>
      <c r="Q178" s="201">
        <v>0</v>
      </c>
      <c r="R178" s="201">
        <f t="shared" si="2"/>
        <v>0</v>
      </c>
      <c r="S178" s="201">
        <v>0</v>
      </c>
      <c r="T178" s="202">
        <f t="shared" si="3"/>
        <v>0</v>
      </c>
      <c r="AR178" s="23" t="s">
        <v>224</v>
      </c>
      <c r="AT178" s="23" t="s">
        <v>141</v>
      </c>
      <c r="AU178" s="23" t="s">
        <v>147</v>
      </c>
      <c r="AY178" s="23" t="s">
        <v>138</v>
      </c>
      <c r="BE178" s="203">
        <f t="shared" si="4"/>
        <v>0</v>
      </c>
      <c r="BF178" s="203">
        <f t="shared" si="5"/>
        <v>0</v>
      </c>
      <c r="BG178" s="203">
        <f t="shared" si="6"/>
        <v>0</v>
      </c>
      <c r="BH178" s="203">
        <f t="shared" si="7"/>
        <v>0</v>
      </c>
      <c r="BI178" s="203">
        <f t="shared" si="8"/>
        <v>0</v>
      </c>
      <c r="BJ178" s="23" t="s">
        <v>147</v>
      </c>
      <c r="BK178" s="203">
        <f t="shared" si="9"/>
        <v>0</v>
      </c>
      <c r="BL178" s="23" t="s">
        <v>224</v>
      </c>
      <c r="BM178" s="23" t="s">
        <v>372</v>
      </c>
    </row>
    <row r="179" spans="2:65" s="10" customFormat="1" ht="29.85" customHeight="1">
      <c r="B179" s="175"/>
      <c r="C179" s="176"/>
      <c r="D179" s="189" t="s">
        <v>68</v>
      </c>
      <c r="E179" s="190" t="s">
        <v>373</v>
      </c>
      <c r="F179" s="190" t="s">
        <v>374</v>
      </c>
      <c r="G179" s="176"/>
      <c r="H179" s="176"/>
      <c r="I179" s="179"/>
      <c r="J179" s="191">
        <f>BK179</f>
        <v>0</v>
      </c>
      <c r="K179" s="176"/>
      <c r="L179" s="181"/>
      <c r="M179" s="182"/>
      <c r="N179" s="183"/>
      <c r="O179" s="183"/>
      <c r="P179" s="184">
        <f>SUM(P180:P201)</f>
        <v>0</v>
      </c>
      <c r="Q179" s="183"/>
      <c r="R179" s="184">
        <f>SUM(R180:R201)</f>
        <v>6.3131725000000014E-2</v>
      </c>
      <c r="S179" s="183"/>
      <c r="T179" s="185">
        <f>SUM(T180:T201)</f>
        <v>7.8920000000000004E-2</v>
      </c>
      <c r="AR179" s="186" t="s">
        <v>147</v>
      </c>
      <c r="AT179" s="187" t="s">
        <v>68</v>
      </c>
      <c r="AU179" s="187" t="s">
        <v>77</v>
      </c>
      <c r="AY179" s="186" t="s">
        <v>138</v>
      </c>
      <c r="BK179" s="188">
        <f>SUM(BK180:BK201)</f>
        <v>0</v>
      </c>
    </row>
    <row r="180" spans="2:65" s="1" customFormat="1" ht="22.5" customHeight="1">
      <c r="B180" s="40"/>
      <c r="C180" s="192" t="s">
        <v>375</v>
      </c>
      <c r="D180" s="192" t="s">
        <v>141</v>
      </c>
      <c r="E180" s="193" t="s">
        <v>376</v>
      </c>
      <c r="F180" s="194" t="s">
        <v>377</v>
      </c>
      <c r="G180" s="195" t="s">
        <v>378</v>
      </c>
      <c r="H180" s="196">
        <v>1</v>
      </c>
      <c r="I180" s="197"/>
      <c r="J180" s="198">
        <f>ROUND(I180*H180,2)</f>
        <v>0</v>
      </c>
      <c r="K180" s="194" t="s">
        <v>145</v>
      </c>
      <c r="L180" s="60"/>
      <c r="M180" s="199" t="s">
        <v>21</v>
      </c>
      <c r="N180" s="200" t="s">
        <v>41</v>
      </c>
      <c r="O180" s="41"/>
      <c r="P180" s="201">
        <f>O180*H180</f>
        <v>0</v>
      </c>
      <c r="Q180" s="201">
        <v>0</v>
      </c>
      <c r="R180" s="201">
        <f>Q180*H180</f>
        <v>0</v>
      </c>
      <c r="S180" s="201">
        <v>1.933E-2</v>
      </c>
      <c r="T180" s="202">
        <f>S180*H180</f>
        <v>1.933E-2</v>
      </c>
      <c r="AR180" s="23" t="s">
        <v>224</v>
      </c>
      <c r="AT180" s="23" t="s">
        <v>141</v>
      </c>
      <c r="AU180" s="23" t="s">
        <v>147</v>
      </c>
      <c r="AY180" s="23" t="s">
        <v>138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147</v>
      </c>
      <c r="BK180" s="203">
        <f>ROUND(I180*H180,2)</f>
        <v>0</v>
      </c>
      <c r="BL180" s="23" t="s">
        <v>224</v>
      </c>
      <c r="BM180" s="23" t="s">
        <v>379</v>
      </c>
    </row>
    <row r="181" spans="2:65" s="1" customFormat="1" ht="22.5" customHeight="1">
      <c r="B181" s="40"/>
      <c r="C181" s="192" t="s">
        <v>380</v>
      </c>
      <c r="D181" s="192" t="s">
        <v>141</v>
      </c>
      <c r="E181" s="193" t="s">
        <v>381</v>
      </c>
      <c r="F181" s="194" t="s">
        <v>382</v>
      </c>
      <c r="G181" s="195" t="s">
        <v>378</v>
      </c>
      <c r="H181" s="196">
        <v>1</v>
      </c>
      <c r="I181" s="197"/>
      <c r="J181" s="198">
        <f>ROUND(I181*H181,2)</f>
        <v>0</v>
      </c>
      <c r="K181" s="194" t="s">
        <v>145</v>
      </c>
      <c r="L181" s="60"/>
      <c r="M181" s="199" t="s">
        <v>21</v>
      </c>
      <c r="N181" s="200" t="s">
        <v>41</v>
      </c>
      <c r="O181" s="41"/>
      <c r="P181" s="201">
        <f>O181*H181</f>
        <v>0</v>
      </c>
      <c r="Q181" s="201">
        <v>3.2234099999999999E-3</v>
      </c>
      <c r="R181" s="201">
        <f>Q181*H181</f>
        <v>3.2234099999999999E-3</v>
      </c>
      <c r="S181" s="201">
        <v>0</v>
      </c>
      <c r="T181" s="202">
        <f>S181*H181</f>
        <v>0</v>
      </c>
      <c r="AR181" s="23" t="s">
        <v>224</v>
      </c>
      <c r="AT181" s="23" t="s">
        <v>141</v>
      </c>
      <c r="AU181" s="23" t="s">
        <v>147</v>
      </c>
      <c r="AY181" s="23" t="s">
        <v>138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147</v>
      </c>
      <c r="BK181" s="203">
        <f>ROUND(I181*H181,2)</f>
        <v>0</v>
      </c>
      <c r="BL181" s="23" t="s">
        <v>224</v>
      </c>
      <c r="BM181" s="23" t="s">
        <v>383</v>
      </c>
    </row>
    <row r="182" spans="2:65" s="1" customFormat="1" ht="31.5" customHeight="1">
      <c r="B182" s="40"/>
      <c r="C182" s="192" t="s">
        <v>384</v>
      </c>
      <c r="D182" s="192" t="s">
        <v>141</v>
      </c>
      <c r="E182" s="193" t="s">
        <v>385</v>
      </c>
      <c r="F182" s="194" t="s">
        <v>386</v>
      </c>
      <c r="G182" s="195" t="s">
        <v>378</v>
      </c>
      <c r="H182" s="196">
        <v>1</v>
      </c>
      <c r="I182" s="197"/>
      <c r="J182" s="198">
        <f>ROUND(I182*H182,2)</f>
        <v>0</v>
      </c>
      <c r="K182" s="194" t="s">
        <v>145</v>
      </c>
      <c r="L182" s="60"/>
      <c r="M182" s="199" t="s">
        <v>21</v>
      </c>
      <c r="N182" s="200" t="s">
        <v>41</v>
      </c>
      <c r="O182" s="41"/>
      <c r="P182" s="201">
        <f>O182*H182</f>
        <v>0</v>
      </c>
      <c r="Q182" s="201">
        <v>1.3820000000000001E-2</v>
      </c>
      <c r="R182" s="201">
        <f>Q182*H182</f>
        <v>1.3820000000000001E-2</v>
      </c>
      <c r="S182" s="201">
        <v>0</v>
      </c>
      <c r="T182" s="202">
        <f>S182*H182</f>
        <v>0</v>
      </c>
      <c r="AR182" s="23" t="s">
        <v>224</v>
      </c>
      <c r="AT182" s="23" t="s">
        <v>141</v>
      </c>
      <c r="AU182" s="23" t="s">
        <v>147</v>
      </c>
      <c r="AY182" s="23" t="s">
        <v>138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147</v>
      </c>
      <c r="BK182" s="203">
        <f>ROUND(I182*H182,2)</f>
        <v>0</v>
      </c>
      <c r="BL182" s="23" t="s">
        <v>224</v>
      </c>
      <c r="BM182" s="23" t="s">
        <v>387</v>
      </c>
    </row>
    <row r="183" spans="2:65" s="1" customFormat="1" ht="27">
      <c r="B183" s="40"/>
      <c r="C183" s="62"/>
      <c r="D183" s="204" t="s">
        <v>149</v>
      </c>
      <c r="E183" s="62"/>
      <c r="F183" s="205" t="s">
        <v>388</v>
      </c>
      <c r="G183" s="62"/>
      <c r="H183" s="62"/>
      <c r="I183" s="162"/>
      <c r="J183" s="62"/>
      <c r="K183" s="62"/>
      <c r="L183" s="60"/>
      <c r="M183" s="206"/>
      <c r="N183" s="41"/>
      <c r="O183" s="41"/>
      <c r="P183" s="41"/>
      <c r="Q183" s="41"/>
      <c r="R183" s="41"/>
      <c r="S183" s="41"/>
      <c r="T183" s="77"/>
      <c r="AT183" s="23" t="s">
        <v>149</v>
      </c>
      <c r="AU183" s="23" t="s">
        <v>147</v>
      </c>
    </row>
    <row r="184" spans="2:65" s="1" customFormat="1" ht="22.5" customHeight="1">
      <c r="B184" s="40"/>
      <c r="C184" s="192" t="s">
        <v>389</v>
      </c>
      <c r="D184" s="192" t="s">
        <v>141</v>
      </c>
      <c r="E184" s="193" t="s">
        <v>390</v>
      </c>
      <c r="F184" s="194" t="s">
        <v>391</v>
      </c>
      <c r="G184" s="195" t="s">
        <v>378</v>
      </c>
      <c r="H184" s="196">
        <v>1</v>
      </c>
      <c r="I184" s="197"/>
      <c r="J184" s="198">
        <f>ROUND(I184*H184,2)</f>
        <v>0</v>
      </c>
      <c r="K184" s="194" t="s">
        <v>145</v>
      </c>
      <c r="L184" s="60"/>
      <c r="M184" s="199" t="s">
        <v>21</v>
      </c>
      <c r="N184" s="200" t="s">
        <v>41</v>
      </c>
      <c r="O184" s="41"/>
      <c r="P184" s="201">
        <f>O184*H184</f>
        <v>0</v>
      </c>
      <c r="Q184" s="201">
        <v>0</v>
      </c>
      <c r="R184" s="201">
        <f>Q184*H184</f>
        <v>0</v>
      </c>
      <c r="S184" s="201">
        <v>1.9460000000000002E-2</v>
      </c>
      <c r="T184" s="202">
        <f>S184*H184</f>
        <v>1.9460000000000002E-2</v>
      </c>
      <c r="AR184" s="23" t="s">
        <v>224</v>
      </c>
      <c r="AT184" s="23" t="s">
        <v>141</v>
      </c>
      <c r="AU184" s="23" t="s">
        <v>147</v>
      </c>
      <c r="AY184" s="23" t="s">
        <v>138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147</v>
      </c>
      <c r="BK184" s="203">
        <f>ROUND(I184*H184,2)</f>
        <v>0</v>
      </c>
      <c r="BL184" s="23" t="s">
        <v>224</v>
      </c>
      <c r="BM184" s="23" t="s">
        <v>392</v>
      </c>
    </row>
    <row r="185" spans="2:65" s="1" customFormat="1" ht="22.5" customHeight="1">
      <c r="B185" s="40"/>
      <c r="C185" s="192" t="s">
        <v>393</v>
      </c>
      <c r="D185" s="192" t="s">
        <v>141</v>
      </c>
      <c r="E185" s="193" t="s">
        <v>394</v>
      </c>
      <c r="F185" s="194" t="s">
        <v>395</v>
      </c>
      <c r="G185" s="195" t="s">
        <v>378</v>
      </c>
      <c r="H185" s="196">
        <v>1</v>
      </c>
      <c r="I185" s="197"/>
      <c r="J185" s="198">
        <f>ROUND(I185*H185,2)</f>
        <v>0</v>
      </c>
      <c r="K185" s="194" t="s">
        <v>145</v>
      </c>
      <c r="L185" s="60"/>
      <c r="M185" s="199" t="s">
        <v>21</v>
      </c>
      <c r="N185" s="200" t="s">
        <v>41</v>
      </c>
      <c r="O185" s="41"/>
      <c r="P185" s="201">
        <f>O185*H185</f>
        <v>0</v>
      </c>
      <c r="Q185" s="201">
        <v>1.7255115000000001E-2</v>
      </c>
      <c r="R185" s="201">
        <f>Q185*H185</f>
        <v>1.7255115000000001E-2</v>
      </c>
      <c r="S185" s="201">
        <v>0</v>
      </c>
      <c r="T185" s="202">
        <f>S185*H185</f>
        <v>0</v>
      </c>
      <c r="AR185" s="23" t="s">
        <v>224</v>
      </c>
      <c r="AT185" s="23" t="s">
        <v>141</v>
      </c>
      <c r="AU185" s="23" t="s">
        <v>147</v>
      </c>
      <c r="AY185" s="23" t="s">
        <v>138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147</v>
      </c>
      <c r="BK185" s="203">
        <f>ROUND(I185*H185,2)</f>
        <v>0</v>
      </c>
      <c r="BL185" s="23" t="s">
        <v>224</v>
      </c>
      <c r="BM185" s="23" t="s">
        <v>396</v>
      </c>
    </row>
    <row r="186" spans="2:65" s="1" customFormat="1" ht="22.5" customHeight="1">
      <c r="B186" s="40"/>
      <c r="C186" s="192" t="s">
        <v>397</v>
      </c>
      <c r="D186" s="192" t="s">
        <v>141</v>
      </c>
      <c r="E186" s="193" t="s">
        <v>398</v>
      </c>
      <c r="F186" s="194" t="s">
        <v>399</v>
      </c>
      <c r="G186" s="195" t="s">
        <v>378</v>
      </c>
      <c r="H186" s="196">
        <v>1</v>
      </c>
      <c r="I186" s="197"/>
      <c r="J186" s="198">
        <f>ROUND(I186*H186,2)</f>
        <v>0</v>
      </c>
      <c r="K186" s="194" t="s">
        <v>145</v>
      </c>
      <c r="L186" s="60"/>
      <c r="M186" s="199" t="s">
        <v>21</v>
      </c>
      <c r="N186" s="200" t="s">
        <v>41</v>
      </c>
      <c r="O186" s="41"/>
      <c r="P186" s="201">
        <f>O186*H186</f>
        <v>0</v>
      </c>
      <c r="Q186" s="201">
        <v>1.9990000000000001E-2</v>
      </c>
      <c r="R186" s="201">
        <f>Q186*H186</f>
        <v>1.9990000000000001E-2</v>
      </c>
      <c r="S186" s="201">
        <v>0</v>
      </c>
      <c r="T186" s="202">
        <f>S186*H186</f>
        <v>0</v>
      </c>
      <c r="AR186" s="23" t="s">
        <v>224</v>
      </c>
      <c r="AT186" s="23" t="s">
        <v>141</v>
      </c>
      <c r="AU186" s="23" t="s">
        <v>147</v>
      </c>
      <c r="AY186" s="23" t="s">
        <v>138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147</v>
      </c>
      <c r="BK186" s="203">
        <f>ROUND(I186*H186,2)</f>
        <v>0</v>
      </c>
      <c r="BL186" s="23" t="s">
        <v>224</v>
      </c>
      <c r="BM186" s="23" t="s">
        <v>400</v>
      </c>
    </row>
    <row r="187" spans="2:65" s="1" customFormat="1" ht="27">
      <c r="B187" s="40"/>
      <c r="C187" s="62"/>
      <c r="D187" s="204" t="s">
        <v>149</v>
      </c>
      <c r="E187" s="62"/>
      <c r="F187" s="205" t="s">
        <v>401</v>
      </c>
      <c r="G187" s="62"/>
      <c r="H187" s="62"/>
      <c r="I187" s="162"/>
      <c r="J187" s="62"/>
      <c r="K187" s="62"/>
      <c r="L187" s="60"/>
      <c r="M187" s="206"/>
      <c r="N187" s="41"/>
      <c r="O187" s="41"/>
      <c r="P187" s="41"/>
      <c r="Q187" s="41"/>
      <c r="R187" s="41"/>
      <c r="S187" s="41"/>
      <c r="T187" s="77"/>
      <c r="AT187" s="23" t="s">
        <v>149</v>
      </c>
      <c r="AU187" s="23" t="s">
        <v>147</v>
      </c>
    </row>
    <row r="188" spans="2:65" s="1" customFormat="1" ht="22.5" customHeight="1">
      <c r="B188" s="40"/>
      <c r="C188" s="192" t="s">
        <v>402</v>
      </c>
      <c r="D188" s="192" t="s">
        <v>141</v>
      </c>
      <c r="E188" s="193" t="s">
        <v>403</v>
      </c>
      <c r="F188" s="194" t="s">
        <v>404</v>
      </c>
      <c r="G188" s="195" t="s">
        <v>378</v>
      </c>
      <c r="H188" s="196">
        <v>1</v>
      </c>
      <c r="I188" s="197"/>
      <c r="J188" s="198">
        <f t="shared" ref="J188:J201" si="10">ROUND(I188*H188,2)</f>
        <v>0</v>
      </c>
      <c r="K188" s="194" t="s">
        <v>145</v>
      </c>
      <c r="L188" s="60"/>
      <c r="M188" s="199" t="s">
        <v>21</v>
      </c>
      <c r="N188" s="200" t="s">
        <v>41</v>
      </c>
      <c r="O188" s="41"/>
      <c r="P188" s="201">
        <f t="shared" ref="P188:P201" si="11">O188*H188</f>
        <v>0</v>
      </c>
      <c r="Q188" s="201">
        <v>0</v>
      </c>
      <c r="R188" s="201">
        <f t="shared" ref="R188:R201" si="12">Q188*H188</f>
        <v>0</v>
      </c>
      <c r="S188" s="201">
        <v>3.2899999999999999E-2</v>
      </c>
      <c r="T188" s="202">
        <f t="shared" ref="T188:T201" si="13">S188*H188</f>
        <v>3.2899999999999999E-2</v>
      </c>
      <c r="AR188" s="23" t="s">
        <v>224</v>
      </c>
      <c r="AT188" s="23" t="s">
        <v>141</v>
      </c>
      <c r="AU188" s="23" t="s">
        <v>147</v>
      </c>
      <c r="AY188" s="23" t="s">
        <v>138</v>
      </c>
      <c r="BE188" s="203">
        <f t="shared" ref="BE188:BE201" si="14">IF(N188="základní",J188,0)</f>
        <v>0</v>
      </c>
      <c r="BF188" s="203">
        <f t="shared" ref="BF188:BF201" si="15">IF(N188="snížená",J188,0)</f>
        <v>0</v>
      </c>
      <c r="BG188" s="203">
        <f t="shared" ref="BG188:BG201" si="16">IF(N188="zákl. přenesená",J188,0)</f>
        <v>0</v>
      </c>
      <c r="BH188" s="203">
        <f t="shared" ref="BH188:BH201" si="17">IF(N188="sníž. přenesená",J188,0)</f>
        <v>0</v>
      </c>
      <c r="BI188" s="203">
        <f t="shared" ref="BI188:BI201" si="18">IF(N188="nulová",J188,0)</f>
        <v>0</v>
      </c>
      <c r="BJ188" s="23" t="s">
        <v>147</v>
      </c>
      <c r="BK188" s="203">
        <f t="shared" ref="BK188:BK201" si="19">ROUND(I188*H188,2)</f>
        <v>0</v>
      </c>
      <c r="BL188" s="23" t="s">
        <v>224</v>
      </c>
      <c r="BM188" s="23" t="s">
        <v>405</v>
      </c>
    </row>
    <row r="189" spans="2:65" s="1" customFormat="1" ht="22.5" customHeight="1">
      <c r="B189" s="40"/>
      <c r="C189" s="192" t="s">
        <v>406</v>
      </c>
      <c r="D189" s="192" t="s">
        <v>141</v>
      </c>
      <c r="E189" s="193" t="s">
        <v>407</v>
      </c>
      <c r="F189" s="194" t="s">
        <v>408</v>
      </c>
      <c r="G189" s="195" t="s">
        <v>378</v>
      </c>
      <c r="H189" s="196">
        <v>1</v>
      </c>
      <c r="I189" s="197"/>
      <c r="J189" s="198">
        <f t="shared" si="10"/>
        <v>0</v>
      </c>
      <c r="K189" s="194" t="s">
        <v>297</v>
      </c>
      <c r="L189" s="60"/>
      <c r="M189" s="199" t="s">
        <v>21</v>
      </c>
      <c r="N189" s="200" t="s">
        <v>41</v>
      </c>
      <c r="O189" s="41"/>
      <c r="P189" s="201">
        <f t="shared" si="11"/>
        <v>0</v>
      </c>
      <c r="Q189" s="201">
        <v>9.0099999999999995E-5</v>
      </c>
      <c r="R189" s="201">
        <f t="shared" si="12"/>
        <v>9.0099999999999995E-5</v>
      </c>
      <c r="S189" s="201">
        <v>0</v>
      </c>
      <c r="T189" s="202">
        <f t="shared" si="13"/>
        <v>0</v>
      </c>
      <c r="AR189" s="23" t="s">
        <v>224</v>
      </c>
      <c r="AT189" s="23" t="s">
        <v>141</v>
      </c>
      <c r="AU189" s="23" t="s">
        <v>147</v>
      </c>
      <c r="AY189" s="23" t="s">
        <v>138</v>
      </c>
      <c r="BE189" s="203">
        <f t="shared" si="14"/>
        <v>0</v>
      </c>
      <c r="BF189" s="203">
        <f t="shared" si="15"/>
        <v>0</v>
      </c>
      <c r="BG189" s="203">
        <f t="shared" si="16"/>
        <v>0</v>
      </c>
      <c r="BH189" s="203">
        <f t="shared" si="17"/>
        <v>0</v>
      </c>
      <c r="BI189" s="203">
        <f t="shared" si="18"/>
        <v>0</v>
      </c>
      <c r="BJ189" s="23" t="s">
        <v>147</v>
      </c>
      <c r="BK189" s="203">
        <f t="shared" si="19"/>
        <v>0</v>
      </c>
      <c r="BL189" s="23" t="s">
        <v>224</v>
      </c>
      <c r="BM189" s="23" t="s">
        <v>409</v>
      </c>
    </row>
    <row r="190" spans="2:65" s="1" customFormat="1" ht="22.5" customHeight="1">
      <c r="B190" s="40"/>
      <c r="C190" s="233" t="s">
        <v>410</v>
      </c>
      <c r="D190" s="233" t="s">
        <v>216</v>
      </c>
      <c r="E190" s="234" t="s">
        <v>411</v>
      </c>
      <c r="F190" s="235" t="s">
        <v>412</v>
      </c>
      <c r="G190" s="236" t="s">
        <v>144</v>
      </c>
      <c r="H190" s="237">
        <v>1</v>
      </c>
      <c r="I190" s="238"/>
      <c r="J190" s="239">
        <f t="shared" si="10"/>
        <v>0</v>
      </c>
      <c r="K190" s="235" t="s">
        <v>297</v>
      </c>
      <c r="L190" s="240"/>
      <c r="M190" s="241" t="s">
        <v>21</v>
      </c>
      <c r="N190" s="242" t="s">
        <v>41</v>
      </c>
      <c r="O190" s="41"/>
      <c r="P190" s="201">
        <f t="shared" si="11"/>
        <v>0</v>
      </c>
      <c r="Q190" s="201">
        <v>1E-3</v>
      </c>
      <c r="R190" s="201">
        <f t="shared" si="12"/>
        <v>1E-3</v>
      </c>
      <c r="S190" s="201">
        <v>0</v>
      </c>
      <c r="T190" s="202">
        <f t="shared" si="13"/>
        <v>0</v>
      </c>
      <c r="AR190" s="23" t="s">
        <v>307</v>
      </c>
      <c r="AT190" s="23" t="s">
        <v>216</v>
      </c>
      <c r="AU190" s="23" t="s">
        <v>147</v>
      </c>
      <c r="AY190" s="23" t="s">
        <v>138</v>
      </c>
      <c r="BE190" s="203">
        <f t="shared" si="14"/>
        <v>0</v>
      </c>
      <c r="BF190" s="203">
        <f t="shared" si="15"/>
        <v>0</v>
      </c>
      <c r="BG190" s="203">
        <f t="shared" si="16"/>
        <v>0</v>
      </c>
      <c r="BH190" s="203">
        <f t="shared" si="17"/>
        <v>0</v>
      </c>
      <c r="BI190" s="203">
        <f t="shared" si="18"/>
        <v>0</v>
      </c>
      <c r="BJ190" s="23" t="s">
        <v>147</v>
      </c>
      <c r="BK190" s="203">
        <f t="shared" si="19"/>
        <v>0</v>
      </c>
      <c r="BL190" s="23" t="s">
        <v>224</v>
      </c>
      <c r="BM190" s="23" t="s">
        <v>413</v>
      </c>
    </row>
    <row r="191" spans="2:65" s="1" customFormat="1" ht="22.5" customHeight="1">
      <c r="B191" s="40"/>
      <c r="C191" s="192" t="s">
        <v>414</v>
      </c>
      <c r="D191" s="192" t="s">
        <v>141</v>
      </c>
      <c r="E191" s="193" t="s">
        <v>415</v>
      </c>
      <c r="F191" s="194" t="s">
        <v>416</v>
      </c>
      <c r="G191" s="195" t="s">
        <v>378</v>
      </c>
      <c r="H191" s="196">
        <v>5</v>
      </c>
      <c r="I191" s="197"/>
      <c r="J191" s="198">
        <f t="shared" si="10"/>
        <v>0</v>
      </c>
      <c r="K191" s="194" t="s">
        <v>297</v>
      </c>
      <c r="L191" s="60"/>
      <c r="M191" s="199" t="s">
        <v>21</v>
      </c>
      <c r="N191" s="200" t="s">
        <v>41</v>
      </c>
      <c r="O191" s="41"/>
      <c r="P191" s="201">
        <f t="shared" si="11"/>
        <v>0</v>
      </c>
      <c r="Q191" s="201">
        <v>9.0099999999999995E-5</v>
      </c>
      <c r="R191" s="201">
        <f t="shared" si="12"/>
        <v>4.5049999999999995E-4</v>
      </c>
      <c r="S191" s="201">
        <v>0</v>
      </c>
      <c r="T191" s="202">
        <f t="shared" si="13"/>
        <v>0</v>
      </c>
      <c r="AR191" s="23" t="s">
        <v>224</v>
      </c>
      <c r="AT191" s="23" t="s">
        <v>141</v>
      </c>
      <c r="AU191" s="23" t="s">
        <v>147</v>
      </c>
      <c r="AY191" s="23" t="s">
        <v>138</v>
      </c>
      <c r="BE191" s="203">
        <f t="shared" si="14"/>
        <v>0</v>
      </c>
      <c r="BF191" s="203">
        <f t="shared" si="15"/>
        <v>0</v>
      </c>
      <c r="BG191" s="203">
        <f t="shared" si="16"/>
        <v>0</v>
      </c>
      <c r="BH191" s="203">
        <f t="shared" si="17"/>
        <v>0</v>
      </c>
      <c r="BI191" s="203">
        <f t="shared" si="18"/>
        <v>0</v>
      </c>
      <c r="BJ191" s="23" t="s">
        <v>147</v>
      </c>
      <c r="BK191" s="203">
        <f t="shared" si="19"/>
        <v>0</v>
      </c>
      <c r="BL191" s="23" t="s">
        <v>224</v>
      </c>
      <c r="BM191" s="23" t="s">
        <v>417</v>
      </c>
    </row>
    <row r="192" spans="2:65" s="1" customFormat="1" ht="22.5" customHeight="1">
      <c r="B192" s="40"/>
      <c r="C192" s="233" t="s">
        <v>418</v>
      </c>
      <c r="D192" s="233" t="s">
        <v>216</v>
      </c>
      <c r="E192" s="234" t="s">
        <v>419</v>
      </c>
      <c r="F192" s="235" t="s">
        <v>420</v>
      </c>
      <c r="G192" s="236" t="s">
        <v>144</v>
      </c>
      <c r="H192" s="237">
        <v>5</v>
      </c>
      <c r="I192" s="238"/>
      <c r="J192" s="239">
        <f t="shared" si="10"/>
        <v>0</v>
      </c>
      <c r="K192" s="235" t="s">
        <v>145</v>
      </c>
      <c r="L192" s="240"/>
      <c r="M192" s="241" t="s">
        <v>21</v>
      </c>
      <c r="N192" s="242" t="s">
        <v>41</v>
      </c>
      <c r="O192" s="41"/>
      <c r="P192" s="201">
        <f t="shared" si="11"/>
        <v>0</v>
      </c>
      <c r="Q192" s="201">
        <v>2.1000000000000001E-4</v>
      </c>
      <c r="R192" s="201">
        <f t="shared" si="12"/>
        <v>1.0500000000000002E-3</v>
      </c>
      <c r="S192" s="201">
        <v>0</v>
      </c>
      <c r="T192" s="202">
        <f t="shared" si="13"/>
        <v>0</v>
      </c>
      <c r="AR192" s="23" t="s">
        <v>307</v>
      </c>
      <c r="AT192" s="23" t="s">
        <v>216</v>
      </c>
      <c r="AU192" s="23" t="s">
        <v>147</v>
      </c>
      <c r="AY192" s="23" t="s">
        <v>138</v>
      </c>
      <c r="BE192" s="203">
        <f t="shared" si="14"/>
        <v>0</v>
      </c>
      <c r="BF192" s="203">
        <f t="shared" si="15"/>
        <v>0</v>
      </c>
      <c r="BG192" s="203">
        <f t="shared" si="16"/>
        <v>0</v>
      </c>
      <c r="BH192" s="203">
        <f t="shared" si="17"/>
        <v>0</v>
      </c>
      <c r="BI192" s="203">
        <f t="shared" si="18"/>
        <v>0</v>
      </c>
      <c r="BJ192" s="23" t="s">
        <v>147</v>
      </c>
      <c r="BK192" s="203">
        <f t="shared" si="19"/>
        <v>0</v>
      </c>
      <c r="BL192" s="23" t="s">
        <v>224</v>
      </c>
      <c r="BM192" s="23" t="s">
        <v>421</v>
      </c>
    </row>
    <row r="193" spans="2:65" s="1" customFormat="1" ht="22.5" customHeight="1">
      <c r="B193" s="40"/>
      <c r="C193" s="192" t="s">
        <v>422</v>
      </c>
      <c r="D193" s="192" t="s">
        <v>141</v>
      </c>
      <c r="E193" s="193" t="s">
        <v>423</v>
      </c>
      <c r="F193" s="194" t="s">
        <v>424</v>
      </c>
      <c r="G193" s="195" t="s">
        <v>378</v>
      </c>
      <c r="H193" s="196">
        <v>3</v>
      </c>
      <c r="I193" s="197"/>
      <c r="J193" s="198">
        <f t="shared" si="10"/>
        <v>0</v>
      </c>
      <c r="K193" s="194" t="s">
        <v>145</v>
      </c>
      <c r="L193" s="60"/>
      <c r="M193" s="199" t="s">
        <v>21</v>
      </c>
      <c r="N193" s="200" t="s">
        <v>41</v>
      </c>
      <c r="O193" s="41"/>
      <c r="P193" s="201">
        <f t="shared" si="11"/>
        <v>0</v>
      </c>
      <c r="Q193" s="201">
        <v>0</v>
      </c>
      <c r="R193" s="201">
        <f t="shared" si="12"/>
        <v>0</v>
      </c>
      <c r="S193" s="201">
        <v>1.56E-3</v>
      </c>
      <c r="T193" s="202">
        <f t="shared" si="13"/>
        <v>4.6800000000000001E-3</v>
      </c>
      <c r="AR193" s="23" t="s">
        <v>224</v>
      </c>
      <c r="AT193" s="23" t="s">
        <v>141</v>
      </c>
      <c r="AU193" s="23" t="s">
        <v>147</v>
      </c>
      <c r="AY193" s="23" t="s">
        <v>138</v>
      </c>
      <c r="BE193" s="203">
        <f t="shared" si="14"/>
        <v>0</v>
      </c>
      <c r="BF193" s="203">
        <f t="shared" si="15"/>
        <v>0</v>
      </c>
      <c r="BG193" s="203">
        <f t="shared" si="16"/>
        <v>0</v>
      </c>
      <c r="BH193" s="203">
        <f t="shared" si="17"/>
        <v>0</v>
      </c>
      <c r="BI193" s="203">
        <f t="shared" si="18"/>
        <v>0</v>
      </c>
      <c r="BJ193" s="23" t="s">
        <v>147</v>
      </c>
      <c r="BK193" s="203">
        <f t="shared" si="19"/>
        <v>0</v>
      </c>
      <c r="BL193" s="23" t="s">
        <v>224</v>
      </c>
      <c r="BM193" s="23" t="s">
        <v>425</v>
      </c>
    </row>
    <row r="194" spans="2:65" s="1" customFormat="1" ht="22.5" customHeight="1">
      <c r="B194" s="40"/>
      <c r="C194" s="192" t="s">
        <v>426</v>
      </c>
      <c r="D194" s="192" t="s">
        <v>141</v>
      </c>
      <c r="E194" s="193" t="s">
        <v>427</v>
      </c>
      <c r="F194" s="194" t="s">
        <v>428</v>
      </c>
      <c r="G194" s="195" t="s">
        <v>378</v>
      </c>
      <c r="H194" s="196">
        <v>1</v>
      </c>
      <c r="I194" s="197"/>
      <c r="J194" s="198">
        <f t="shared" si="10"/>
        <v>0</v>
      </c>
      <c r="K194" s="194" t="s">
        <v>145</v>
      </c>
      <c r="L194" s="60"/>
      <c r="M194" s="199" t="s">
        <v>21</v>
      </c>
      <c r="N194" s="200" t="s">
        <v>41</v>
      </c>
      <c r="O194" s="41"/>
      <c r="P194" s="201">
        <f t="shared" si="11"/>
        <v>0</v>
      </c>
      <c r="Q194" s="201">
        <v>1.8E-3</v>
      </c>
      <c r="R194" s="201">
        <f t="shared" si="12"/>
        <v>1.8E-3</v>
      </c>
      <c r="S194" s="201">
        <v>0</v>
      </c>
      <c r="T194" s="202">
        <f t="shared" si="13"/>
        <v>0</v>
      </c>
      <c r="AR194" s="23" t="s">
        <v>224</v>
      </c>
      <c r="AT194" s="23" t="s">
        <v>141</v>
      </c>
      <c r="AU194" s="23" t="s">
        <v>147</v>
      </c>
      <c r="AY194" s="23" t="s">
        <v>138</v>
      </c>
      <c r="BE194" s="203">
        <f t="shared" si="14"/>
        <v>0</v>
      </c>
      <c r="BF194" s="203">
        <f t="shared" si="15"/>
        <v>0</v>
      </c>
      <c r="BG194" s="203">
        <f t="shared" si="16"/>
        <v>0</v>
      </c>
      <c r="BH194" s="203">
        <f t="shared" si="17"/>
        <v>0</v>
      </c>
      <c r="BI194" s="203">
        <f t="shared" si="18"/>
        <v>0</v>
      </c>
      <c r="BJ194" s="23" t="s">
        <v>147</v>
      </c>
      <c r="BK194" s="203">
        <f t="shared" si="19"/>
        <v>0</v>
      </c>
      <c r="BL194" s="23" t="s">
        <v>224</v>
      </c>
      <c r="BM194" s="23" t="s">
        <v>429</v>
      </c>
    </row>
    <row r="195" spans="2:65" s="1" customFormat="1" ht="22.5" customHeight="1">
      <c r="B195" s="40"/>
      <c r="C195" s="192" t="s">
        <v>430</v>
      </c>
      <c r="D195" s="192" t="s">
        <v>141</v>
      </c>
      <c r="E195" s="193" t="s">
        <v>431</v>
      </c>
      <c r="F195" s="194" t="s">
        <v>432</v>
      </c>
      <c r="G195" s="195" t="s">
        <v>378</v>
      </c>
      <c r="H195" s="196">
        <v>1</v>
      </c>
      <c r="I195" s="197"/>
      <c r="J195" s="198">
        <f t="shared" si="10"/>
        <v>0</v>
      </c>
      <c r="K195" s="194" t="s">
        <v>145</v>
      </c>
      <c r="L195" s="60"/>
      <c r="M195" s="199" t="s">
        <v>21</v>
      </c>
      <c r="N195" s="200" t="s">
        <v>41</v>
      </c>
      <c r="O195" s="41"/>
      <c r="P195" s="201">
        <f t="shared" si="11"/>
        <v>0</v>
      </c>
      <c r="Q195" s="201">
        <v>1.8E-3</v>
      </c>
      <c r="R195" s="201">
        <f t="shared" si="12"/>
        <v>1.8E-3</v>
      </c>
      <c r="S195" s="201">
        <v>0</v>
      </c>
      <c r="T195" s="202">
        <f t="shared" si="13"/>
        <v>0</v>
      </c>
      <c r="AR195" s="23" t="s">
        <v>224</v>
      </c>
      <c r="AT195" s="23" t="s">
        <v>141</v>
      </c>
      <c r="AU195" s="23" t="s">
        <v>147</v>
      </c>
      <c r="AY195" s="23" t="s">
        <v>138</v>
      </c>
      <c r="BE195" s="203">
        <f t="shared" si="14"/>
        <v>0</v>
      </c>
      <c r="BF195" s="203">
        <f t="shared" si="15"/>
        <v>0</v>
      </c>
      <c r="BG195" s="203">
        <f t="shared" si="16"/>
        <v>0</v>
      </c>
      <c r="BH195" s="203">
        <f t="shared" si="17"/>
        <v>0</v>
      </c>
      <c r="BI195" s="203">
        <f t="shared" si="18"/>
        <v>0</v>
      </c>
      <c r="BJ195" s="23" t="s">
        <v>147</v>
      </c>
      <c r="BK195" s="203">
        <f t="shared" si="19"/>
        <v>0</v>
      </c>
      <c r="BL195" s="23" t="s">
        <v>224</v>
      </c>
      <c r="BM195" s="23" t="s">
        <v>433</v>
      </c>
    </row>
    <row r="196" spans="2:65" s="1" customFormat="1" ht="22.5" customHeight="1">
      <c r="B196" s="40"/>
      <c r="C196" s="192" t="s">
        <v>434</v>
      </c>
      <c r="D196" s="192" t="s">
        <v>141</v>
      </c>
      <c r="E196" s="193" t="s">
        <v>435</v>
      </c>
      <c r="F196" s="194" t="s">
        <v>436</v>
      </c>
      <c r="G196" s="195" t="s">
        <v>378</v>
      </c>
      <c r="H196" s="196">
        <v>1</v>
      </c>
      <c r="I196" s="197"/>
      <c r="J196" s="198">
        <f t="shared" si="10"/>
        <v>0</v>
      </c>
      <c r="K196" s="194" t="s">
        <v>145</v>
      </c>
      <c r="L196" s="60"/>
      <c r="M196" s="199" t="s">
        <v>21</v>
      </c>
      <c r="N196" s="200" t="s">
        <v>41</v>
      </c>
      <c r="O196" s="41"/>
      <c r="P196" s="201">
        <f t="shared" si="11"/>
        <v>0</v>
      </c>
      <c r="Q196" s="201">
        <v>1.8400999999999999E-3</v>
      </c>
      <c r="R196" s="201">
        <f t="shared" si="12"/>
        <v>1.8400999999999999E-3</v>
      </c>
      <c r="S196" s="201">
        <v>0</v>
      </c>
      <c r="T196" s="202">
        <f t="shared" si="13"/>
        <v>0</v>
      </c>
      <c r="AR196" s="23" t="s">
        <v>224</v>
      </c>
      <c r="AT196" s="23" t="s">
        <v>141</v>
      </c>
      <c r="AU196" s="23" t="s">
        <v>147</v>
      </c>
      <c r="AY196" s="23" t="s">
        <v>138</v>
      </c>
      <c r="BE196" s="203">
        <f t="shared" si="14"/>
        <v>0</v>
      </c>
      <c r="BF196" s="203">
        <f t="shared" si="15"/>
        <v>0</v>
      </c>
      <c r="BG196" s="203">
        <f t="shared" si="16"/>
        <v>0</v>
      </c>
      <c r="BH196" s="203">
        <f t="shared" si="17"/>
        <v>0</v>
      </c>
      <c r="BI196" s="203">
        <f t="shared" si="18"/>
        <v>0</v>
      </c>
      <c r="BJ196" s="23" t="s">
        <v>147</v>
      </c>
      <c r="BK196" s="203">
        <f t="shared" si="19"/>
        <v>0</v>
      </c>
      <c r="BL196" s="23" t="s">
        <v>224</v>
      </c>
      <c r="BM196" s="23" t="s">
        <v>437</v>
      </c>
    </row>
    <row r="197" spans="2:65" s="1" customFormat="1" ht="22.5" customHeight="1">
      <c r="B197" s="40"/>
      <c r="C197" s="192" t="s">
        <v>438</v>
      </c>
      <c r="D197" s="192" t="s">
        <v>141</v>
      </c>
      <c r="E197" s="193" t="s">
        <v>439</v>
      </c>
      <c r="F197" s="194" t="s">
        <v>440</v>
      </c>
      <c r="G197" s="195" t="s">
        <v>144</v>
      </c>
      <c r="H197" s="196">
        <v>3</v>
      </c>
      <c r="I197" s="197"/>
      <c r="J197" s="198">
        <f t="shared" si="10"/>
        <v>0</v>
      </c>
      <c r="K197" s="194" t="s">
        <v>145</v>
      </c>
      <c r="L197" s="60"/>
      <c r="M197" s="199" t="s">
        <v>21</v>
      </c>
      <c r="N197" s="200" t="s">
        <v>41</v>
      </c>
      <c r="O197" s="41"/>
      <c r="P197" s="201">
        <f t="shared" si="11"/>
        <v>0</v>
      </c>
      <c r="Q197" s="201">
        <v>0</v>
      </c>
      <c r="R197" s="201">
        <f t="shared" si="12"/>
        <v>0</v>
      </c>
      <c r="S197" s="201">
        <v>8.4999999999999995E-4</v>
      </c>
      <c r="T197" s="202">
        <f t="shared" si="13"/>
        <v>2.5499999999999997E-3</v>
      </c>
      <c r="AR197" s="23" t="s">
        <v>224</v>
      </c>
      <c r="AT197" s="23" t="s">
        <v>141</v>
      </c>
      <c r="AU197" s="23" t="s">
        <v>147</v>
      </c>
      <c r="AY197" s="23" t="s">
        <v>138</v>
      </c>
      <c r="BE197" s="203">
        <f t="shared" si="14"/>
        <v>0</v>
      </c>
      <c r="BF197" s="203">
        <f t="shared" si="15"/>
        <v>0</v>
      </c>
      <c r="BG197" s="203">
        <f t="shared" si="16"/>
        <v>0</v>
      </c>
      <c r="BH197" s="203">
        <f t="shared" si="17"/>
        <v>0</v>
      </c>
      <c r="BI197" s="203">
        <f t="shared" si="18"/>
        <v>0</v>
      </c>
      <c r="BJ197" s="23" t="s">
        <v>147</v>
      </c>
      <c r="BK197" s="203">
        <f t="shared" si="19"/>
        <v>0</v>
      </c>
      <c r="BL197" s="23" t="s">
        <v>224</v>
      </c>
      <c r="BM197" s="23" t="s">
        <v>441</v>
      </c>
    </row>
    <row r="198" spans="2:65" s="1" customFormat="1" ht="22.5" customHeight="1">
      <c r="B198" s="40"/>
      <c r="C198" s="192" t="s">
        <v>442</v>
      </c>
      <c r="D198" s="192" t="s">
        <v>141</v>
      </c>
      <c r="E198" s="193" t="s">
        <v>443</v>
      </c>
      <c r="F198" s="194" t="s">
        <v>444</v>
      </c>
      <c r="G198" s="195" t="s">
        <v>144</v>
      </c>
      <c r="H198" s="196">
        <v>1</v>
      </c>
      <c r="I198" s="197"/>
      <c r="J198" s="198">
        <f t="shared" si="10"/>
        <v>0</v>
      </c>
      <c r="K198" s="194" t="s">
        <v>145</v>
      </c>
      <c r="L198" s="60"/>
      <c r="M198" s="199" t="s">
        <v>21</v>
      </c>
      <c r="N198" s="200" t="s">
        <v>41</v>
      </c>
      <c r="O198" s="41"/>
      <c r="P198" s="201">
        <f t="shared" si="11"/>
        <v>0</v>
      </c>
      <c r="Q198" s="201">
        <v>2.2499999999999999E-4</v>
      </c>
      <c r="R198" s="201">
        <f t="shared" si="12"/>
        <v>2.2499999999999999E-4</v>
      </c>
      <c r="S198" s="201">
        <v>0</v>
      </c>
      <c r="T198" s="202">
        <f t="shared" si="13"/>
        <v>0</v>
      </c>
      <c r="AR198" s="23" t="s">
        <v>224</v>
      </c>
      <c r="AT198" s="23" t="s">
        <v>141</v>
      </c>
      <c r="AU198" s="23" t="s">
        <v>147</v>
      </c>
      <c r="AY198" s="23" t="s">
        <v>138</v>
      </c>
      <c r="BE198" s="203">
        <f t="shared" si="14"/>
        <v>0</v>
      </c>
      <c r="BF198" s="203">
        <f t="shared" si="15"/>
        <v>0</v>
      </c>
      <c r="BG198" s="203">
        <f t="shared" si="16"/>
        <v>0</v>
      </c>
      <c r="BH198" s="203">
        <f t="shared" si="17"/>
        <v>0</v>
      </c>
      <c r="BI198" s="203">
        <f t="shared" si="18"/>
        <v>0</v>
      </c>
      <c r="BJ198" s="23" t="s">
        <v>147</v>
      </c>
      <c r="BK198" s="203">
        <f t="shared" si="19"/>
        <v>0</v>
      </c>
      <c r="BL198" s="23" t="s">
        <v>224</v>
      </c>
      <c r="BM198" s="23" t="s">
        <v>445</v>
      </c>
    </row>
    <row r="199" spans="2:65" s="1" customFormat="1" ht="22.5" customHeight="1">
      <c r="B199" s="40"/>
      <c r="C199" s="192" t="s">
        <v>446</v>
      </c>
      <c r="D199" s="192" t="s">
        <v>141</v>
      </c>
      <c r="E199" s="193" t="s">
        <v>447</v>
      </c>
      <c r="F199" s="194" t="s">
        <v>448</v>
      </c>
      <c r="G199" s="195" t="s">
        <v>144</v>
      </c>
      <c r="H199" s="196">
        <v>1</v>
      </c>
      <c r="I199" s="197"/>
      <c r="J199" s="198">
        <f t="shared" si="10"/>
        <v>0</v>
      </c>
      <c r="K199" s="194" t="s">
        <v>145</v>
      </c>
      <c r="L199" s="60"/>
      <c r="M199" s="199" t="s">
        <v>21</v>
      </c>
      <c r="N199" s="200" t="s">
        <v>41</v>
      </c>
      <c r="O199" s="41"/>
      <c r="P199" s="201">
        <f t="shared" si="11"/>
        <v>0</v>
      </c>
      <c r="Q199" s="201">
        <v>2.7750000000000002E-4</v>
      </c>
      <c r="R199" s="201">
        <f t="shared" si="12"/>
        <v>2.7750000000000002E-4</v>
      </c>
      <c r="S199" s="201">
        <v>0</v>
      </c>
      <c r="T199" s="202">
        <f t="shared" si="13"/>
        <v>0</v>
      </c>
      <c r="AR199" s="23" t="s">
        <v>224</v>
      </c>
      <c r="AT199" s="23" t="s">
        <v>141</v>
      </c>
      <c r="AU199" s="23" t="s">
        <v>147</v>
      </c>
      <c r="AY199" s="23" t="s">
        <v>138</v>
      </c>
      <c r="BE199" s="203">
        <f t="shared" si="14"/>
        <v>0</v>
      </c>
      <c r="BF199" s="203">
        <f t="shared" si="15"/>
        <v>0</v>
      </c>
      <c r="BG199" s="203">
        <f t="shared" si="16"/>
        <v>0</v>
      </c>
      <c r="BH199" s="203">
        <f t="shared" si="17"/>
        <v>0</v>
      </c>
      <c r="BI199" s="203">
        <f t="shared" si="18"/>
        <v>0</v>
      </c>
      <c r="BJ199" s="23" t="s">
        <v>147</v>
      </c>
      <c r="BK199" s="203">
        <f t="shared" si="19"/>
        <v>0</v>
      </c>
      <c r="BL199" s="23" t="s">
        <v>224</v>
      </c>
      <c r="BM199" s="23" t="s">
        <v>449</v>
      </c>
    </row>
    <row r="200" spans="2:65" s="1" customFormat="1" ht="22.5" customHeight="1">
      <c r="B200" s="40"/>
      <c r="C200" s="192" t="s">
        <v>450</v>
      </c>
      <c r="D200" s="192" t="s">
        <v>141</v>
      </c>
      <c r="E200" s="193" t="s">
        <v>451</v>
      </c>
      <c r="F200" s="194" t="s">
        <v>452</v>
      </c>
      <c r="G200" s="195" t="s">
        <v>144</v>
      </c>
      <c r="H200" s="196">
        <v>1</v>
      </c>
      <c r="I200" s="197"/>
      <c r="J200" s="198">
        <f t="shared" si="10"/>
        <v>0</v>
      </c>
      <c r="K200" s="194" t="s">
        <v>145</v>
      </c>
      <c r="L200" s="60"/>
      <c r="M200" s="199" t="s">
        <v>21</v>
      </c>
      <c r="N200" s="200" t="s">
        <v>41</v>
      </c>
      <c r="O200" s="41"/>
      <c r="P200" s="201">
        <f t="shared" si="11"/>
        <v>0</v>
      </c>
      <c r="Q200" s="201">
        <v>3.1E-4</v>
      </c>
      <c r="R200" s="201">
        <f t="shared" si="12"/>
        <v>3.1E-4</v>
      </c>
      <c r="S200" s="201">
        <v>0</v>
      </c>
      <c r="T200" s="202">
        <f t="shared" si="13"/>
        <v>0</v>
      </c>
      <c r="AR200" s="23" t="s">
        <v>224</v>
      </c>
      <c r="AT200" s="23" t="s">
        <v>141</v>
      </c>
      <c r="AU200" s="23" t="s">
        <v>147</v>
      </c>
      <c r="AY200" s="23" t="s">
        <v>138</v>
      </c>
      <c r="BE200" s="203">
        <f t="shared" si="14"/>
        <v>0</v>
      </c>
      <c r="BF200" s="203">
        <f t="shared" si="15"/>
        <v>0</v>
      </c>
      <c r="BG200" s="203">
        <f t="shared" si="16"/>
        <v>0</v>
      </c>
      <c r="BH200" s="203">
        <f t="shared" si="17"/>
        <v>0</v>
      </c>
      <c r="BI200" s="203">
        <f t="shared" si="18"/>
        <v>0</v>
      </c>
      <c r="BJ200" s="23" t="s">
        <v>147</v>
      </c>
      <c r="BK200" s="203">
        <f t="shared" si="19"/>
        <v>0</v>
      </c>
      <c r="BL200" s="23" t="s">
        <v>224</v>
      </c>
      <c r="BM200" s="23" t="s">
        <v>453</v>
      </c>
    </row>
    <row r="201" spans="2:65" s="1" customFormat="1" ht="22.5" customHeight="1">
      <c r="B201" s="40"/>
      <c r="C201" s="192" t="s">
        <v>454</v>
      </c>
      <c r="D201" s="192" t="s">
        <v>141</v>
      </c>
      <c r="E201" s="193" t="s">
        <v>455</v>
      </c>
      <c r="F201" s="194" t="s">
        <v>456</v>
      </c>
      <c r="G201" s="195" t="s">
        <v>315</v>
      </c>
      <c r="H201" s="247"/>
      <c r="I201" s="197"/>
      <c r="J201" s="198">
        <f t="shared" si="10"/>
        <v>0</v>
      </c>
      <c r="K201" s="194" t="s">
        <v>145</v>
      </c>
      <c r="L201" s="60"/>
      <c r="M201" s="199" t="s">
        <v>21</v>
      </c>
      <c r="N201" s="200" t="s">
        <v>41</v>
      </c>
      <c r="O201" s="41"/>
      <c r="P201" s="201">
        <f t="shared" si="11"/>
        <v>0</v>
      </c>
      <c r="Q201" s="201">
        <v>0</v>
      </c>
      <c r="R201" s="201">
        <f t="shared" si="12"/>
        <v>0</v>
      </c>
      <c r="S201" s="201">
        <v>0</v>
      </c>
      <c r="T201" s="202">
        <f t="shared" si="13"/>
        <v>0</v>
      </c>
      <c r="AR201" s="23" t="s">
        <v>224</v>
      </c>
      <c r="AT201" s="23" t="s">
        <v>141</v>
      </c>
      <c r="AU201" s="23" t="s">
        <v>147</v>
      </c>
      <c r="AY201" s="23" t="s">
        <v>138</v>
      </c>
      <c r="BE201" s="203">
        <f t="shared" si="14"/>
        <v>0</v>
      </c>
      <c r="BF201" s="203">
        <f t="shared" si="15"/>
        <v>0</v>
      </c>
      <c r="BG201" s="203">
        <f t="shared" si="16"/>
        <v>0</v>
      </c>
      <c r="BH201" s="203">
        <f t="shared" si="17"/>
        <v>0</v>
      </c>
      <c r="BI201" s="203">
        <f t="shared" si="18"/>
        <v>0</v>
      </c>
      <c r="BJ201" s="23" t="s">
        <v>147</v>
      </c>
      <c r="BK201" s="203">
        <f t="shared" si="19"/>
        <v>0</v>
      </c>
      <c r="BL201" s="23" t="s">
        <v>224</v>
      </c>
      <c r="BM201" s="23" t="s">
        <v>457</v>
      </c>
    </row>
    <row r="202" spans="2:65" s="10" customFormat="1" ht="29.85" customHeight="1">
      <c r="B202" s="175"/>
      <c r="C202" s="176"/>
      <c r="D202" s="189" t="s">
        <v>68</v>
      </c>
      <c r="E202" s="190" t="s">
        <v>458</v>
      </c>
      <c r="F202" s="190" t="s">
        <v>459</v>
      </c>
      <c r="G202" s="176"/>
      <c r="H202" s="176"/>
      <c r="I202" s="179"/>
      <c r="J202" s="191">
        <f>BK202</f>
        <v>0</v>
      </c>
      <c r="K202" s="176"/>
      <c r="L202" s="181"/>
      <c r="M202" s="182"/>
      <c r="N202" s="183"/>
      <c r="O202" s="183"/>
      <c r="P202" s="184">
        <f>SUM(P203:P214)</f>
        <v>0</v>
      </c>
      <c r="Q202" s="183"/>
      <c r="R202" s="184">
        <f>SUM(R203:R214)</f>
        <v>1.0400000000000001E-3</v>
      </c>
      <c r="S202" s="183"/>
      <c r="T202" s="185">
        <f>SUM(T203:T214)</f>
        <v>0</v>
      </c>
      <c r="AR202" s="186" t="s">
        <v>147</v>
      </c>
      <c r="AT202" s="187" t="s">
        <v>68</v>
      </c>
      <c r="AU202" s="187" t="s">
        <v>77</v>
      </c>
      <c r="AY202" s="186" t="s">
        <v>138</v>
      </c>
      <c r="BK202" s="188">
        <f>SUM(BK203:BK214)</f>
        <v>0</v>
      </c>
    </row>
    <row r="203" spans="2:65" s="1" customFormat="1" ht="22.5" customHeight="1">
      <c r="B203" s="40"/>
      <c r="C203" s="192" t="s">
        <v>460</v>
      </c>
      <c r="D203" s="192" t="s">
        <v>141</v>
      </c>
      <c r="E203" s="193" t="s">
        <v>461</v>
      </c>
      <c r="F203" s="194" t="s">
        <v>462</v>
      </c>
      <c r="G203" s="195" t="s">
        <v>144</v>
      </c>
      <c r="H203" s="196">
        <v>10</v>
      </c>
      <c r="I203" s="197"/>
      <c r="J203" s="198">
        <f t="shared" ref="J203:J210" si="20">ROUND(I203*H203,2)</f>
        <v>0</v>
      </c>
      <c r="K203" s="194" t="s">
        <v>145</v>
      </c>
      <c r="L203" s="60"/>
      <c r="M203" s="199" t="s">
        <v>21</v>
      </c>
      <c r="N203" s="200" t="s">
        <v>41</v>
      </c>
      <c r="O203" s="41"/>
      <c r="P203" s="201">
        <f t="shared" ref="P203:P210" si="21">O203*H203</f>
        <v>0</v>
      </c>
      <c r="Q203" s="201">
        <v>0</v>
      </c>
      <c r="R203" s="201">
        <f t="shared" ref="R203:R210" si="22">Q203*H203</f>
        <v>0</v>
      </c>
      <c r="S203" s="201">
        <v>0</v>
      </c>
      <c r="T203" s="202">
        <f t="shared" ref="T203:T210" si="23">S203*H203</f>
        <v>0</v>
      </c>
      <c r="AR203" s="23" t="s">
        <v>224</v>
      </c>
      <c r="AT203" s="23" t="s">
        <v>141</v>
      </c>
      <c r="AU203" s="23" t="s">
        <v>147</v>
      </c>
      <c r="AY203" s="23" t="s">
        <v>138</v>
      </c>
      <c r="BE203" s="203">
        <f t="shared" ref="BE203:BE210" si="24">IF(N203="základní",J203,0)</f>
        <v>0</v>
      </c>
      <c r="BF203" s="203">
        <f t="shared" ref="BF203:BF210" si="25">IF(N203="snížená",J203,0)</f>
        <v>0</v>
      </c>
      <c r="BG203" s="203">
        <f t="shared" ref="BG203:BG210" si="26">IF(N203="zákl. přenesená",J203,0)</f>
        <v>0</v>
      </c>
      <c r="BH203" s="203">
        <f t="shared" ref="BH203:BH210" si="27">IF(N203="sníž. přenesená",J203,0)</f>
        <v>0</v>
      </c>
      <c r="BI203" s="203">
        <f t="shared" ref="BI203:BI210" si="28">IF(N203="nulová",J203,0)</f>
        <v>0</v>
      </c>
      <c r="BJ203" s="23" t="s">
        <v>147</v>
      </c>
      <c r="BK203" s="203">
        <f t="shared" ref="BK203:BK210" si="29">ROUND(I203*H203,2)</f>
        <v>0</v>
      </c>
      <c r="BL203" s="23" t="s">
        <v>224</v>
      </c>
      <c r="BM203" s="23" t="s">
        <v>463</v>
      </c>
    </row>
    <row r="204" spans="2:65" s="1" customFormat="1" ht="22.5" customHeight="1">
      <c r="B204" s="40"/>
      <c r="C204" s="233" t="s">
        <v>464</v>
      </c>
      <c r="D204" s="233" t="s">
        <v>216</v>
      </c>
      <c r="E204" s="234" t="s">
        <v>465</v>
      </c>
      <c r="F204" s="235" t="s">
        <v>466</v>
      </c>
      <c r="G204" s="236" t="s">
        <v>144</v>
      </c>
      <c r="H204" s="237">
        <v>6</v>
      </c>
      <c r="I204" s="238"/>
      <c r="J204" s="239">
        <f t="shared" si="20"/>
        <v>0</v>
      </c>
      <c r="K204" s="235" t="s">
        <v>145</v>
      </c>
      <c r="L204" s="240"/>
      <c r="M204" s="241" t="s">
        <v>21</v>
      </c>
      <c r="N204" s="242" t="s">
        <v>41</v>
      </c>
      <c r="O204" s="41"/>
      <c r="P204" s="201">
        <f t="shared" si="21"/>
        <v>0</v>
      </c>
      <c r="Q204" s="201">
        <v>5.0000000000000002E-5</v>
      </c>
      <c r="R204" s="201">
        <f t="shared" si="22"/>
        <v>3.0000000000000003E-4</v>
      </c>
      <c r="S204" s="201">
        <v>0</v>
      </c>
      <c r="T204" s="202">
        <f t="shared" si="23"/>
        <v>0</v>
      </c>
      <c r="AR204" s="23" t="s">
        <v>307</v>
      </c>
      <c r="AT204" s="23" t="s">
        <v>216</v>
      </c>
      <c r="AU204" s="23" t="s">
        <v>147</v>
      </c>
      <c r="AY204" s="23" t="s">
        <v>138</v>
      </c>
      <c r="BE204" s="203">
        <f t="shared" si="24"/>
        <v>0</v>
      </c>
      <c r="BF204" s="203">
        <f t="shared" si="25"/>
        <v>0</v>
      </c>
      <c r="BG204" s="203">
        <f t="shared" si="26"/>
        <v>0</v>
      </c>
      <c r="BH204" s="203">
        <f t="shared" si="27"/>
        <v>0</v>
      </c>
      <c r="BI204" s="203">
        <f t="shared" si="28"/>
        <v>0</v>
      </c>
      <c r="BJ204" s="23" t="s">
        <v>147</v>
      </c>
      <c r="BK204" s="203">
        <f t="shared" si="29"/>
        <v>0</v>
      </c>
      <c r="BL204" s="23" t="s">
        <v>224</v>
      </c>
      <c r="BM204" s="23" t="s">
        <v>467</v>
      </c>
    </row>
    <row r="205" spans="2:65" s="1" customFormat="1" ht="22.5" customHeight="1">
      <c r="B205" s="40"/>
      <c r="C205" s="233" t="s">
        <v>468</v>
      </c>
      <c r="D205" s="233" t="s">
        <v>216</v>
      </c>
      <c r="E205" s="234" t="s">
        <v>469</v>
      </c>
      <c r="F205" s="235" t="s">
        <v>470</v>
      </c>
      <c r="G205" s="236" t="s">
        <v>144</v>
      </c>
      <c r="H205" s="237">
        <v>4</v>
      </c>
      <c r="I205" s="238"/>
      <c r="J205" s="239">
        <f t="shared" si="20"/>
        <v>0</v>
      </c>
      <c r="K205" s="235" t="s">
        <v>145</v>
      </c>
      <c r="L205" s="240"/>
      <c r="M205" s="241" t="s">
        <v>21</v>
      </c>
      <c r="N205" s="242" t="s">
        <v>41</v>
      </c>
      <c r="O205" s="41"/>
      <c r="P205" s="201">
        <f t="shared" si="21"/>
        <v>0</v>
      </c>
      <c r="Q205" s="201">
        <v>5.0000000000000002E-5</v>
      </c>
      <c r="R205" s="201">
        <f t="shared" si="22"/>
        <v>2.0000000000000001E-4</v>
      </c>
      <c r="S205" s="201">
        <v>0</v>
      </c>
      <c r="T205" s="202">
        <f t="shared" si="23"/>
        <v>0</v>
      </c>
      <c r="AR205" s="23" t="s">
        <v>307</v>
      </c>
      <c r="AT205" s="23" t="s">
        <v>216</v>
      </c>
      <c r="AU205" s="23" t="s">
        <v>147</v>
      </c>
      <c r="AY205" s="23" t="s">
        <v>138</v>
      </c>
      <c r="BE205" s="203">
        <f t="shared" si="24"/>
        <v>0</v>
      </c>
      <c r="BF205" s="203">
        <f t="shared" si="25"/>
        <v>0</v>
      </c>
      <c r="BG205" s="203">
        <f t="shared" si="26"/>
        <v>0</v>
      </c>
      <c r="BH205" s="203">
        <f t="shared" si="27"/>
        <v>0</v>
      </c>
      <c r="BI205" s="203">
        <f t="shared" si="28"/>
        <v>0</v>
      </c>
      <c r="BJ205" s="23" t="s">
        <v>147</v>
      </c>
      <c r="BK205" s="203">
        <f t="shared" si="29"/>
        <v>0</v>
      </c>
      <c r="BL205" s="23" t="s">
        <v>224</v>
      </c>
      <c r="BM205" s="23" t="s">
        <v>471</v>
      </c>
    </row>
    <row r="206" spans="2:65" s="1" customFormat="1" ht="22.5" customHeight="1">
      <c r="B206" s="40"/>
      <c r="C206" s="192" t="s">
        <v>472</v>
      </c>
      <c r="D206" s="192" t="s">
        <v>141</v>
      </c>
      <c r="E206" s="193" t="s">
        <v>473</v>
      </c>
      <c r="F206" s="194" t="s">
        <v>474</v>
      </c>
      <c r="G206" s="195" t="s">
        <v>144</v>
      </c>
      <c r="H206" s="196">
        <v>9</v>
      </c>
      <c r="I206" s="197"/>
      <c r="J206" s="198">
        <f t="shared" si="20"/>
        <v>0</v>
      </c>
      <c r="K206" s="194" t="s">
        <v>145</v>
      </c>
      <c r="L206" s="60"/>
      <c r="M206" s="199" t="s">
        <v>21</v>
      </c>
      <c r="N206" s="200" t="s">
        <v>41</v>
      </c>
      <c r="O206" s="41"/>
      <c r="P206" s="201">
        <f t="shared" si="21"/>
        <v>0</v>
      </c>
      <c r="Q206" s="201">
        <v>0</v>
      </c>
      <c r="R206" s="201">
        <f t="shared" si="22"/>
        <v>0</v>
      </c>
      <c r="S206" s="201">
        <v>0</v>
      </c>
      <c r="T206" s="202">
        <f t="shared" si="23"/>
        <v>0</v>
      </c>
      <c r="AR206" s="23" t="s">
        <v>224</v>
      </c>
      <c r="AT206" s="23" t="s">
        <v>141</v>
      </c>
      <c r="AU206" s="23" t="s">
        <v>147</v>
      </c>
      <c r="AY206" s="23" t="s">
        <v>138</v>
      </c>
      <c r="BE206" s="203">
        <f t="shared" si="24"/>
        <v>0</v>
      </c>
      <c r="BF206" s="203">
        <f t="shared" si="25"/>
        <v>0</v>
      </c>
      <c r="BG206" s="203">
        <f t="shared" si="26"/>
        <v>0</v>
      </c>
      <c r="BH206" s="203">
        <f t="shared" si="27"/>
        <v>0</v>
      </c>
      <c r="BI206" s="203">
        <f t="shared" si="28"/>
        <v>0</v>
      </c>
      <c r="BJ206" s="23" t="s">
        <v>147</v>
      </c>
      <c r="BK206" s="203">
        <f t="shared" si="29"/>
        <v>0</v>
      </c>
      <c r="BL206" s="23" t="s">
        <v>224</v>
      </c>
      <c r="BM206" s="23" t="s">
        <v>475</v>
      </c>
    </row>
    <row r="207" spans="2:65" s="1" customFormat="1" ht="22.5" customHeight="1">
      <c r="B207" s="40"/>
      <c r="C207" s="233" t="s">
        <v>476</v>
      </c>
      <c r="D207" s="233" t="s">
        <v>216</v>
      </c>
      <c r="E207" s="234" t="s">
        <v>477</v>
      </c>
      <c r="F207" s="235" t="s">
        <v>478</v>
      </c>
      <c r="G207" s="236" t="s">
        <v>144</v>
      </c>
      <c r="H207" s="237">
        <v>9</v>
      </c>
      <c r="I207" s="238"/>
      <c r="J207" s="239">
        <f t="shared" si="20"/>
        <v>0</v>
      </c>
      <c r="K207" s="235" t="s">
        <v>145</v>
      </c>
      <c r="L207" s="240"/>
      <c r="M207" s="241" t="s">
        <v>21</v>
      </c>
      <c r="N207" s="242" t="s">
        <v>41</v>
      </c>
      <c r="O207" s="41"/>
      <c r="P207" s="201">
        <f t="shared" si="21"/>
        <v>0</v>
      </c>
      <c r="Q207" s="201">
        <v>6.0000000000000002E-5</v>
      </c>
      <c r="R207" s="201">
        <f t="shared" si="22"/>
        <v>5.4000000000000001E-4</v>
      </c>
      <c r="S207" s="201">
        <v>0</v>
      </c>
      <c r="T207" s="202">
        <f t="shared" si="23"/>
        <v>0</v>
      </c>
      <c r="AR207" s="23" t="s">
        <v>307</v>
      </c>
      <c r="AT207" s="23" t="s">
        <v>216</v>
      </c>
      <c r="AU207" s="23" t="s">
        <v>147</v>
      </c>
      <c r="AY207" s="23" t="s">
        <v>138</v>
      </c>
      <c r="BE207" s="203">
        <f t="shared" si="24"/>
        <v>0</v>
      </c>
      <c r="BF207" s="203">
        <f t="shared" si="25"/>
        <v>0</v>
      </c>
      <c r="BG207" s="203">
        <f t="shared" si="26"/>
        <v>0</v>
      </c>
      <c r="BH207" s="203">
        <f t="shared" si="27"/>
        <v>0</v>
      </c>
      <c r="BI207" s="203">
        <f t="shared" si="28"/>
        <v>0</v>
      </c>
      <c r="BJ207" s="23" t="s">
        <v>147</v>
      </c>
      <c r="BK207" s="203">
        <f t="shared" si="29"/>
        <v>0</v>
      </c>
      <c r="BL207" s="23" t="s">
        <v>224</v>
      </c>
      <c r="BM207" s="23" t="s">
        <v>479</v>
      </c>
    </row>
    <row r="208" spans="2:65" s="1" customFormat="1" ht="22.5" customHeight="1">
      <c r="B208" s="40"/>
      <c r="C208" s="192" t="s">
        <v>480</v>
      </c>
      <c r="D208" s="192" t="s">
        <v>141</v>
      </c>
      <c r="E208" s="193" t="s">
        <v>481</v>
      </c>
      <c r="F208" s="194" t="s">
        <v>482</v>
      </c>
      <c r="G208" s="195" t="s">
        <v>144</v>
      </c>
      <c r="H208" s="196">
        <v>4</v>
      </c>
      <c r="I208" s="197"/>
      <c r="J208" s="198">
        <f t="shared" si="20"/>
        <v>0</v>
      </c>
      <c r="K208" s="194" t="s">
        <v>145</v>
      </c>
      <c r="L208" s="60"/>
      <c r="M208" s="199" t="s">
        <v>21</v>
      </c>
      <c r="N208" s="200" t="s">
        <v>41</v>
      </c>
      <c r="O208" s="41"/>
      <c r="P208" s="201">
        <f t="shared" si="21"/>
        <v>0</v>
      </c>
      <c r="Q208" s="201">
        <v>0</v>
      </c>
      <c r="R208" s="201">
        <f t="shared" si="22"/>
        <v>0</v>
      </c>
      <c r="S208" s="201">
        <v>0</v>
      </c>
      <c r="T208" s="202">
        <f t="shared" si="23"/>
        <v>0</v>
      </c>
      <c r="AR208" s="23" t="s">
        <v>224</v>
      </c>
      <c r="AT208" s="23" t="s">
        <v>141</v>
      </c>
      <c r="AU208" s="23" t="s">
        <v>147</v>
      </c>
      <c r="AY208" s="23" t="s">
        <v>138</v>
      </c>
      <c r="BE208" s="203">
        <f t="shared" si="24"/>
        <v>0</v>
      </c>
      <c r="BF208" s="203">
        <f t="shared" si="25"/>
        <v>0</v>
      </c>
      <c r="BG208" s="203">
        <f t="shared" si="26"/>
        <v>0</v>
      </c>
      <c r="BH208" s="203">
        <f t="shared" si="27"/>
        <v>0</v>
      </c>
      <c r="BI208" s="203">
        <f t="shared" si="28"/>
        <v>0</v>
      </c>
      <c r="BJ208" s="23" t="s">
        <v>147</v>
      </c>
      <c r="BK208" s="203">
        <f t="shared" si="29"/>
        <v>0</v>
      </c>
      <c r="BL208" s="23" t="s">
        <v>224</v>
      </c>
      <c r="BM208" s="23" t="s">
        <v>483</v>
      </c>
    </row>
    <row r="209" spans="2:65" s="1" customFormat="1" ht="22.5" customHeight="1">
      <c r="B209" s="40"/>
      <c r="C209" s="233" t="s">
        <v>484</v>
      </c>
      <c r="D209" s="233" t="s">
        <v>216</v>
      </c>
      <c r="E209" s="234" t="s">
        <v>485</v>
      </c>
      <c r="F209" s="235" t="s">
        <v>486</v>
      </c>
      <c r="G209" s="236" t="s">
        <v>359</v>
      </c>
      <c r="H209" s="237">
        <v>4</v>
      </c>
      <c r="I209" s="238"/>
      <c r="J209" s="239">
        <f t="shared" si="20"/>
        <v>0</v>
      </c>
      <c r="K209" s="235" t="s">
        <v>21</v>
      </c>
      <c r="L209" s="240"/>
      <c r="M209" s="241" t="s">
        <v>21</v>
      </c>
      <c r="N209" s="242" t="s">
        <v>41</v>
      </c>
      <c r="O209" s="41"/>
      <c r="P209" s="201">
        <f t="shared" si="21"/>
        <v>0</v>
      </c>
      <c r="Q209" s="201">
        <v>0</v>
      </c>
      <c r="R209" s="201">
        <f t="shared" si="22"/>
        <v>0</v>
      </c>
      <c r="S209" s="201">
        <v>0</v>
      </c>
      <c r="T209" s="202">
        <f t="shared" si="23"/>
        <v>0</v>
      </c>
      <c r="AR209" s="23" t="s">
        <v>307</v>
      </c>
      <c r="AT209" s="23" t="s">
        <v>216</v>
      </c>
      <c r="AU209" s="23" t="s">
        <v>147</v>
      </c>
      <c r="AY209" s="23" t="s">
        <v>138</v>
      </c>
      <c r="BE209" s="203">
        <f t="shared" si="24"/>
        <v>0</v>
      </c>
      <c r="BF209" s="203">
        <f t="shared" si="25"/>
        <v>0</v>
      </c>
      <c r="BG209" s="203">
        <f t="shared" si="26"/>
        <v>0</v>
      </c>
      <c r="BH209" s="203">
        <f t="shared" si="27"/>
        <v>0</v>
      </c>
      <c r="BI209" s="203">
        <f t="shared" si="28"/>
        <v>0</v>
      </c>
      <c r="BJ209" s="23" t="s">
        <v>147</v>
      </c>
      <c r="BK209" s="203">
        <f t="shared" si="29"/>
        <v>0</v>
      </c>
      <c r="BL209" s="23" t="s">
        <v>224</v>
      </c>
      <c r="BM209" s="23" t="s">
        <v>487</v>
      </c>
    </row>
    <row r="210" spans="2:65" s="1" customFormat="1" ht="22.5" customHeight="1">
      <c r="B210" s="40"/>
      <c r="C210" s="192" t="s">
        <v>488</v>
      </c>
      <c r="D210" s="192" t="s">
        <v>141</v>
      </c>
      <c r="E210" s="193" t="s">
        <v>489</v>
      </c>
      <c r="F210" s="194" t="s">
        <v>490</v>
      </c>
      <c r="G210" s="195" t="s">
        <v>144</v>
      </c>
      <c r="H210" s="196">
        <v>1</v>
      </c>
      <c r="I210" s="197"/>
      <c r="J210" s="198">
        <f t="shared" si="20"/>
        <v>0</v>
      </c>
      <c r="K210" s="194" t="s">
        <v>145</v>
      </c>
      <c r="L210" s="60"/>
      <c r="M210" s="199" t="s">
        <v>21</v>
      </c>
      <c r="N210" s="200" t="s">
        <v>41</v>
      </c>
      <c r="O210" s="41"/>
      <c r="P210" s="201">
        <f t="shared" si="21"/>
        <v>0</v>
      </c>
      <c r="Q210" s="201">
        <v>0</v>
      </c>
      <c r="R210" s="201">
        <f t="shared" si="22"/>
        <v>0</v>
      </c>
      <c r="S210" s="201">
        <v>0</v>
      </c>
      <c r="T210" s="202">
        <f t="shared" si="23"/>
        <v>0</v>
      </c>
      <c r="AR210" s="23" t="s">
        <v>224</v>
      </c>
      <c r="AT210" s="23" t="s">
        <v>141</v>
      </c>
      <c r="AU210" s="23" t="s">
        <v>147</v>
      </c>
      <c r="AY210" s="23" t="s">
        <v>138</v>
      </c>
      <c r="BE210" s="203">
        <f t="shared" si="24"/>
        <v>0</v>
      </c>
      <c r="BF210" s="203">
        <f t="shared" si="25"/>
        <v>0</v>
      </c>
      <c r="BG210" s="203">
        <f t="shared" si="26"/>
        <v>0</v>
      </c>
      <c r="BH210" s="203">
        <f t="shared" si="27"/>
        <v>0</v>
      </c>
      <c r="BI210" s="203">
        <f t="shared" si="28"/>
        <v>0</v>
      </c>
      <c r="BJ210" s="23" t="s">
        <v>147</v>
      </c>
      <c r="BK210" s="203">
        <f t="shared" si="29"/>
        <v>0</v>
      </c>
      <c r="BL210" s="23" t="s">
        <v>224</v>
      </c>
      <c r="BM210" s="23" t="s">
        <v>491</v>
      </c>
    </row>
    <row r="211" spans="2:65" s="1" customFormat="1" ht="40.5">
      <c r="B211" s="40"/>
      <c r="C211" s="62"/>
      <c r="D211" s="204" t="s">
        <v>149</v>
      </c>
      <c r="E211" s="62"/>
      <c r="F211" s="205" t="s">
        <v>492</v>
      </c>
      <c r="G211" s="62"/>
      <c r="H211" s="62"/>
      <c r="I211" s="162"/>
      <c r="J211" s="62"/>
      <c r="K211" s="62"/>
      <c r="L211" s="60"/>
      <c r="M211" s="206"/>
      <c r="N211" s="41"/>
      <c r="O211" s="41"/>
      <c r="P211" s="41"/>
      <c r="Q211" s="41"/>
      <c r="R211" s="41"/>
      <c r="S211" s="41"/>
      <c r="T211" s="77"/>
      <c r="AT211" s="23" t="s">
        <v>149</v>
      </c>
      <c r="AU211" s="23" t="s">
        <v>147</v>
      </c>
    </row>
    <row r="212" spans="2:65" s="1" customFormat="1" ht="22.5" customHeight="1">
      <c r="B212" s="40"/>
      <c r="C212" s="192" t="s">
        <v>493</v>
      </c>
      <c r="D212" s="192" t="s">
        <v>141</v>
      </c>
      <c r="E212" s="193" t="s">
        <v>494</v>
      </c>
      <c r="F212" s="194" t="s">
        <v>495</v>
      </c>
      <c r="G212" s="195" t="s">
        <v>496</v>
      </c>
      <c r="H212" s="196">
        <v>1</v>
      </c>
      <c r="I212" s="197"/>
      <c r="J212" s="198">
        <f>ROUND(I212*H212,2)</f>
        <v>0</v>
      </c>
      <c r="K212" s="194" t="s">
        <v>21</v>
      </c>
      <c r="L212" s="60"/>
      <c r="M212" s="199" t="s">
        <v>21</v>
      </c>
      <c r="N212" s="200" t="s">
        <v>41</v>
      </c>
      <c r="O212" s="41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3" t="s">
        <v>224</v>
      </c>
      <c r="AT212" s="23" t="s">
        <v>141</v>
      </c>
      <c r="AU212" s="23" t="s">
        <v>147</v>
      </c>
      <c r="AY212" s="23" t="s">
        <v>138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147</v>
      </c>
      <c r="BK212" s="203">
        <f>ROUND(I212*H212,2)</f>
        <v>0</v>
      </c>
      <c r="BL212" s="23" t="s">
        <v>224</v>
      </c>
      <c r="BM212" s="23" t="s">
        <v>497</v>
      </c>
    </row>
    <row r="213" spans="2:65" s="1" customFormat="1" ht="27">
      <c r="B213" s="40"/>
      <c r="C213" s="62"/>
      <c r="D213" s="204" t="s">
        <v>149</v>
      </c>
      <c r="E213" s="62"/>
      <c r="F213" s="205" t="s">
        <v>498</v>
      </c>
      <c r="G213" s="62"/>
      <c r="H213" s="62"/>
      <c r="I213" s="162"/>
      <c r="J213" s="62"/>
      <c r="K213" s="62"/>
      <c r="L213" s="60"/>
      <c r="M213" s="206"/>
      <c r="N213" s="41"/>
      <c r="O213" s="41"/>
      <c r="P213" s="41"/>
      <c r="Q213" s="41"/>
      <c r="R213" s="41"/>
      <c r="S213" s="41"/>
      <c r="T213" s="77"/>
      <c r="AT213" s="23" t="s">
        <v>149</v>
      </c>
      <c r="AU213" s="23" t="s">
        <v>147</v>
      </c>
    </row>
    <row r="214" spans="2:65" s="1" customFormat="1" ht="22.5" customHeight="1">
      <c r="B214" s="40"/>
      <c r="C214" s="192" t="s">
        <v>499</v>
      </c>
      <c r="D214" s="192" t="s">
        <v>141</v>
      </c>
      <c r="E214" s="193" t="s">
        <v>500</v>
      </c>
      <c r="F214" s="194" t="s">
        <v>501</v>
      </c>
      <c r="G214" s="195" t="s">
        <v>315</v>
      </c>
      <c r="H214" s="247"/>
      <c r="I214" s="197"/>
      <c r="J214" s="198">
        <f>ROUND(I214*H214,2)</f>
        <v>0</v>
      </c>
      <c r="K214" s="194" t="s">
        <v>145</v>
      </c>
      <c r="L214" s="60"/>
      <c r="M214" s="199" t="s">
        <v>21</v>
      </c>
      <c r="N214" s="200" t="s">
        <v>41</v>
      </c>
      <c r="O214" s="41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3" t="s">
        <v>224</v>
      </c>
      <c r="AT214" s="23" t="s">
        <v>141</v>
      </c>
      <c r="AU214" s="23" t="s">
        <v>147</v>
      </c>
      <c r="AY214" s="23" t="s">
        <v>138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3" t="s">
        <v>147</v>
      </c>
      <c r="BK214" s="203">
        <f>ROUND(I214*H214,2)</f>
        <v>0</v>
      </c>
      <c r="BL214" s="23" t="s">
        <v>224</v>
      </c>
      <c r="BM214" s="23" t="s">
        <v>502</v>
      </c>
    </row>
    <row r="215" spans="2:65" s="10" customFormat="1" ht="29.85" customHeight="1">
      <c r="B215" s="175"/>
      <c r="C215" s="176"/>
      <c r="D215" s="189" t="s">
        <v>68</v>
      </c>
      <c r="E215" s="190" t="s">
        <v>503</v>
      </c>
      <c r="F215" s="190" t="s">
        <v>504</v>
      </c>
      <c r="G215" s="176"/>
      <c r="H215" s="176"/>
      <c r="I215" s="179"/>
      <c r="J215" s="191">
        <f>BK215</f>
        <v>0</v>
      </c>
      <c r="K215" s="176"/>
      <c r="L215" s="181"/>
      <c r="M215" s="182"/>
      <c r="N215" s="183"/>
      <c r="O215" s="183"/>
      <c r="P215" s="184">
        <f>SUM(P216:P220)</f>
        <v>0</v>
      </c>
      <c r="Q215" s="183"/>
      <c r="R215" s="184">
        <f>SUM(R216:R220)</f>
        <v>0.25149490200000002</v>
      </c>
      <c r="S215" s="183"/>
      <c r="T215" s="185">
        <f>SUM(T216:T220)</f>
        <v>0</v>
      </c>
      <c r="AR215" s="186" t="s">
        <v>147</v>
      </c>
      <c r="AT215" s="187" t="s">
        <v>68</v>
      </c>
      <c r="AU215" s="187" t="s">
        <v>77</v>
      </c>
      <c r="AY215" s="186" t="s">
        <v>138</v>
      </c>
      <c r="BK215" s="188">
        <f>SUM(BK216:BK220)</f>
        <v>0</v>
      </c>
    </row>
    <row r="216" spans="2:65" s="1" customFormat="1" ht="31.5" customHeight="1">
      <c r="B216" s="40"/>
      <c r="C216" s="192" t="s">
        <v>505</v>
      </c>
      <c r="D216" s="192" t="s">
        <v>141</v>
      </c>
      <c r="E216" s="193" t="s">
        <v>506</v>
      </c>
      <c r="F216" s="194" t="s">
        <v>507</v>
      </c>
      <c r="G216" s="195" t="s">
        <v>159</v>
      </c>
      <c r="H216" s="196">
        <v>32.103000000000002</v>
      </c>
      <c r="I216" s="197"/>
      <c r="J216" s="198">
        <f>ROUND(I216*H216,2)</f>
        <v>0</v>
      </c>
      <c r="K216" s="194" t="s">
        <v>145</v>
      </c>
      <c r="L216" s="60"/>
      <c r="M216" s="199" t="s">
        <v>21</v>
      </c>
      <c r="N216" s="200" t="s">
        <v>41</v>
      </c>
      <c r="O216" s="41"/>
      <c r="P216" s="201">
        <f>O216*H216</f>
        <v>0</v>
      </c>
      <c r="Q216" s="201">
        <v>7.8340000000000007E-3</v>
      </c>
      <c r="R216" s="201">
        <f>Q216*H216</f>
        <v>0.25149490200000002</v>
      </c>
      <c r="S216" s="201">
        <v>0</v>
      </c>
      <c r="T216" s="202">
        <f>S216*H216</f>
        <v>0</v>
      </c>
      <c r="AR216" s="23" t="s">
        <v>224</v>
      </c>
      <c r="AT216" s="23" t="s">
        <v>141</v>
      </c>
      <c r="AU216" s="23" t="s">
        <v>147</v>
      </c>
      <c r="AY216" s="23" t="s">
        <v>138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3" t="s">
        <v>147</v>
      </c>
      <c r="BK216" s="203">
        <f>ROUND(I216*H216,2)</f>
        <v>0</v>
      </c>
      <c r="BL216" s="23" t="s">
        <v>224</v>
      </c>
      <c r="BM216" s="23" t="s">
        <v>508</v>
      </c>
    </row>
    <row r="217" spans="2:65" s="11" customFormat="1" ht="13.5">
      <c r="B217" s="207"/>
      <c r="C217" s="208"/>
      <c r="D217" s="218" t="s">
        <v>155</v>
      </c>
      <c r="E217" s="219" t="s">
        <v>21</v>
      </c>
      <c r="F217" s="220" t="s">
        <v>509</v>
      </c>
      <c r="G217" s="208"/>
      <c r="H217" s="221">
        <v>22.553000000000001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155</v>
      </c>
      <c r="AU217" s="217" t="s">
        <v>147</v>
      </c>
      <c r="AV217" s="11" t="s">
        <v>147</v>
      </c>
      <c r="AW217" s="11" t="s">
        <v>33</v>
      </c>
      <c r="AX217" s="11" t="s">
        <v>69</v>
      </c>
      <c r="AY217" s="217" t="s">
        <v>138</v>
      </c>
    </row>
    <row r="218" spans="2:65" s="11" customFormat="1" ht="13.5">
      <c r="B218" s="207"/>
      <c r="C218" s="208"/>
      <c r="D218" s="218" t="s">
        <v>155</v>
      </c>
      <c r="E218" s="219" t="s">
        <v>21</v>
      </c>
      <c r="F218" s="220" t="s">
        <v>510</v>
      </c>
      <c r="G218" s="208"/>
      <c r="H218" s="221">
        <v>9.5500000000000007</v>
      </c>
      <c r="I218" s="212"/>
      <c r="J218" s="208"/>
      <c r="K218" s="208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155</v>
      </c>
      <c r="AU218" s="217" t="s">
        <v>147</v>
      </c>
      <c r="AV218" s="11" t="s">
        <v>147</v>
      </c>
      <c r="AW218" s="11" t="s">
        <v>33</v>
      </c>
      <c r="AX218" s="11" t="s">
        <v>69</v>
      </c>
      <c r="AY218" s="217" t="s">
        <v>138</v>
      </c>
    </row>
    <row r="219" spans="2:65" s="12" customFormat="1" ht="13.5">
      <c r="B219" s="222"/>
      <c r="C219" s="223"/>
      <c r="D219" s="204" t="s">
        <v>155</v>
      </c>
      <c r="E219" s="224" t="s">
        <v>21</v>
      </c>
      <c r="F219" s="225" t="s">
        <v>210</v>
      </c>
      <c r="G219" s="223"/>
      <c r="H219" s="226">
        <v>32.103000000000002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155</v>
      </c>
      <c r="AU219" s="232" t="s">
        <v>147</v>
      </c>
      <c r="AV219" s="12" t="s">
        <v>146</v>
      </c>
      <c r="AW219" s="12" t="s">
        <v>33</v>
      </c>
      <c r="AX219" s="12" t="s">
        <v>77</v>
      </c>
      <c r="AY219" s="232" t="s">
        <v>138</v>
      </c>
    </row>
    <row r="220" spans="2:65" s="1" customFormat="1" ht="22.5" customHeight="1">
      <c r="B220" s="40"/>
      <c r="C220" s="192" t="s">
        <v>511</v>
      </c>
      <c r="D220" s="192" t="s">
        <v>141</v>
      </c>
      <c r="E220" s="193" t="s">
        <v>512</v>
      </c>
      <c r="F220" s="194" t="s">
        <v>513</v>
      </c>
      <c r="G220" s="195" t="s">
        <v>315</v>
      </c>
      <c r="H220" s="247"/>
      <c r="I220" s="197"/>
      <c r="J220" s="198">
        <f>ROUND(I220*H220,2)</f>
        <v>0</v>
      </c>
      <c r="K220" s="194" t="s">
        <v>145</v>
      </c>
      <c r="L220" s="60"/>
      <c r="M220" s="199" t="s">
        <v>21</v>
      </c>
      <c r="N220" s="200" t="s">
        <v>41</v>
      </c>
      <c r="O220" s="41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3" t="s">
        <v>224</v>
      </c>
      <c r="AT220" s="23" t="s">
        <v>141</v>
      </c>
      <c r="AU220" s="23" t="s">
        <v>147</v>
      </c>
      <c r="AY220" s="23" t="s">
        <v>138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3" t="s">
        <v>147</v>
      </c>
      <c r="BK220" s="203">
        <f>ROUND(I220*H220,2)</f>
        <v>0</v>
      </c>
      <c r="BL220" s="23" t="s">
        <v>224</v>
      </c>
      <c r="BM220" s="23" t="s">
        <v>514</v>
      </c>
    </row>
    <row r="221" spans="2:65" s="10" customFormat="1" ht="29.85" customHeight="1">
      <c r="B221" s="175"/>
      <c r="C221" s="176"/>
      <c r="D221" s="189" t="s">
        <v>68</v>
      </c>
      <c r="E221" s="190" t="s">
        <v>515</v>
      </c>
      <c r="F221" s="190" t="s">
        <v>516</v>
      </c>
      <c r="G221" s="176"/>
      <c r="H221" s="176"/>
      <c r="I221" s="179"/>
      <c r="J221" s="191">
        <f>BK221</f>
        <v>0</v>
      </c>
      <c r="K221" s="176"/>
      <c r="L221" s="181"/>
      <c r="M221" s="182"/>
      <c r="N221" s="183"/>
      <c r="O221" s="183"/>
      <c r="P221" s="184">
        <f>SUM(P222:P234)</f>
        <v>0</v>
      </c>
      <c r="Q221" s="183"/>
      <c r="R221" s="184">
        <f>SUM(R222:R234)</f>
        <v>0.11120999999999999</v>
      </c>
      <c r="S221" s="183"/>
      <c r="T221" s="185">
        <f>SUM(T222:T234)</f>
        <v>0.15480000000000002</v>
      </c>
      <c r="AR221" s="186" t="s">
        <v>147</v>
      </c>
      <c r="AT221" s="187" t="s">
        <v>68</v>
      </c>
      <c r="AU221" s="187" t="s">
        <v>77</v>
      </c>
      <c r="AY221" s="186" t="s">
        <v>138</v>
      </c>
      <c r="BK221" s="188">
        <f>SUM(BK222:BK234)</f>
        <v>0</v>
      </c>
    </row>
    <row r="222" spans="2:65" s="1" customFormat="1" ht="22.5" customHeight="1">
      <c r="B222" s="40"/>
      <c r="C222" s="192" t="s">
        <v>517</v>
      </c>
      <c r="D222" s="192" t="s">
        <v>141</v>
      </c>
      <c r="E222" s="193" t="s">
        <v>518</v>
      </c>
      <c r="F222" s="194" t="s">
        <v>519</v>
      </c>
      <c r="G222" s="195" t="s">
        <v>496</v>
      </c>
      <c r="H222" s="196">
        <v>1</v>
      </c>
      <c r="I222" s="197"/>
      <c r="J222" s="198">
        <f>ROUND(I222*H222,2)</f>
        <v>0</v>
      </c>
      <c r="K222" s="194" t="s">
        <v>21</v>
      </c>
      <c r="L222" s="60"/>
      <c r="M222" s="199" t="s">
        <v>21</v>
      </c>
      <c r="N222" s="200" t="s">
        <v>41</v>
      </c>
      <c r="O222" s="41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3" t="s">
        <v>224</v>
      </c>
      <c r="AT222" s="23" t="s">
        <v>141</v>
      </c>
      <c r="AU222" s="23" t="s">
        <v>147</v>
      </c>
      <c r="AY222" s="23" t="s">
        <v>138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3" t="s">
        <v>147</v>
      </c>
      <c r="BK222" s="203">
        <f>ROUND(I222*H222,2)</f>
        <v>0</v>
      </c>
      <c r="BL222" s="23" t="s">
        <v>224</v>
      </c>
      <c r="BM222" s="23" t="s">
        <v>520</v>
      </c>
    </row>
    <row r="223" spans="2:65" s="1" customFormat="1" ht="27">
      <c r="B223" s="40"/>
      <c r="C223" s="62"/>
      <c r="D223" s="204" t="s">
        <v>149</v>
      </c>
      <c r="E223" s="62"/>
      <c r="F223" s="205" t="s">
        <v>521</v>
      </c>
      <c r="G223" s="62"/>
      <c r="H223" s="62"/>
      <c r="I223" s="162"/>
      <c r="J223" s="62"/>
      <c r="K223" s="62"/>
      <c r="L223" s="60"/>
      <c r="M223" s="206"/>
      <c r="N223" s="41"/>
      <c r="O223" s="41"/>
      <c r="P223" s="41"/>
      <c r="Q223" s="41"/>
      <c r="R223" s="41"/>
      <c r="S223" s="41"/>
      <c r="T223" s="77"/>
      <c r="AT223" s="23" t="s">
        <v>149</v>
      </c>
      <c r="AU223" s="23" t="s">
        <v>147</v>
      </c>
    </row>
    <row r="224" spans="2:65" s="1" customFormat="1" ht="22.5" customHeight="1">
      <c r="B224" s="40"/>
      <c r="C224" s="192" t="s">
        <v>522</v>
      </c>
      <c r="D224" s="192" t="s">
        <v>141</v>
      </c>
      <c r="E224" s="193" t="s">
        <v>523</v>
      </c>
      <c r="F224" s="194" t="s">
        <v>524</v>
      </c>
      <c r="G224" s="195" t="s">
        <v>144</v>
      </c>
      <c r="H224" s="196">
        <v>6</v>
      </c>
      <c r="I224" s="197"/>
      <c r="J224" s="198">
        <f t="shared" ref="J224:J232" si="30">ROUND(I224*H224,2)</f>
        <v>0</v>
      </c>
      <c r="K224" s="194" t="s">
        <v>145</v>
      </c>
      <c r="L224" s="60"/>
      <c r="M224" s="199" t="s">
        <v>21</v>
      </c>
      <c r="N224" s="200" t="s">
        <v>41</v>
      </c>
      <c r="O224" s="41"/>
      <c r="P224" s="201">
        <f t="shared" ref="P224:P232" si="31">O224*H224</f>
        <v>0</v>
      </c>
      <c r="Q224" s="201">
        <v>0</v>
      </c>
      <c r="R224" s="201">
        <f t="shared" ref="R224:R232" si="32">Q224*H224</f>
        <v>0</v>
      </c>
      <c r="S224" s="201">
        <v>0</v>
      </c>
      <c r="T224" s="202">
        <f t="shared" ref="T224:T232" si="33">S224*H224</f>
        <v>0</v>
      </c>
      <c r="AR224" s="23" t="s">
        <v>224</v>
      </c>
      <c r="AT224" s="23" t="s">
        <v>141</v>
      </c>
      <c r="AU224" s="23" t="s">
        <v>147</v>
      </c>
      <c r="AY224" s="23" t="s">
        <v>138</v>
      </c>
      <c r="BE224" s="203">
        <f t="shared" ref="BE224:BE232" si="34">IF(N224="základní",J224,0)</f>
        <v>0</v>
      </c>
      <c r="BF224" s="203">
        <f t="shared" ref="BF224:BF232" si="35">IF(N224="snížená",J224,0)</f>
        <v>0</v>
      </c>
      <c r="BG224" s="203">
        <f t="shared" ref="BG224:BG232" si="36">IF(N224="zákl. přenesená",J224,0)</f>
        <v>0</v>
      </c>
      <c r="BH224" s="203">
        <f t="shared" ref="BH224:BH232" si="37">IF(N224="sníž. přenesená",J224,0)</f>
        <v>0</v>
      </c>
      <c r="BI224" s="203">
        <f t="shared" ref="BI224:BI232" si="38">IF(N224="nulová",J224,0)</f>
        <v>0</v>
      </c>
      <c r="BJ224" s="23" t="s">
        <v>147</v>
      </c>
      <c r="BK224" s="203">
        <f t="shared" ref="BK224:BK232" si="39">ROUND(I224*H224,2)</f>
        <v>0</v>
      </c>
      <c r="BL224" s="23" t="s">
        <v>224</v>
      </c>
      <c r="BM224" s="23" t="s">
        <v>525</v>
      </c>
    </row>
    <row r="225" spans="2:65" s="1" customFormat="1" ht="22.5" customHeight="1">
      <c r="B225" s="40"/>
      <c r="C225" s="233" t="s">
        <v>526</v>
      </c>
      <c r="D225" s="233" t="s">
        <v>216</v>
      </c>
      <c r="E225" s="234" t="s">
        <v>527</v>
      </c>
      <c r="F225" s="235" t="s">
        <v>528</v>
      </c>
      <c r="G225" s="236" t="s">
        <v>144</v>
      </c>
      <c r="H225" s="237">
        <v>3</v>
      </c>
      <c r="I225" s="238"/>
      <c r="J225" s="239">
        <f t="shared" si="30"/>
        <v>0</v>
      </c>
      <c r="K225" s="235" t="s">
        <v>145</v>
      </c>
      <c r="L225" s="240"/>
      <c r="M225" s="241" t="s">
        <v>21</v>
      </c>
      <c r="N225" s="242" t="s">
        <v>41</v>
      </c>
      <c r="O225" s="41"/>
      <c r="P225" s="201">
        <f t="shared" si="31"/>
        <v>0</v>
      </c>
      <c r="Q225" s="201">
        <v>1.38E-2</v>
      </c>
      <c r="R225" s="201">
        <f t="shared" si="32"/>
        <v>4.1399999999999999E-2</v>
      </c>
      <c r="S225" s="201">
        <v>0</v>
      </c>
      <c r="T225" s="202">
        <f t="shared" si="33"/>
        <v>0</v>
      </c>
      <c r="AR225" s="23" t="s">
        <v>307</v>
      </c>
      <c r="AT225" s="23" t="s">
        <v>216</v>
      </c>
      <c r="AU225" s="23" t="s">
        <v>147</v>
      </c>
      <c r="AY225" s="23" t="s">
        <v>138</v>
      </c>
      <c r="BE225" s="203">
        <f t="shared" si="34"/>
        <v>0</v>
      </c>
      <c r="BF225" s="203">
        <f t="shared" si="35"/>
        <v>0</v>
      </c>
      <c r="BG225" s="203">
        <f t="shared" si="36"/>
        <v>0</v>
      </c>
      <c r="BH225" s="203">
        <f t="shared" si="37"/>
        <v>0</v>
      </c>
      <c r="BI225" s="203">
        <f t="shared" si="38"/>
        <v>0</v>
      </c>
      <c r="BJ225" s="23" t="s">
        <v>147</v>
      </c>
      <c r="BK225" s="203">
        <f t="shared" si="39"/>
        <v>0</v>
      </c>
      <c r="BL225" s="23" t="s">
        <v>224</v>
      </c>
      <c r="BM225" s="23" t="s">
        <v>529</v>
      </c>
    </row>
    <row r="226" spans="2:65" s="1" customFormat="1" ht="31.5" customHeight="1">
      <c r="B226" s="40"/>
      <c r="C226" s="233" t="s">
        <v>530</v>
      </c>
      <c r="D226" s="233" t="s">
        <v>216</v>
      </c>
      <c r="E226" s="234" t="s">
        <v>531</v>
      </c>
      <c r="F226" s="235" t="s">
        <v>532</v>
      </c>
      <c r="G226" s="236" t="s">
        <v>144</v>
      </c>
      <c r="H226" s="237">
        <v>3</v>
      </c>
      <c r="I226" s="238"/>
      <c r="J226" s="239">
        <f t="shared" si="30"/>
        <v>0</v>
      </c>
      <c r="K226" s="235" t="s">
        <v>145</v>
      </c>
      <c r="L226" s="240"/>
      <c r="M226" s="241" t="s">
        <v>21</v>
      </c>
      <c r="N226" s="242" t="s">
        <v>41</v>
      </c>
      <c r="O226" s="41"/>
      <c r="P226" s="201">
        <f t="shared" si="31"/>
        <v>0</v>
      </c>
      <c r="Q226" s="201">
        <v>2.0500000000000001E-2</v>
      </c>
      <c r="R226" s="201">
        <f t="shared" si="32"/>
        <v>6.1499999999999999E-2</v>
      </c>
      <c r="S226" s="201">
        <v>0</v>
      </c>
      <c r="T226" s="202">
        <f t="shared" si="33"/>
        <v>0</v>
      </c>
      <c r="AR226" s="23" t="s">
        <v>307</v>
      </c>
      <c r="AT226" s="23" t="s">
        <v>216</v>
      </c>
      <c r="AU226" s="23" t="s">
        <v>147</v>
      </c>
      <c r="AY226" s="23" t="s">
        <v>138</v>
      </c>
      <c r="BE226" s="203">
        <f t="shared" si="34"/>
        <v>0</v>
      </c>
      <c r="BF226" s="203">
        <f t="shared" si="35"/>
        <v>0</v>
      </c>
      <c r="BG226" s="203">
        <f t="shared" si="36"/>
        <v>0</v>
      </c>
      <c r="BH226" s="203">
        <f t="shared" si="37"/>
        <v>0</v>
      </c>
      <c r="BI226" s="203">
        <f t="shared" si="38"/>
        <v>0</v>
      </c>
      <c r="BJ226" s="23" t="s">
        <v>147</v>
      </c>
      <c r="BK226" s="203">
        <f t="shared" si="39"/>
        <v>0</v>
      </c>
      <c r="BL226" s="23" t="s">
        <v>224</v>
      </c>
      <c r="BM226" s="23" t="s">
        <v>533</v>
      </c>
    </row>
    <row r="227" spans="2:65" s="1" customFormat="1" ht="22.5" customHeight="1">
      <c r="B227" s="40"/>
      <c r="C227" s="192" t="s">
        <v>534</v>
      </c>
      <c r="D227" s="192" t="s">
        <v>141</v>
      </c>
      <c r="E227" s="193" t="s">
        <v>535</v>
      </c>
      <c r="F227" s="194" t="s">
        <v>536</v>
      </c>
      <c r="G227" s="195" t="s">
        <v>144</v>
      </c>
      <c r="H227" s="196">
        <v>6</v>
      </c>
      <c r="I227" s="197"/>
      <c r="J227" s="198">
        <f t="shared" si="30"/>
        <v>0</v>
      </c>
      <c r="K227" s="194" t="s">
        <v>145</v>
      </c>
      <c r="L227" s="60"/>
      <c r="M227" s="199" t="s">
        <v>21</v>
      </c>
      <c r="N227" s="200" t="s">
        <v>41</v>
      </c>
      <c r="O227" s="41"/>
      <c r="P227" s="201">
        <f t="shared" si="31"/>
        <v>0</v>
      </c>
      <c r="Q227" s="201">
        <v>0</v>
      </c>
      <c r="R227" s="201">
        <f t="shared" si="32"/>
        <v>0</v>
      </c>
      <c r="S227" s="201">
        <v>2.4E-2</v>
      </c>
      <c r="T227" s="202">
        <f t="shared" si="33"/>
        <v>0.14400000000000002</v>
      </c>
      <c r="AR227" s="23" t="s">
        <v>224</v>
      </c>
      <c r="AT227" s="23" t="s">
        <v>141</v>
      </c>
      <c r="AU227" s="23" t="s">
        <v>147</v>
      </c>
      <c r="AY227" s="23" t="s">
        <v>138</v>
      </c>
      <c r="BE227" s="203">
        <f t="shared" si="34"/>
        <v>0</v>
      </c>
      <c r="BF227" s="203">
        <f t="shared" si="35"/>
        <v>0</v>
      </c>
      <c r="BG227" s="203">
        <f t="shared" si="36"/>
        <v>0</v>
      </c>
      <c r="BH227" s="203">
        <f t="shared" si="37"/>
        <v>0</v>
      </c>
      <c r="BI227" s="203">
        <f t="shared" si="38"/>
        <v>0</v>
      </c>
      <c r="BJ227" s="23" t="s">
        <v>147</v>
      </c>
      <c r="BK227" s="203">
        <f t="shared" si="39"/>
        <v>0</v>
      </c>
      <c r="BL227" s="23" t="s">
        <v>224</v>
      </c>
      <c r="BM227" s="23" t="s">
        <v>537</v>
      </c>
    </row>
    <row r="228" spans="2:65" s="1" customFormat="1" ht="22.5" customHeight="1">
      <c r="B228" s="40"/>
      <c r="C228" s="192" t="s">
        <v>538</v>
      </c>
      <c r="D228" s="192" t="s">
        <v>141</v>
      </c>
      <c r="E228" s="193" t="s">
        <v>539</v>
      </c>
      <c r="F228" s="194" t="s">
        <v>540</v>
      </c>
      <c r="G228" s="195" t="s">
        <v>144</v>
      </c>
      <c r="H228" s="196">
        <v>6</v>
      </c>
      <c r="I228" s="197"/>
      <c r="J228" s="198">
        <f t="shared" si="30"/>
        <v>0</v>
      </c>
      <c r="K228" s="194" t="s">
        <v>145</v>
      </c>
      <c r="L228" s="60"/>
      <c r="M228" s="199" t="s">
        <v>21</v>
      </c>
      <c r="N228" s="200" t="s">
        <v>41</v>
      </c>
      <c r="O228" s="41"/>
      <c r="P228" s="201">
        <f t="shared" si="31"/>
        <v>0</v>
      </c>
      <c r="Q228" s="201">
        <v>0</v>
      </c>
      <c r="R228" s="201">
        <f t="shared" si="32"/>
        <v>0</v>
      </c>
      <c r="S228" s="201">
        <v>1.8E-3</v>
      </c>
      <c r="T228" s="202">
        <f t="shared" si="33"/>
        <v>1.0800000000000001E-2</v>
      </c>
      <c r="AR228" s="23" t="s">
        <v>146</v>
      </c>
      <c r="AT228" s="23" t="s">
        <v>141</v>
      </c>
      <c r="AU228" s="23" t="s">
        <v>147</v>
      </c>
      <c r="AY228" s="23" t="s">
        <v>138</v>
      </c>
      <c r="BE228" s="203">
        <f t="shared" si="34"/>
        <v>0</v>
      </c>
      <c r="BF228" s="203">
        <f t="shared" si="35"/>
        <v>0</v>
      </c>
      <c r="BG228" s="203">
        <f t="shared" si="36"/>
        <v>0</v>
      </c>
      <c r="BH228" s="203">
        <f t="shared" si="37"/>
        <v>0</v>
      </c>
      <c r="BI228" s="203">
        <f t="shared" si="38"/>
        <v>0</v>
      </c>
      <c r="BJ228" s="23" t="s">
        <v>147</v>
      </c>
      <c r="BK228" s="203">
        <f t="shared" si="39"/>
        <v>0</v>
      </c>
      <c r="BL228" s="23" t="s">
        <v>146</v>
      </c>
      <c r="BM228" s="23" t="s">
        <v>541</v>
      </c>
    </row>
    <row r="229" spans="2:65" s="1" customFormat="1" ht="22.5" customHeight="1">
      <c r="B229" s="40"/>
      <c r="C229" s="192" t="s">
        <v>542</v>
      </c>
      <c r="D229" s="192" t="s">
        <v>141</v>
      </c>
      <c r="E229" s="193" t="s">
        <v>543</v>
      </c>
      <c r="F229" s="194" t="s">
        <v>544</v>
      </c>
      <c r="G229" s="195" t="s">
        <v>144</v>
      </c>
      <c r="H229" s="196">
        <v>6</v>
      </c>
      <c r="I229" s="197"/>
      <c r="J229" s="198">
        <f t="shared" si="30"/>
        <v>0</v>
      </c>
      <c r="K229" s="194" t="s">
        <v>145</v>
      </c>
      <c r="L229" s="60"/>
      <c r="M229" s="199" t="s">
        <v>21</v>
      </c>
      <c r="N229" s="200" t="s">
        <v>41</v>
      </c>
      <c r="O229" s="41"/>
      <c r="P229" s="201">
        <f t="shared" si="31"/>
        <v>0</v>
      </c>
      <c r="Q229" s="201">
        <v>0</v>
      </c>
      <c r="R229" s="201">
        <f t="shared" si="32"/>
        <v>0</v>
      </c>
      <c r="S229" s="201">
        <v>0</v>
      </c>
      <c r="T229" s="202">
        <f t="shared" si="33"/>
        <v>0</v>
      </c>
      <c r="AR229" s="23" t="s">
        <v>224</v>
      </c>
      <c r="AT229" s="23" t="s">
        <v>141</v>
      </c>
      <c r="AU229" s="23" t="s">
        <v>147</v>
      </c>
      <c r="AY229" s="23" t="s">
        <v>138</v>
      </c>
      <c r="BE229" s="203">
        <f t="shared" si="34"/>
        <v>0</v>
      </c>
      <c r="BF229" s="203">
        <f t="shared" si="35"/>
        <v>0</v>
      </c>
      <c r="BG229" s="203">
        <f t="shared" si="36"/>
        <v>0</v>
      </c>
      <c r="BH229" s="203">
        <f t="shared" si="37"/>
        <v>0</v>
      </c>
      <c r="BI229" s="203">
        <f t="shared" si="38"/>
        <v>0</v>
      </c>
      <c r="BJ229" s="23" t="s">
        <v>147</v>
      </c>
      <c r="BK229" s="203">
        <f t="shared" si="39"/>
        <v>0</v>
      </c>
      <c r="BL229" s="23" t="s">
        <v>224</v>
      </c>
      <c r="BM229" s="23" t="s">
        <v>545</v>
      </c>
    </row>
    <row r="230" spans="2:65" s="1" customFormat="1" ht="22.5" customHeight="1">
      <c r="B230" s="40"/>
      <c r="C230" s="233" t="s">
        <v>546</v>
      </c>
      <c r="D230" s="233" t="s">
        <v>216</v>
      </c>
      <c r="E230" s="234" t="s">
        <v>547</v>
      </c>
      <c r="F230" s="235" t="s">
        <v>548</v>
      </c>
      <c r="G230" s="236" t="s">
        <v>144</v>
      </c>
      <c r="H230" s="237">
        <v>3</v>
      </c>
      <c r="I230" s="238"/>
      <c r="J230" s="239">
        <f t="shared" si="30"/>
        <v>0</v>
      </c>
      <c r="K230" s="235" t="s">
        <v>145</v>
      </c>
      <c r="L230" s="240"/>
      <c r="M230" s="241" t="s">
        <v>21</v>
      </c>
      <c r="N230" s="242" t="s">
        <v>41</v>
      </c>
      <c r="O230" s="41"/>
      <c r="P230" s="201">
        <f t="shared" si="31"/>
        <v>0</v>
      </c>
      <c r="Q230" s="201">
        <v>9.2000000000000003E-4</v>
      </c>
      <c r="R230" s="201">
        <f t="shared" si="32"/>
        <v>2.7600000000000003E-3</v>
      </c>
      <c r="S230" s="201">
        <v>0</v>
      </c>
      <c r="T230" s="202">
        <f t="shared" si="33"/>
        <v>0</v>
      </c>
      <c r="AR230" s="23" t="s">
        <v>307</v>
      </c>
      <c r="AT230" s="23" t="s">
        <v>216</v>
      </c>
      <c r="AU230" s="23" t="s">
        <v>147</v>
      </c>
      <c r="AY230" s="23" t="s">
        <v>138</v>
      </c>
      <c r="BE230" s="203">
        <f t="shared" si="34"/>
        <v>0</v>
      </c>
      <c r="BF230" s="203">
        <f t="shared" si="35"/>
        <v>0</v>
      </c>
      <c r="BG230" s="203">
        <f t="shared" si="36"/>
        <v>0</v>
      </c>
      <c r="BH230" s="203">
        <f t="shared" si="37"/>
        <v>0</v>
      </c>
      <c r="BI230" s="203">
        <f t="shared" si="38"/>
        <v>0</v>
      </c>
      <c r="BJ230" s="23" t="s">
        <v>147</v>
      </c>
      <c r="BK230" s="203">
        <f t="shared" si="39"/>
        <v>0</v>
      </c>
      <c r="BL230" s="23" t="s">
        <v>224</v>
      </c>
      <c r="BM230" s="23" t="s">
        <v>549</v>
      </c>
    </row>
    <row r="231" spans="2:65" s="1" customFormat="1" ht="22.5" customHeight="1">
      <c r="B231" s="40"/>
      <c r="C231" s="233" t="s">
        <v>550</v>
      </c>
      <c r="D231" s="233" t="s">
        <v>216</v>
      </c>
      <c r="E231" s="234" t="s">
        <v>551</v>
      </c>
      <c r="F231" s="235" t="s">
        <v>552</v>
      </c>
      <c r="G231" s="236" t="s">
        <v>144</v>
      </c>
      <c r="H231" s="237">
        <v>3</v>
      </c>
      <c r="I231" s="238"/>
      <c r="J231" s="239">
        <f t="shared" si="30"/>
        <v>0</v>
      </c>
      <c r="K231" s="235" t="s">
        <v>145</v>
      </c>
      <c r="L231" s="240"/>
      <c r="M231" s="241" t="s">
        <v>21</v>
      </c>
      <c r="N231" s="242" t="s">
        <v>41</v>
      </c>
      <c r="O231" s="41"/>
      <c r="P231" s="201">
        <f t="shared" si="31"/>
        <v>0</v>
      </c>
      <c r="Q231" s="201">
        <v>1.8500000000000001E-3</v>
      </c>
      <c r="R231" s="201">
        <f t="shared" si="32"/>
        <v>5.5500000000000002E-3</v>
      </c>
      <c r="S231" s="201">
        <v>0</v>
      </c>
      <c r="T231" s="202">
        <f t="shared" si="33"/>
        <v>0</v>
      </c>
      <c r="AR231" s="23" t="s">
        <v>307</v>
      </c>
      <c r="AT231" s="23" t="s">
        <v>216</v>
      </c>
      <c r="AU231" s="23" t="s">
        <v>147</v>
      </c>
      <c r="AY231" s="23" t="s">
        <v>138</v>
      </c>
      <c r="BE231" s="203">
        <f t="shared" si="34"/>
        <v>0</v>
      </c>
      <c r="BF231" s="203">
        <f t="shared" si="35"/>
        <v>0</v>
      </c>
      <c r="BG231" s="203">
        <f t="shared" si="36"/>
        <v>0</v>
      </c>
      <c r="BH231" s="203">
        <f t="shared" si="37"/>
        <v>0</v>
      </c>
      <c r="BI231" s="203">
        <f t="shared" si="38"/>
        <v>0</v>
      </c>
      <c r="BJ231" s="23" t="s">
        <v>147</v>
      </c>
      <c r="BK231" s="203">
        <f t="shared" si="39"/>
        <v>0</v>
      </c>
      <c r="BL231" s="23" t="s">
        <v>224</v>
      </c>
      <c r="BM231" s="23" t="s">
        <v>553</v>
      </c>
    </row>
    <row r="232" spans="2:65" s="1" customFormat="1" ht="22.5" customHeight="1">
      <c r="B232" s="40"/>
      <c r="C232" s="192" t="s">
        <v>554</v>
      </c>
      <c r="D232" s="192" t="s">
        <v>141</v>
      </c>
      <c r="E232" s="193" t="s">
        <v>555</v>
      </c>
      <c r="F232" s="194" t="s">
        <v>556</v>
      </c>
      <c r="G232" s="195" t="s">
        <v>144</v>
      </c>
      <c r="H232" s="196">
        <v>1</v>
      </c>
      <c r="I232" s="197"/>
      <c r="J232" s="198">
        <f t="shared" si="30"/>
        <v>0</v>
      </c>
      <c r="K232" s="194" t="s">
        <v>21</v>
      </c>
      <c r="L232" s="60"/>
      <c r="M232" s="199" t="s">
        <v>21</v>
      </c>
      <c r="N232" s="200" t="s">
        <v>41</v>
      </c>
      <c r="O232" s="41"/>
      <c r="P232" s="201">
        <f t="shared" si="31"/>
        <v>0</v>
      </c>
      <c r="Q232" s="201">
        <v>0</v>
      </c>
      <c r="R232" s="201">
        <f t="shared" si="32"/>
        <v>0</v>
      </c>
      <c r="S232" s="201">
        <v>0</v>
      </c>
      <c r="T232" s="202">
        <f t="shared" si="33"/>
        <v>0</v>
      </c>
      <c r="AR232" s="23" t="s">
        <v>224</v>
      </c>
      <c r="AT232" s="23" t="s">
        <v>141</v>
      </c>
      <c r="AU232" s="23" t="s">
        <v>147</v>
      </c>
      <c r="AY232" s="23" t="s">
        <v>138</v>
      </c>
      <c r="BE232" s="203">
        <f t="shared" si="34"/>
        <v>0</v>
      </c>
      <c r="BF232" s="203">
        <f t="shared" si="35"/>
        <v>0</v>
      </c>
      <c r="BG232" s="203">
        <f t="shared" si="36"/>
        <v>0</v>
      </c>
      <c r="BH232" s="203">
        <f t="shared" si="37"/>
        <v>0</v>
      </c>
      <c r="BI232" s="203">
        <f t="shared" si="38"/>
        <v>0</v>
      </c>
      <c r="BJ232" s="23" t="s">
        <v>147</v>
      </c>
      <c r="BK232" s="203">
        <f t="shared" si="39"/>
        <v>0</v>
      </c>
      <c r="BL232" s="23" t="s">
        <v>224</v>
      </c>
      <c r="BM232" s="23" t="s">
        <v>557</v>
      </c>
    </row>
    <row r="233" spans="2:65" s="1" customFormat="1" ht="27">
      <c r="B233" s="40"/>
      <c r="C233" s="62"/>
      <c r="D233" s="204" t="s">
        <v>149</v>
      </c>
      <c r="E233" s="62"/>
      <c r="F233" s="205" t="s">
        <v>558</v>
      </c>
      <c r="G233" s="62"/>
      <c r="H233" s="62"/>
      <c r="I233" s="162"/>
      <c r="J233" s="62"/>
      <c r="K233" s="62"/>
      <c r="L233" s="60"/>
      <c r="M233" s="206"/>
      <c r="N233" s="41"/>
      <c r="O233" s="41"/>
      <c r="P233" s="41"/>
      <c r="Q233" s="41"/>
      <c r="R233" s="41"/>
      <c r="S233" s="41"/>
      <c r="T233" s="77"/>
      <c r="AT233" s="23" t="s">
        <v>149</v>
      </c>
      <c r="AU233" s="23" t="s">
        <v>147</v>
      </c>
    </row>
    <row r="234" spans="2:65" s="1" customFormat="1" ht="22.5" customHeight="1">
      <c r="B234" s="40"/>
      <c r="C234" s="192" t="s">
        <v>559</v>
      </c>
      <c r="D234" s="192" t="s">
        <v>141</v>
      </c>
      <c r="E234" s="193" t="s">
        <v>560</v>
      </c>
      <c r="F234" s="194" t="s">
        <v>561</v>
      </c>
      <c r="G234" s="195" t="s">
        <v>315</v>
      </c>
      <c r="H234" s="247"/>
      <c r="I234" s="197"/>
      <c r="J234" s="198">
        <f>ROUND(I234*H234,2)</f>
        <v>0</v>
      </c>
      <c r="K234" s="194" t="s">
        <v>21</v>
      </c>
      <c r="L234" s="60"/>
      <c r="M234" s="199" t="s">
        <v>21</v>
      </c>
      <c r="N234" s="200" t="s">
        <v>41</v>
      </c>
      <c r="O234" s="41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3" t="s">
        <v>224</v>
      </c>
      <c r="AT234" s="23" t="s">
        <v>141</v>
      </c>
      <c r="AU234" s="23" t="s">
        <v>147</v>
      </c>
      <c r="AY234" s="23" t="s">
        <v>138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147</v>
      </c>
      <c r="BK234" s="203">
        <f>ROUND(I234*H234,2)</f>
        <v>0</v>
      </c>
      <c r="BL234" s="23" t="s">
        <v>224</v>
      </c>
      <c r="BM234" s="23" t="s">
        <v>562</v>
      </c>
    </row>
    <row r="235" spans="2:65" s="10" customFormat="1" ht="29.85" customHeight="1">
      <c r="B235" s="175"/>
      <c r="C235" s="176"/>
      <c r="D235" s="189" t="s">
        <v>68</v>
      </c>
      <c r="E235" s="190" t="s">
        <v>563</v>
      </c>
      <c r="F235" s="190" t="s">
        <v>564</v>
      </c>
      <c r="G235" s="176"/>
      <c r="H235" s="176"/>
      <c r="I235" s="179"/>
      <c r="J235" s="191">
        <f>BK235</f>
        <v>0</v>
      </c>
      <c r="K235" s="176"/>
      <c r="L235" s="181"/>
      <c r="M235" s="182"/>
      <c r="N235" s="183"/>
      <c r="O235" s="183"/>
      <c r="P235" s="184">
        <f>SUM(P236:P261)</f>
        <v>0</v>
      </c>
      <c r="Q235" s="183"/>
      <c r="R235" s="184">
        <f>SUM(R236:R261)</f>
        <v>0.31023095000000001</v>
      </c>
      <c r="S235" s="183"/>
      <c r="T235" s="185">
        <f>SUM(T236:T261)</f>
        <v>0.16218149999999998</v>
      </c>
      <c r="AR235" s="186" t="s">
        <v>147</v>
      </c>
      <c r="AT235" s="187" t="s">
        <v>68</v>
      </c>
      <c r="AU235" s="187" t="s">
        <v>77</v>
      </c>
      <c r="AY235" s="186" t="s">
        <v>138</v>
      </c>
      <c r="BK235" s="188">
        <f>SUM(BK236:BK261)</f>
        <v>0</v>
      </c>
    </row>
    <row r="236" spans="2:65" s="1" customFormat="1" ht="22.5" customHeight="1">
      <c r="B236" s="40"/>
      <c r="C236" s="192" t="s">
        <v>565</v>
      </c>
      <c r="D236" s="192" t="s">
        <v>141</v>
      </c>
      <c r="E236" s="193" t="s">
        <v>566</v>
      </c>
      <c r="F236" s="194" t="s">
        <v>567</v>
      </c>
      <c r="G236" s="195" t="s">
        <v>247</v>
      </c>
      <c r="H236" s="196">
        <v>11.65</v>
      </c>
      <c r="I236" s="197"/>
      <c r="J236" s="198">
        <f>ROUND(I236*H236,2)</f>
        <v>0</v>
      </c>
      <c r="K236" s="194" t="s">
        <v>145</v>
      </c>
      <c r="L236" s="60"/>
      <c r="M236" s="199" t="s">
        <v>21</v>
      </c>
      <c r="N236" s="200" t="s">
        <v>41</v>
      </c>
      <c r="O236" s="41"/>
      <c r="P236" s="201">
        <f>O236*H236</f>
        <v>0</v>
      </c>
      <c r="Q236" s="201">
        <v>4.55E-4</v>
      </c>
      <c r="R236" s="201">
        <f>Q236*H236</f>
        <v>5.3007499999999999E-3</v>
      </c>
      <c r="S236" s="201">
        <v>0</v>
      </c>
      <c r="T236" s="202">
        <f>S236*H236</f>
        <v>0</v>
      </c>
      <c r="AR236" s="23" t="s">
        <v>224</v>
      </c>
      <c r="AT236" s="23" t="s">
        <v>141</v>
      </c>
      <c r="AU236" s="23" t="s">
        <v>147</v>
      </c>
      <c r="AY236" s="23" t="s">
        <v>138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3" t="s">
        <v>147</v>
      </c>
      <c r="BK236" s="203">
        <f>ROUND(I236*H236,2)</f>
        <v>0</v>
      </c>
      <c r="BL236" s="23" t="s">
        <v>224</v>
      </c>
      <c r="BM236" s="23" t="s">
        <v>568</v>
      </c>
    </row>
    <row r="237" spans="2:65" s="11" customFormat="1" ht="13.5">
      <c r="B237" s="207"/>
      <c r="C237" s="208"/>
      <c r="D237" s="218" t="s">
        <v>155</v>
      </c>
      <c r="E237" s="219" t="s">
        <v>21</v>
      </c>
      <c r="F237" s="220" t="s">
        <v>569</v>
      </c>
      <c r="G237" s="208"/>
      <c r="H237" s="221">
        <v>3.4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155</v>
      </c>
      <c r="AU237" s="217" t="s">
        <v>147</v>
      </c>
      <c r="AV237" s="11" t="s">
        <v>147</v>
      </c>
      <c r="AW237" s="11" t="s">
        <v>33</v>
      </c>
      <c r="AX237" s="11" t="s">
        <v>69</v>
      </c>
      <c r="AY237" s="217" t="s">
        <v>138</v>
      </c>
    </row>
    <row r="238" spans="2:65" s="11" customFormat="1" ht="13.5">
      <c r="B238" s="207"/>
      <c r="C238" s="208"/>
      <c r="D238" s="218" t="s">
        <v>155</v>
      </c>
      <c r="E238" s="219" t="s">
        <v>21</v>
      </c>
      <c r="F238" s="220" t="s">
        <v>570</v>
      </c>
      <c r="G238" s="208"/>
      <c r="H238" s="221">
        <v>5.3</v>
      </c>
      <c r="I238" s="212"/>
      <c r="J238" s="208"/>
      <c r="K238" s="208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155</v>
      </c>
      <c r="AU238" s="217" t="s">
        <v>147</v>
      </c>
      <c r="AV238" s="11" t="s">
        <v>147</v>
      </c>
      <c r="AW238" s="11" t="s">
        <v>33</v>
      </c>
      <c r="AX238" s="11" t="s">
        <v>69</v>
      </c>
      <c r="AY238" s="217" t="s">
        <v>138</v>
      </c>
    </row>
    <row r="239" spans="2:65" s="11" customFormat="1" ht="13.5">
      <c r="B239" s="207"/>
      <c r="C239" s="208"/>
      <c r="D239" s="218" t="s">
        <v>155</v>
      </c>
      <c r="E239" s="219" t="s">
        <v>21</v>
      </c>
      <c r="F239" s="220" t="s">
        <v>571</v>
      </c>
      <c r="G239" s="208"/>
      <c r="H239" s="221">
        <v>2.95</v>
      </c>
      <c r="I239" s="212"/>
      <c r="J239" s="208"/>
      <c r="K239" s="208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155</v>
      </c>
      <c r="AU239" s="217" t="s">
        <v>147</v>
      </c>
      <c r="AV239" s="11" t="s">
        <v>147</v>
      </c>
      <c r="AW239" s="11" t="s">
        <v>33</v>
      </c>
      <c r="AX239" s="11" t="s">
        <v>69</v>
      </c>
      <c r="AY239" s="217" t="s">
        <v>138</v>
      </c>
    </row>
    <row r="240" spans="2:65" s="12" customFormat="1" ht="13.5">
      <c r="B240" s="222"/>
      <c r="C240" s="223"/>
      <c r="D240" s="204" t="s">
        <v>155</v>
      </c>
      <c r="E240" s="224" t="s">
        <v>21</v>
      </c>
      <c r="F240" s="225" t="s">
        <v>210</v>
      </c>
      <c r="G240" s="223"/>
      <c r="H240" s="226">
        <v>11.65</v>
      </c>
      <c r="I240" s="227"/>
      <c r="J240" s="223"/>
      <c r="K240" s="223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155</v>
      </c>
      <c r="AU240" s="232" t="s">
        <v>147</v>
      </c>
      <c r="AV240" s="12" t="s">
        <v>146</v>
      </c>
      <c r="AW240" s="12" t="s">
        <v>33</v>
      </c>
      <c r="AX240" s="12" t="s">
        <v>77</v>
      </c>
      <c r="AY240" s="232" t="s">
        <v>138</v>
      </c>
    </row>
    <row r="241" spans="2:65" s="1" customFormat="1" ht="22.5" customHeight="1">
      <c r="B241" s="40"/>
      <c r="C241" s="233" t="s">
        <v>572</v>
      </c>
      <c r="D241" s="233" t="s">
        <v>216</v>
      </c>
      <c r="E241" s="234" t="s">
        <v>573</v>
      </c>
      <c r="F241" s="235" t="s">
        <v>574</v>
      </c>
      <c r="G241" s="236" t="s">
        <v>144</v>
      </c>
      <c r="H241" s="237">
        <v>43</v>
      </c>
      <c r="I241" s="238"/>
      <c r="J241" s="239">
        <f>ROUND(I241*H241,2)</f>
        <v>0</v>
      </c>
      <c r="K241" s="235" t="s">
        <v>21</v>
      </c>
      <c r="L241" s="240"/>
      <c r="M241" s="241" t="s">
        <v>21</v>
      </c>
      <c r="N241" s="242" t="s">
        <v>41</v>
      </c>
      <c r="O241" s="41"/>
      <c r="P241" s="201">
        <f>O241*H241</f>
        <v>0</v>
      </c>
      <c r="Q241" s="201">
        <v>3.6000000000000002E-4</v>
      </c>
      <c r="R241" s="201">
        <f>Q241*H241</f>
        <v>1.5480000000000001E-2</v>
      </c>
      <c r="S241" s="201">
        <v>0</v>
      </c>
      <c r="T241" s="202">
        <f>S241*H241</f>
        <v>0</v>
      </c>
      <c r="AR241" s="23" t="s">
        <v>307</v>
      </c>
      <c r="AT241" s="23" t="s">
        <v>216</v>
      </c>
      <c r="AU241" s="23" t="s">
        <v>147</v>
      </c>
      <c r="AY241" s="23" t="s">
        <v>138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147</v>
      </c>
      <c r="BK241" s="203">
        <f>ROUND(I241*H241,2)</f>
        <v>0</v>
      </c>
      <c r="BL241" s="23" t="s">
        <v>224</v>
      </c>
      <c r="BM241" s="23" t="s">
        <v>575</v>
      </c>
    </row>
    <row r="242" spans="2:65" s="11" customFormat="1" ht="13.5">
      <c r="B242" s="207"/>
      <c r="C242" s="208"/>
      <c r="D242" s="204" t="s">
        <v>155</v>
      </c>
      <c r="E242" s="209" t="s">
        <v>21</v>
      </c>
      <c r="F242" s="210" t="s">
        <v>576</v>
      </c>
      <c r="G242" s="208"/>
      <c r="H242" s="211">
        <v>43</v>
      </c>
      <c r="I242" s="212"/>
      <c r="J242" s="208"/>
      <c r="K242" s="208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155</v>
      </c>
      <c r="AU242" s="217" t="s">
        <v>147</v>
      </c>
      <c r="AV242" s="11" t="s">
        <v>147</v>
      </c>
      <c r="AW242" s="11" t="s">
        <v>33</v>
      </c>
      <c r="AX242" s="11" t="s">
        <v>77</v>
      </c>
      <c r="AY242" s="217" t="s">
        <v>138</v>
      </c>
    </row>
    <row r="243" spans="2:65" s="1" customFormat="1" ht="22.5" customHeight="1">
      <c r="B243" s="40"/>
      <c r="C243" s="192" t="s">
        <v>577</v>
      </c>
      <c r="D243" s="192" t="s">
        <v>141</v>
      </c>
      <c r="E243" s="193" t="s">
        <v>578</v>
      </c>
      <c r="F243" s="194" t="s">
        <v>579</v>
      </c>
      <c r="G243" s="195" t="s">
        <v>159</v>
      </c>
      <c r="H243" s="196">
        <v>1.95</v>
      </c>
      <c r="I243" s="197"/>
      <c r="J243" s="198">
        <f>ROUND(I243*H243,2)</f>
        <v>0</v>
      </c>
      <c r="K243" s="194" t="s">
        <v>145</v>
      </c>
      <c r="L243" s="60"/>
      <c r="M243" s="199" t="s">
        <v>21</v>
      </c>
      <c r="N243" s="200" t="s">
        <v>41</v>
      </c>
      <c r="O243" s="41"/>
      <c r="P243" s="201">
        <f>O243*H243</f>
        <v>0</v>
      </c>
      <c r="Q243" s="201">
        <v>0</v>
      </c>
      <c r="R243" s="201">
        <f>Q243*H243</f>
        <v>0</v>
      </c>
      <c r="S243" s="201">
        <v>8.3169999999999994E-2</v>
      </c>
      <c r="T243" s="202">
        <f>S243*H243</f>
        <v>0.16218149999999998</v>
      </c>
      <c r="AR243" s="23" t="s">
        <v>224</v>
      </c>
      <c r="AT243" s="23" t="s">
        <v>141</v>
      </c>
      <c r="AU243" s="23" t="s">
        <v>147</v>
      </c>
      <c r="AY243" s="23" t="s">
        <v>138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3" t="s">
        <v>147</v>
      </c>
      <c r="BK243" s="203">
        <f>ROUND(I243*H243,2)</f>
        <v>0</v>
      </c>
      <c r="BL243" s="23" t="s">
        <v>224</v>
      </c>
      <c r="BM243" s="23" t="s">
        <v>580</v>
      </c>
    </row>
    <row r="244" spans="2:65" s="11" customFormat="1" ht="13.5">
      <c r="B244" s="207"/>
      <c r="C244" s="208"/>
      <c r="D244" s="218" t="s">
        <v>155</v>
      </c>
      <c r="E244" s="219" t="s">
        <v>21</v>
      </c>
      <c r="F244" s="220" t="s">
        <v>581</v>
      </c>
      <c r="G244" s="208"/>
      <c r="H244" s="221">
        <v>1.95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155</v>
      </c>
      <c r="AU244" s="217" t="s">
        <v>147</v>
      </c>
      <c r="AV244" s="11" t="s">
        <v>147</v>
      </c>
      <c r="AW244" s="11" t="s">
        <v>33</v>
      </c>
      <c r="AX244" s="11" t="s">
        <v>69</v>
      </c>
      <c r="AY244" s="217" t="s">
        <v>138</v>
      </c>
    </row>
    <row r="245" spans="2:65" s="12" customFormat="1" ht="13.5">
      <c r="B245" s="222"/>
      <c r="C245" s="223"/>
      <c r="D245" s="204" t="s">
        <v>155</v>
      </c>
      <c r="E245" s="224" t="s">
        <v>21</v>
      </c>
      <c r="F245" s="225" t="s">
        <v>210</v>
      </c>
      <c r="G245" s="223"/>
      <c r="H245" s="226">
        <v>1.95</v>
      </c>
      <c r="I245" s="227"/>
      <c r="J245" s="223"/>
      <c r="K245" s="223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155</v>
      </c>
      <c r="AU245" s="232" t="s">
        <v>147</v>
      </c>
      <c r="AV245" s="12" t="s">
        <v>146</v>
      </c>
      <c r="AW245" s="12" t="s">
        <v>33</v>
      </c>
      <c r="AX245" s="12" t="s">
        <v>77</v>
      </c>
      <c r="AY245" s="232" t="s">
        <v>138</v>
      </c>
    </row>
    <row r="246" spans="2:65" s="1" customFormat="1" ht="22.5" customHeight="1">
      <c r="B246" s="40"/>
      <c r="C246" s="192" t="s">
        <v>582</v>
      </c>
      <c r="D246" s="192" t="s">
        <v>141</v>
      </c>
      <c r="E246" s="193" t="s">
        <v>583</v>
      </c>
      <c r="F246" s="194" t="s">
        <v>584</v>
      </c>
      <c r="G246" s="195" t="s">
        <v>159</v>
      </c>
      <c r="H246" s="196">
        <v>8.7449999999999992</v>
      </c>
      <c r="I246" s="197"/>
      <c r="J246" s="198">
        <f>ROUND(I246*H246,2)</f>
        <v>0</v>
      </c>
      <c r="K246" s="194" t="s">
        <v>145</v>
      </c>
      <c r="L246" s="60"/>
      <c r="M246" s="199" t="s">
        <v>21</v>
      </c>
      <c r="N246" s="200" t="s">
        <v>41</v>
      </c>
      <c r="O246" s="41"/>
      <c r="P246" s="201">
        <f>O246*H246</f>
        <v>0</v>
      </c>
      <c r="Q246" s="201">
        <v>3.7200000000000002E-3</v>
      </c>
      <c r="R246" s="201">
        <f>Q246*H246</f>
        <v>3.2531400000000002E-2</v>
      </c>
      <c r="S246" s="201">
        <v>0</v>
      </c>
      <c r="T246" s="202">
        <f>S246*H246</f>
        <v>0</v>
      </c>
      <c r="AR246" s="23" t="s">
        <v>224</v>
      </c>
      <c r="AT246" s="23" t="s">
        <v>141</v>
      </c>
      <c r="AU246" s="23" t="s">
        <v>147</v>
      </c>
      <c r="AY246" s="23" t="s">
        <v>138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147</v>
      </c>
      <c r="BK246" s="203">
        <f>ROUND(I246*H246,2)</f>
        <v>0</v>
      </c>
      <c r="BL246" s="23" t="s">
        <v>224</v>
      </c>
      <c r="BM246" s="23" t="s">
        <v>585</v>
      </c>
    </row>
    <row r="247" spans="2:65" s="11" customFormat="1" ht="13.5">
      <c r="B247" s="207"/>
      <c r="C247" s="208"/>
      <c r="D247" s="218" t="s">
        <v>155</v>
      </c>
      <c r="E247" s="219" t="s">
        <v>21</v>
      </c>
      <c r="F247" s="220" t="s">
        <v>586</v>
      </c>
      <c r="G247" s="208"/>
      <c r="H247" s="221">
        <v>0.96</v>
      </c>
      <c r="I247" s="212"/>
      <c r="J247" s="208"/>
      <c r="K247" s="208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155</v>
      </c>
      <c r="AU247" s="217" t="s">
        <v>147</v>
      </c>
      <c r="AV247" s="11" t="s">
        <v>147</v>
      </c>
      <c r="AW247" s="11" t="s">
        <v>33</v>
      </c>
      <c r="AX247" s="11" t="s">
        <v>69</v>
      </c>
      <c r="AY247" s="217" t="s">
        <v>138</v>
      </c>
    </row>
    <row r="248" spans="2:65" s="11" customFormat="1" ht="13.5">
      <c r="B248" s="207"/>
      <c r="C248" s="208"/>
      <c r="D248" s="218" t="s">
        <v>155</v>
      </c>
      <c r="E248" s="219" t="s">
        <v>21</v>
      </c>
      <c r="F248" s="220" t="s">
        <v>587</v>
      </c>
      <c r="G248" s="208"/>
      <c r="H248" s="221">
        <v>3.8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155</v>
      </c>
      <c r="AU248" s="217" t="s">
        <v>147</v>
      </c>
      <c r="AV248" s="11" t="s">
        <v>147</v>
      </c>
      <c r="AW248" s="11" t="s">
        <v>33</v>
      </c>
      <c r="AX248" s="11" t="s">
        <v>69</v>
      </c>
      <c r="AY248" s="217" t="s">
        <v>138</v>
      </c>
    </row>
    <row r="249" spans="2:65" s="11" customFormat="1" ht="13.5">
      <c r="B249" s="207"/>
      <c r="C249" s="208"/>
      <c r="D249" s="218" t="s">
        <v>155</v>
      </c>
      <c r="E249" s="219" t="s">
        <v>21</v>
      </c>
      <c r="F249" s="220" t="s">
        <v>588</v>
      </c>
      <c r="G249" s="208"/>
      <c r="H249" s="221">
        <v>2.0350000000000001</v>
      </c>
      <c r="I249" s="212"/>
      <c r="J249" s="208"/>
      <c r="K249" s="208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155</v>
      </c>
      <c r="AU249" s="217" t="s">
        <v>147</v>
      </c>
      <c r="AV249" s="11" t="s">
        <v>147</v>
      </c>
      <c r="AW249" s="11" t="s">
        <v>33</v>
      </c>
      <c r="AX249" s="11" t="s">
        <v>69</v>
      </c>
      <c r="AY249" s="217" t="s">
        <v>138</v>
      </c>
    </row>
    <row r="250" spans="2:65" s="11" customFormat="1" ht="13.5">
      <c r="B250" s="207"/>
      <c r="C250" s="208"/>
      <c r="D250" s="218" t="s">
        <v>155</v>
      </c>
      <c r="E250" s="219" t="s">
        <v>21</v>
      </c>
      <c r="F250" s="220" t="s">
        <v>589</v>
      </c>
      <c r="G250" s="208"/>
      <c r="H250" s="221">
        <v>1.95</v>
      </c>
      <c r="I250" s="212"/>
      <c r="J250" s="208"/>
      <c r="K250" s="208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155</v>
      </c>
      <c r="AU250" s="217" t="s">
        <v>147</v>
      </c>
      <c r="AV250" s="11" t="s">
        <v>147</v>
      </c>
      <c r="AW250" s="11" t="s">
        <v>33</v>
      </c>
      <c r="AX250" s="11" t="s">
        <v>69</v>
      </c>
      <c r="AY250" s="217" t="s">
        <v>138</v>
      </c>
    </row>
    <row r="251" spans="2:65" s="12" customFormat="1" ht="13.5">
      <c r="B251" s="222"/>
      <c r="C251" s="223"/>
      <c r="D251" s="204" t="s">
        <v>155</v>
      </c>
      <c r="E251" s="224" t="s">
        <v>21</v>
      </c>
      <c r="F251" s="225" t="s">
        <v>210</v>
      </c>
      <c r="G251" s="223"/>
      <c r="H251" s="226">
        <v>8.7449999999999992</v>
      </c>
      <c r="I251" s="227"/>
      <c r="J251" s="223"/>
      <c r="K251" s="223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155</v>
      </c>
      <c r="AU251" s="232" t="s">
        <v>147</v>
      </c>
      <c r="AV251" s="12" t="s">
        <v>146</v>
      </c>
      <c r="AW251" s="12" t="s">
        <v>33</v>
      </c>
      <c r="AX251" s="12" t="s">
        <v>77</v>
      </c>
      <c r="AY251" s="232" t="s">
        <v>138</v>
      </c>
    </row>
    <row r="252" spans="2:65" s="1" customFormat="1" ht="22.5" customHeight="1">
      <c r="B252" s="40"/>
      <c r="C252" s="233" t="s">
        <v>590</v>
      </c>
      <c r="D252" s="233" t="s">
        <v>216</v>
      </c>
      <c r="E252" s="234" t="s">
        <v>591</v>
      </c>
      <c r="F252" s="235" t="s">
        <v>592</v>
      </c>
      <c r="G252" s="236" t="s">
        <v>159</v>
      </c>
      <c r="H252" s="237">
        <v>9.7650000000000006</v>
      </c>
      <c r="I252" s="238"/>
      <c r="J252" s="239">
        <f>ROUND(I252*H252,2)</f>
        <v>0</v>
      </c>
      <c r="K252" s="235" t="s">
        <v>145</v>
      </c>
      <c r="L252" s="240"/>
      <c r="M252" s="241" t="s">
        <v>21</v>
      </c>
      <c r="N252" s="242" t="s">
        <v>41</v>
      </c>
      <c r="O252" s="41"/>
      <c r="P252" s="201">
        <f>O252*H252</f>
        <v>0</v>
      </c>
      <c r="Q252" s="201">
        <v>1.7999999999999999E-2</v>
      </c>
      <c r="R252" s="201">
        <f>Q252*H252</f>
        <v>0.17577000000000001</v>
      </c>
      <c r="S252" s="201">
        <v>0</v>
      </c>
      <c r="T252" s="202">
        <f>S252*H252</f>
        <v>0</v>
      </c>
      <c r="AR252" s="23" t="s">
        <v>307</v>
      </c>
      <c r="AT252" s="23" t="s">
        <v>216</v>
      </c>
      <c r="AU252" s="23" t="s">
        <v>147</v>
      </c>
      <c r="AY252" s="23" t="s">
        <v>138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3" t="s">
        <v>147</v>
      </c>
      <c r="BK252" s="203">
        <f>ROUND(I252*H252,2)</f>
        <v>0</v>
      </c>
      <c r="BL252" s="23" t="s">
        <v>224</v>
      </c>
      <c r="BM252" s="23" t="s">
        <v>593</v>
      </c>
    </row>
    <row r="253" spans="2:65" s="11" customFormat="1" ht="13.5">
      <c r="B253" s="207"/>
      <c r="C253" s="208"/>
      <c r="D253" s="204" t="s">
        <v>155</v>
      </c>
      <c r="E253" s="208"/>
      <c r="F253" s="210" t="s">
        <v>594</v>
      </c>
      <c r="G253" s="208"/>
      <c r="H253" s="211">
        <v>9.7650000000000006</v>
      </c>
      <c r="I253" s="212"/>
      <c r="J253" s="208"/>
      <c r="K253" s="208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155</v>
      </c>
      <c r="AU253" s="217" t="s">
        <v>147</v>
      </c>
      <c r="AV253" s="11" t="s">
        <v>147</v>
      </c>
      <c r="AW253" s="11" t="s">
        <v>6</v>
      </c>
      <c r="AX253" s="11" t="s">
        <v>77</v>
      </c>
      <c r="AY253" s="217" t="s">
        <v>138</v>
      </c>
    </row>
    <row r="254" spans="2:65" s="1" customFormat="1" ht="22.5" customHeight="1">
      <c r="B254" s="40"/>
      <c r="C254" s="192" t="s">
        <v>595</v>
      </c>
      <c r="D254" s="192" t="s">
        <v>141</v>
      </c>
      <c r="E254" s="193" t="s">
        <v>596</v>
      </c>
      <c r="F254" s="194" t="s">
        <v>597</v>
      </c>
      <c r="G254" s="195" t="s">
        <v>159</v>
      </c>
      <c r="H254" s="196">
        <v>8.7449999999999992</v>
      </c>
      <c r="I254" s="197"/>
      <c r="J254" s="198">
        <f>ROUND(I254*H254,2)</f>
        <v>0</v>
      </c>
      <c r="K254" s="194" t="s">
        <v>145</v>
      </c>
      <c r="L254" s="60"/>
      <c r="M254" s="199" t="s">
        <v>21</v>
      </c>
      <c r="N254" s="200" t="s">
        <v>41</v>
      </c>
      <c r="O254" s="41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3" t="s">
        <v>224</v>
      </c>
      <c r="AT254" s="23" t="s">
        <v>141</v>
      </c>
      <c r="AU254" s="23" t="s">
        <v>147</v>
      </c>
      <c r="AY254" s="23" t="s">
        <v>138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147</v>
      </c>
      <c r="BK254" s="203">
        <f>ROUND(I254*H254,2)</f>
        <v>0</v>
      </c>
      <c r="BL254" s="23" t="s">
        <v>224</v>
      </c>
      <c r="BM254" s="23" t="s">
        <v>598</v>
      </c>
    </row>
    <row r="255" spans="2:65" s="1" customFormat="1" ht="22.5" customHeight="1">
      <c r="B255" s="40"/>
      <c r="C255" s="192" t="s">
        <v>599</v>
      </c>
      <c r="D255" s="192" t="s">
        <v>141</v>
      </c>
      <c r="E255" s="193" t="s">
        <v>600</v>
      </c>
      <c r="F255" s="194" t="s">
        <v>601</v>
      </c>
      <c r="G255" s="195" t="s">
        <v>159</v>
      </c>
      <c r="H255" s="196">
        <v>8.7449999999999992</v>
      </c>
      <c r="I255" s="197"/>
      <c r="J255" s="198">
        <f>ROUND(I255*H255,2)</f>
        <v>0</v>
      </c>
      <c r="K255" s="194" t="s">
        <v>145</v>
      </c>
      <c r="L255" s="60"/>
      <c r="M255" s="199" t="s">
        <v>21</v>
      </c>
      <c r="N255" s="200" t="s">
        <v>41</v>
      </c>
      <c r="O255" s="41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3" t="s">
        <v>224</v>
      </c>
      <c r="AT255" s="23" t="s">
        <v>141</v>
      </c>
      <c r="AU255" s="23" t="s">
        <v>147</v>
      </c>
      <c r="AY255" s="23" t="s">
        <v>138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3" t="s">
        <v>147</v>
      </c>
      <c r="BK255" s="203">
        <f>ROUND(I255*H255,2)</f>
        <v>0</v>
      </c>
      <c r="BL255" s="23" t="s">
        <v>224</v>
      </c>
      <c r="BM255" s="23" t="s">
        <v>602</v>
      </c>
    </row>
    <row r="256" spans="2:65" s="1" customFormat="1" ht="22.5" customHeight="1">
      <c r="B256" s="40"/>
      <c r="C256" s="192" t="s">
        <v>603</v>
      </c>
      <c r="D256" s="192" t="s">
        <v>141</v>
      </c>
      <c r="E256" s="193" t="s">
        <v>604</v>
      </c>
      <c r="F256" s="194" t="s">
        <v>605</v>
      </c>
      <c r="G256" s="195" t="s">
        <v>159</v>
      </c>
      <c r="H256" s="196">
        <v>8.7449999999999992</v>
      </c>
      <c r="I256" s="197"/>
      <c r="J256" s="198">
        <f>ROUND(I256*H256,2)</f>
        <v>0</v>
      </c>
      <c r="K256" s="194" t="s">
        <v>145</v>
      </c>
      <c r="L256" s="60"/>
      <c r="M256" s="199" t="s">
        <v>21</v>
      </c>
      <c r="N256" s="200" t="s">
        <v>41</v>
      </c>
      <c r="O256" s="41"/>
      <c r="P256" s="201">
        <f>O256*H256</f>
        <v>0</v>
      </c>
      <c r="Q256" s="201">
        <v>2.9999999999999997E-4</v>
      </c>
      <c r="R256" s="201">
        <f>Q256*H256</f>
        <v>2.6234999999999995E-3</v>
      </c>
      <c r="S256" s="201">
        <v>0</v>
      </c>
      <c r="T256" s="202">
        <f>S256*H256</f>
        <v>0</v>
      </c>
      <c r="AR256" s="23" t="s">
        <v>224</v>
      </c>
      <c r="AT256" s="23" t="s">
        <v>141</v>
      </c>
      <c r="AU256" s="23" t="s">
        <v>147</v>
      </c>
      <c r="AY256" s="23" t="s">
        <v>138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147</v>
      </c>
      <c r="BK256" s="203">
        <f>ROUND(I256*H256,2)</f>
        <v>0</v>
      </c>
      <c r="BL256" s="23" t="s">
        <v>224</v>
      </c>
      <c r="BM256" s="23" t="s">
        <v>606</v>
      </c>
    </row>
    <row r="257" spans="2:65" s="1" customFormat="1" ht="22.5" customHeight="1">
      <c r="B257" s="40"/>
      <c r="C257" s="192" t="s">
        <v>607</v>
      </c>
      <c r="D257" s="192" t="s">
        <v>141</v>
      </c>
      <c r="E257" s="193" t="s">
        <v>608</v>
      </c>
      <c r="F257" s="194" t="s">
        <v>609</v>
      </c>
      <c r="G257" s="195" t="s">
        <v>247</v>
      </c>
      <c r="H257" s="196">
        <v>11.5</v>
      </c>
      <c r="I257" s="197"/>
      <c r="J257" s="198">
        <f>ROUND(I257*H257,2)</f>
        <v>0</v>
      </c>
      <c r="K257" s="194" t="s">
        <v>145</v>
      </c>
      <c r="L257" s="60"/>
      <c r="M257" s="199" t="s">
        <v>21</v>
      </c>
      <c r="N257" s="200" t="s">
        <v>41</v>
      </c>
      <c r="O257" s="41"/>
      <c r="P257" s="201">
        <f>O257*H257</f>
        <v>0</v>
      </c>
      <c r="Q257" s="201">
        <v>3.0000000000000001E-5</v>
      </c>
      <c r="R257" s="201">
        <f>Q257*H257</f>
        <v>3.4499999999999998E-4</v>
      </c>
      <c r="S257" s="201">
        <v>0</v>
      </c>
      <c r="T257" s="202">
        <f>S257*H257</f>
        <v>0</v>
      </c>
      <c r="AR257" s="23" t="s">
        <v>224</v>
      </c>
      <c r="AT257" s="23" t="s">
        <v>141</v>
      </c>
      <c r="AU257" s="23" t="s">
        <v>147</v>
      </c>
      <c r="AY257" s="23" t="s">
        <v>138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3" t="s">
        <v>147</v>
      </c>
      <c r="BK257" s="203">
        <f>ROUND(I257*H257,2)</f>
        <v>0</v>
      </c>
      <c r="BL257" s="23" t="s">
        <v>224</v>
      </c>
      <c r="BM257" s="23" t="s">
        <v>610</v>
      </c>
    </row>
    <row r="258" spans="2:65" s="11" customFormat="1" ht="13.5">
      <c r="B258" s="207"/>
      <c r="C258" s="208"/>
      <c r="D258" s="204" t="s">
        <v>155</v>
      </c>
      <c r="E258" s="209" t="s">
        <v>21</v>
      </c>
      <c r="F258" s="210" t="s">
        <v>611</v>
      </c>
      <c r="G258" s="208"/>
      <c r="H258" s="211">
        <v>11.5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155</v>
      </c>
      <c r="AU258" s="217" t="s">
        <v>147</v>
      </c>
      <c r="AV258" s="11" t="s">
        <v>147</v>
      </c>
      <c r="AW258" s="11" t="s">
        <v>33</v>
      </c>
      <c r="AX258" s="11" t="s">
        <v>77</v>
      </c>
      <c r="AY258" s="217" t="s">
        <v>138</v>
      </c>
    </row>
    <row r="259" spans="2:65" s="1" customFormat="1" ht="22.5" customHeight="1">
      <c r="B259" s="40"/>
      <c r="C259" s="192" t="s">
        <v>612</v>
      </c>
      <c r="D259" s="192" t="s">
        <v>141</v>
      </c>
      <c r="E259" s="193" t="s">
        <v>613</v>
      </c>
      <c r="F259" s="194" t="s">
        <v>614</v>
      </c>
      <c r="G259" s="195" t="s">
        <v>159</v>
      </c>
      <c r="H259" s="196">
        <v>8.7449999999999992</v>
      </c>
      <c r="I259" s="197"/>
      <c r="J259" s="198">
        <f>ROUND(I259*H259,2)</f>
        <v>0</v>
      </c>
      <c r="K259" s="194" t="s">
        <v>145</v>
      </c>
      <c r="L259" s="60"/>
      <c r="M259" s="199" t="s">
        <v>21</v>
      </c>
      <c r="N259" s="200" t="s">
        <v>41</v>
      </c>
      <c r="O259" s="41"/>
      <c r="P259" s="201">
        <f>O259*H259</f>
        <v>0</v>
      </c>
      <c r="Q259" s="201">
        <v>7.1500000000000001E-3</v>
      </c>
      <c r="R259" s="201">
        <f>Q259*H259</f>
        <v>6.2526749999999992E-2</v>
      </c>
      <c r="S259" s="201">
        <v>0</v>
      </c>
      <c r="T259" s="202">
        <f>S259*H259</f>
        <v>0</v>
      </c>
      <c r="AR259" s="23" t="s">
        <v>224</v>
      </c>
      <c r="AT259" s="23" t="s">
        <v>141</v>
      </c>
      <c r="AU259" s="23" t="s">
        <v>147</v>
      </c>
      <c r="AY259" s="23" t="s">
        <v>138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3" t="s">
        <v>147</v>
      </c>
      <c r="BK259" s="203">
        <f>ROUND(I259*H259,2)</f>
        <v>0</v>
      </c>
      <c r="BL259" s="23" t="s">
        <v>224</v>
      </c>
      <c r="BM259" s="23" t="s">
        <v>615</v>
      </c>
    </row>
    <row r="260" spans="2:65" s="1" customFormat="1" ht="31.5" customHeight="1">
      <c r="B260" s="40"/>
      <c r="C260" s="192" t="s">
        <v>616</v>
      </c>
      <c r="D260" s="192" t="s">
        <v>141</v>
      </c>
      <c r="E260" s="193" t="s">
        <v>617</v>
      </c>
      <c r="F260" s="194" t="s">
        <v>618</v>
      </c>
      <c r="G260" s="195" t="s">
        <v>159</v>
      </c>
      <c r="H260" s="196">
        <v>8.7449999999999992</v>
      </c>
      <c r="I260" s="197"/>
      <c r="J260" s="198">
        <f>ROUND(I260*H260,2)</f>
        <v>0</v>
      </c>
      <c r="K260" s="194" t="s">
        <v>145</v>
      </c>
      <c r="L260" s="60"/>
      <c r="M260" s="199" t="s">
        <v>21</v>
      </c>
      <c r="N260" s="200" t="s">
        <v>41</v>
      </c>
      <c r="O260" s="41"/>
      <c r="P260" s="201">
        <f>O260*H260</f>
        <v>0</v>
      </c>
      <c r="Q260" s="201">
        <v>1.7899999999999999E-3</v>
      </c>
      <c r="R260" s="201">
        <f>Q260*H260</f>
        <v>1.5653549999999999E-2</v>
      </c>
      <c r="S260" s="201">
        <v>0</v>
      </c>
      <c r="T260" s="202">
        <f>S260*H260</f>
        <v>0</v>
      </c>
      <c r="AR260" s="23" t="s">
        <v>224</v>
      </c>
      <c r="AT260" s="23" t="s">
        <v>141</v>
      </c>
      <c r="AU260" s="23" t="s">
        <v>147</v>
      </c>
      <c r="AY260" s="23" t="s">
        <v>138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3" t="s">
        <v>147</v>
      </c>
      <c r="BK260" s="203">
        <f>ROUND(I260*H260,2)</f>
        <v>0</v>
      </c>
      <c r="BL260" s="23" t="s">
        <v>224</v>
      </c>
      <c r="BM260" s="23" t="s">
        <v>619</v>
      </c>
    </row>
    <row r="261" spans="2:65" s="1" customFormat="1" ht="22.5" customHeight="1">
      <c r="B261" s="40"/>
      <c r="C261" s="192" t="s">
        <v>620</v>
      </c>
      <c r="D261" s="192" t="s">
        <v>141</v>
      </c>
      <c r="E261" s="193" t="s">
        <v>621</v>
      </c>
      <c r="F261" s="194" t="s">
        <v>622</v>
      </c>
      <c r="G261" s="195" t="s">
        <v>315</v>
      </c>
      <c r="H261" s="247"/>
      <c r="I261" s="197"/>
      <c r="J261" s="198">
        <f>ROUND(I261*H261,2)</f>
        <v>0</v>
      </c>
      <c r="K261" s="194" t="s">
        <v>145</v>
      </c>
      <c r="L261" s="60"/>
      <c r="M261" s="199" t="s">
        <v>21</v>
      </c>
      <c r="N261" s="200" t="s">
        <v>41</v>
      </c>
      <c r="O261" s="41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3" t="s">
        <v>224</v>
      </c>
      <c r="AT261" s="23" t="s">
        <v>141</v>
      </c>
      <c r="AU261" s="23" t="s">
        <v>147</v>
      </c>
      <c r="AY261" s="23" t="s">
        <v>138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3" t="s">
        <v>147</v>
      </c>
      <c r="BK261" s="203">
        <f>ROUND(I261*H261,2)</f>
        <v>0</v>
      </c>
      <c r="BL261" s="23" t="s">
        <v>224</v>
      </c>
      <c r="BM261" s="23" t="s">
        <v>623</v>
      </c>
    </row>
    <row r="262" spans="2:65" s="10" customFormat="1" ht="29.85" customHeight="1">
      <c r="B262" s="175"/>
      <c r="C262" s="176"/>
      <c r="D262" s="189" t="s">
        <v>68</v>
      </c>
      <c r="E262" s="190" t="s">
        <v>624</v>
      </c>
      <c r="F262" s="190" t="s">
        <v>625</v>
      </c>
      <c r="G262" s="176"/>
      <c r="H262" s="176"/>
      <c r="I262" s="179"/>
      <c r="J262" s="191">
        <f>BK262</f>
        <v>0</v>
      </c>
      <c r="K262" s="176"/>
      <c r="L262" s="181"/>
      <c r="M262" s="182"/>
      <c r="N262" s="183"/>
      <c r="O262" s="183"/>
      <c r="P262" s="184">
        <f>SUM(P263:P278)</f>
        <v>0</v>
      </c>
      <c r="Q262" s="183"/>
      <c r="R262" s="184">
        <f>SUM(R263:R278)</f>
        <v>0.30583421</v>
      </c>
      <c r="S262" s="183"/>
      <c r="T262" s="185">
        <f>SUM(T263:T278)</f>
        <v>1.1694</v>
      </c>
      <c r="AR262" s="186" t="s">
        <v>147</v>
      </c>
      <c r="AT262" s="187" t="s">
        <v>68</v>
      </c>
      <c r="AU262" s="187" t="s">
        <v>77</v>
      </c>
      <c r="AY262" s="186" t="s">
        <v>138</v>
      </c>
      <c r="BK262" s="188">
        <f>SUM(BK263:BK278)</f>
        <v>0</v>
      </c>
    </row>
    <row r="263" spans="2:65" s="1" customFormat="1" ht="22.5" customHeight="1">
      <c r="B263" s="40"/>
      <c r="C263" s="192" t="s">
        <v>626</v>
      </c>
      <c r="D263" s="192" t="s">
        <v>141</v>
      </c>
      <c r="E263" s="193" t="s">
        <v>627</v>
      </c>
      <c r="F263" s="194" t="s">
        <v>628</v>
      </c>
      <c r="G263" s="195" t="s">
        <v>247</v>
      </c>
      <c r="H263" s="196">
        <v>35.700000000000003</v>
      </c>
      <c r="I263" s="197"/>
      <c r="J263" s="198">
        <f>ROUND(I263*H263,2)</f>
        <v>0</v>
      </c>
      <c r="K263" s="194" t="s">
        <v>145</v>
      </c>
      <c r="L263" s="60"/>
      <c r="M263" s="199" t="s">
        <v>21</v>
      </c>
      <c r="N263" s="200" t="s">
        <v>41</v>
      </c>
      <c r="O263" s="41"/>
      <c r="P263" s="201">
        <f>O263*H263</f>
        <v>0</v>
      </c>
      <c r="Q263" s="201">
        <v>0</v>
      </c>
      <c r="R263" s="201">
        <f>Q263*H263</f>
        <v>0</v>
      </c>
      <c r="S263" s="201">
        <v>1E-3</v>
      </c>
      <c r="T263" s="202">
        <f>S263*H263</f>
        <v>3.5700000000000003E-2</v>
      </c>
      <c r="AR263" s="23" t="s">
        <v>224</v>
      </c>
      <c r="AT263" s="23" t="s">
        <v>141</v>
      </c>
      <c r="AU263" s="23" t="s">
        <v>147</v>
      </c>
      <c r="AY263" s="23" t="s">
        <v>138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3" t="s">
        <v>147</v>
      </c>
      <c r="BK263" s="203">
        <f>ROUND(I263*H263,2)</f>
        <v>0</v>
      </c>
      <c r="BL263" s="23" t="s">
        <v>224</v>
      </c>
      <c r="BM263" s="23" t="s">
        <v>629</v>
      </c>
    </row>
    <row r="264" spans="2:65" s="11" customFormat="1" ht="13.5">
      <c r="B264" s="207"/>
      <c r="C264" s="208"/>
      <c r="D264" s="218" t="s">
        <v>155</v>
      </c>
      <c r="E264" s="219" t="s">
        <v>21</v>
      </c>
      <c r="F264" s="220" t="s">
        <v>630</v>
      </c>
      <c r="G264" s="208"/>
      <c r="H264" s="221">
        <v>17.5</v>
      </c>
      <c r="I264" s="212"/>
      <c r="J264" s="208"/>
      <c r="K264" s="208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155</v>
      </c>
      <c r="AU264" s="217" t="s">
        <v>147</v>
      </c>
      <c r="AV264" s="11" t="s">
        <v>147</v>
      </c>
      <c r="AW264" s="11" t="s">
        <v>33</v>
      </c>
      <c r="AX264" s="11" t="s">
        <v>69</v>
      </c>
      <c r="AY264" s="217" t="s">
        <v>138</v>
      </c>
    </row>
    <row r="265" spans="2:65" s="11" customFormat="1" ht="13.5">
      <c r="B265" s="207"/>
      <c r="C265" s="208"/>
      <c r="D265" s="218" t="s">
        <v>155</v>
      </c>
      <c r="E265" s="219" t="s">
        <v>21</v>
      </c>
      <c r="F265" s="220" t="s">
        <v>631</v>
      </c>
      <c r="G265" s="208"/>
      <c r="H265" s="221">
        <v>18.2</v>
      </c>
      <c r="I265" s="212"/>
      <c r="J265" s="208"/>
      <c r="K265" s="208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155</v>
      </c>
      <c r="AU265" s="217" t="s">
        <v>147</v>
      </c>
      <c r="AV265" s="11" t="s">
        <v>147</v>
      </c>
      <c r="AW265" s="11" t="s">
        <v>33</v>
      </c>
      <c r="AX265" s="11" t="s">
        <v>69</v>
      </c>
      <c r="AY265" s="217" t="s">
        <v>138</v>
      </c>
    </row>
    <row r="266" spans="2:65" s="12" customFormat="1" ht="13.5">
      <c r="B266" s="222"/>
      <c r="C266" s="223"/>
      <c r="D266" s="204" t="s">
        <v>155</v>
      </c>
      <c r="E266" s="224" t="s">
        <v>21</v>
      </c>
      <c r="F266" s="225" t="s">
        <v>210</v>
      </c>
      <c r="G266" s="223"/>
      <c r="H266" s="226">
        <v>35.700000000000003</v>
      </c>
      <c r="I266" s="227"/>
      <c r="J266" s="223"/>
      <c r="K266" s="223"/>
      <c r="L266" s="228"/>
      <c r="M266" s="229"/>
      <c r="N266" s="230"/>
      <c r="O266" s="230"/>
      <c r="P266" s="230"/>
      <c r="Q266" s="230"/>
      <c r="R266" s="230"/>
      <c r="S266" s="230"/>
      <c r="T266" s="231"/>
      <c r="AT266" s="232" t="s">
        <v>155</v>
      </c>
      <c r="AU266" s="232" t="s">
        <v>147</v>
      </c>
      <c r="AV266" s="12" t="s">
        <v>146</v>
      </c>
      <c r="AW266" s="12" t="s">
        <v>33</v>
      </c>
      <c r="AX266" s="12" t="s">
        <v>77</v>
      </c>
      <c r="AY266" s="232" t="s">
        <v>138</v>
      </c>
    </row>
    <row r="267" spans="2:65" s="1" customFormat="1" ht="22.5" customHeight="1">
      <c r="B267" s="40"/>
      <c r="C267" s="192" t="s">
        <v>632</v>
      </c>
      <c r="D267" s="192" t="s">
        <v>141</v>
      </c>
      <c r="E267" s="193" t="s">
        <v>633</v>
      </c>
      <c r="F267" s="194" t="s">
        <v>634</v>
      </c>
      <c r="G267" s="195" t="s">
        <v>247</v>
      </c>
      <c r="H267" s="196">
        <v>35.700000000000003</v>
      </c>
      <c r="I267" s="197"/>
      <c r="J267" s="198">
        <f>ROUND(I267*H267,2)</f>
        <v>0</v>
      </c>
      <c r="K267" s="194" t="s">
        <v>145</v>
      </c>
      <c r="L267" s="60"/>
      <c r="M267" s="199" t="s">
        <v>21</v>
      </c>
      <c r="N267" s="200" t="s">
        <v>41</v>
      </c>
      <c r="O267" s="41"/>
      <c r="P267" s="201">
        <f>O267*H267</f>
        <v>0</v>
      </c>
      <c r="Q267" s="201">
        <v>2.0299999999999999E-5</v>
      </c>
      <c r="R267" s="201">
        <f>Q267*H267</f>
        <v>7.2471000000000005E-4</v>
      </c>
      <c r="S267" s="201">
        <v>0</v>
      </c>
      <c r="T267" s="202">
        <f>S267*H267</f>
        <v>0</v>
      </c>
      <c r="AR267" s="23" t="s">
        <v>224</v>
      </c>
      <c r="AT267" s="23" t="s">
        <v>141</v>
      </c>
      <c r="AU267" s="23" t="s">
        <v>147</v>
      </c>
      <c r="AY267" s="23" t="s">
        <v>138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3" t="s">
        <v>147</v>
      </c>
      <c r="BK267" s="203">
        <f>ROUND(I267*H267,2)</f>
        <v>0</v>
      </c>
      <c r="BL267" s="23" t="s">
        <v>224</v>
      </c>
      <c r="BM267" s="23" t="s">
        <v>635</v>
      </c>
    </row>
    <row r="268" spans="2:65" s="1" customFormat="1" ht="22.5" customHeight="1">
      <c r="B268" s="40"/>
      <c r="C268" s="233" t="s">
        <v>636</v>
      </c>
      <c r="D268" s="233" t="s">
        <v>216</v>
      </c>
      <c r="E268" s="234" t="s">
        <v>637</v>
      </c>
      <c r="F268" s="235" t="s">
        <v>638</v>
      </c>
      <c r="G268" s="236" t="s">
        <v>247</v>
      </c>
      <c r="H268" s="237">
        <v>38.002000000000002</v>
      </c>
      <c r="I268" s="238"/>
      <c r="J268" s="239">
        <f>ROUND(I268*H268,2)</f>
        <v>0</v>
      </c>
      <c r="K268" s="235" t="s">
        <v>21</v>
      </c>
      <c r="L268" s="240"/>
      <c r="M268" s="241" t="s">
        <v>21</v>
      </c>
      <c r="N268" s="242" t="s">
        <v>41</v>
      </c>
      <c r="O268" s="41"/>
      <c r="P268" s="201">
        <f>O268*H268</f>
        <v>0</v>
      </c>
      <c r="Q268" s="201">
        <v>2.0000000000000001E-4</v>
      </c>
      <c r="R268" s="201">
        <f>Q268*H268</f>
        <v>7.6004000000000011E-3</v>
      </c>
      <c r="S268" s="201">
        <v>0</v>
      </c>
      <c r="T268" s="202">
        <f>S268*H268</f>
        <v>0</v>
      </c>
      <c r="AR268" s="23" t="s">
        <v>307</v>
      </c>
      <c r="AT268" s="23" t="s">
        <v>216</v>
      </c>
      <c r="AU268" s="23" t="s">
        <v>147</v>
      </c>
      <c r="AY268" s="23" t="s">
        <v>138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3" t="s">
        <v>147</v>
      </c>
      <c r="BK268" s="203">
        <f>ROUND(I268*H268,2)</f>
        <v>0</v>
      </c>
      <c r="BL268" s="23" t="s">
        <v>224</v>
      </c>
      <c r="BM268" s="23" t="s">
        <v>639</v>
      </c>
    </row>
    <row r="269" spans="2:65" s="1" customFormat="1" ht="22.5" customHeight="1">
      <c r="B269" s="40"/>
      <c r="C269" s="192" t="s">
        <v>640</v>
      </c>
      <c r="D269" s="192" t="s">
        <v>141</v>
      </c>
      <c r="E269" s="193" t="s">
        <v>641</v>
      </c>
      <c r="F269" s="194" t="s">
        <v>642</v>
      </c>
      <c r="G269" s="195" t="s">
        <v>159</v>
      </c>
      <c r="H269" s="196">
        <v>45.347999999999999</v>
      </c>
      <c r="I269" s="197"/>
      <c r="J269" s="198">
        <f>ROUND(I269*H269,2)</f>
        <v>0</v>
      </c>
      <c r="K269" s="194" t="s">
        <v>145</v>
      </c>
      <c r="L269" s="60"/>
      <c r="M269" s="199" t="s">
        <v>21</v>
      </c>
      <c r="N269" s="200" t="s">
        <v>41</v>
      </c>
      <c r="O269" s="41"/>
      <c r="P269" s="201">
        <f>O269*H269</f>
        <v>0</v>
      </c>
      <c r="Q269" s="201">
        <v>0</v>
      </c>
      <c r="R269" s="201">
        <f>Q269*H269</f>
        <v>0</v>
      </c>
      <c r="S269" s="201">
        <v>2.5000000000000001E-2</v>
      </c>
      <c r="T269" s="202">
        <f>S269*H269</f>
        <v>1.1336999999999999</v>
      </c>
      <c r="AR269" s="23" t="s">
        <v>224</v>
      </c>
      <c r="AT269" s="23" t="s">
        <v>141</v>
      </c>
      <c r="AU269" s="23" t="s">
        <v>147</v>
      </c>
      <c r="AY269" s="23" t="s">
        <v>138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3" t="s">
        <v>147</v>
      </c>
      <c r="BK269" s="203">
        <f>ROUND(I269*H269,2)</f>
        <v>0</v>
      </c>
      <c r="BL269" s="23" t="s">
        <v>224</v>
      </c>
      <c r="BM269" s="23" t="s">
        <v>643</v>
      </c>
    </row>
    <row r="270" spans="2:65" s="11" customFormat="1" ht="13.5">
      <c r="B270" s="207"/>
      <c r="C270" s="208"/>
      <c r="D270" s="218" t="s">
        <v>155</v>
      </c>
      <c r="E270" s="219" t="s">
        <v>21</v>
      </c>
      <c r="F270" s="220" t="s">
        <v>644</v>
      </c>
      <c r="G270" s="208"/>
      <c r="H270" s="221">
        <v>22.795000000000002</v>
      </c>
      <c r="I270" s="212"/>
      <c r="J270" s="208"/>
      <c r="K270" s="208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155</v>
      </c>
      <c r="AU270" s="217" t="s">
        <v>147</v>
      </c>
      <c r="AV270" s="11" t="s">
        <v>147</v>
      </c>
      <c r="AW270" s="11" t="s">
        <v>33</v>
      </c>
      <c r="AX270" s="11" t="s">
        <v>69</v>
      </c>
      <c r="AY270" s="217" t="s">
        <v>138</v>
      </c>
    </row>
    <row r="271" spans="2:65" s="11" customFormat="1" ht="13.5">
      <c r="B271" s="207"/>
      <c r="C271" s="208"/>
      <c r="D271" s="218" t="s">
        <v>155</v>
      </c>
      <c r="E271" s="219" t="s">
        <v>21</v>
      </c>
      <c r="F271" s="220" t="s">
        <v>645</v>
      </c>
      <c r="G271" s="208"/>
      <c r="H271" s="221">
        <v>22.553000000000001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155</v>
      </c>
      <c r="AU271" s="217" t="s">
        <v>147</v>
      </c>
      <c r="AV271" s="11" t="s">
        <v>147</v>
      </c>
      <c r="AW271" s="11" t="s">
        <v>33</v>
      </c>
      <c r="AX271" s="11" t="s">
        <v>69</v>
      </c>
      <c r="AY271" s="217" t="s">
        <v>138</v>
      </c>
    </row>
    <row r="272" spans="2:65" s="12" customFormat="1" ht="13.5">
      <c r="B272" s="222"/>
      <c r="C272" s="223"/>
      <c r="D272" s="204" t="s">
        <v>155</v>
      </c>
      <c r="E272" s="224" t="s">
        <v>21</v>
      </c>
      <c r="F272" s="225" t="s">
        <v>210</v>
      </c>
      <c r="G272" s="223"/>
      <c r="H272" s="226">
        <v>45.347999999999999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155</v>
      </c>
      <c r="AU272" s="232" t="s">
        <v>147</v>
      </c>
      <c r="AV272" s="12" t="s">
        <v>146</v>
      </c>
      <c r="AW272" s="12" t="s">
        <v>33</v>
      </c>
      <c r="AX272" s="12" t="s">
        <v>77</v>
      </c>
      <c r="AY272" s="232" t="s">
        <v>138</v>
      </c>
    </row>
    <row r="273" spans="2:65" s="1" customFormat="1" ht="22.5" customHeight="1">
      <c r="B273" s="40"/>
      <c r="C273" s="192" t="s">
        <v>646</v>
      </c>
      <c r="D273" s="192" t="s">
        <v>141</v>
      </c>
      <c r="E273" s="193" t="s">
        <v>647</v>
      </c>
      <c r="F273" s="194" t="s">
        <v>648</v>
      </c>
      <c r="G273" s="195" t="s">
        <v>159</v>
      </c>
      <c r="H273" s="196">
        <v>35.700000000000003</v>
      </c>
      <c r="I273" s="197"/>
      <c r="J273" s="198">
        <f>ROUND(I273*H273,2)</f>
        <v>0</v>
      </c>
      <c r="K273" s="194" t="s">
        <v>145</v>
      </c>
      <c r="L273" s="60"/>
      <c r="M273" s="199" t="s">
        <v>21</v>
      </c>
      <c r="N273" s="200" t="s">
        <v>41</v>
      </c>
      <c r="O273" s="41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3" t="s">
        <v>224</v>
      </c>
      <c r="AT273" s="23" t="s">
        <v>141</v>
      </c>
      <c r="AU273" s="23" t="s">
        <v>147</v>
      </c>
      <c r="AY273" s="23" t="s">
        <v>138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147</v>
      </c>
      <c r="BK273" s="203">
        <f>ROUND(I273*H273,2)</f>
        <v>0</v>
      </c>
      <c r="BL273" s="23" t="s">
        <v>224</v>
      </c>
      <c r="BM273" s="23" t="s">
        <v>649</v>
      </c>
    </row>
    <row r="274" spans="2:65" s="1" customFormat="1" ht="22.5" customHeight="1">
      <c r="B274" s="40"/>
      <c r="C274" s="233" t="s">
        <v>650</v>
      </c>
      <c r="D274" s="233" t="s">
        <v>216</v>
      </c>
      <c r="E274" s="234" t="s">
        <v>651</v>
      </c>
      <c r="F274" s="235" t="s">
        <v>652</v>
      </c>
      <c r="G274" s="236" t="s">
        <v>159</v>
      </c>
      <c r="H274" s="237">
        <v>41.055</v>
      </c>
      <c r="I274" s="238"/>
      <c r="J274" s="239">
        <f>ROUND(I274*H274,2)</f>
        <v>0</v>
      </c>
      <c r="K274" s="235" t="s">
        <v>145</v>
      </c>
      <c r="L274" s="240"/>
      <c r="M274" s="241" t="s">
        <v>21</v>
      </c>
      <c r="N274" s="242" t="s">
        <v>41</v>
      </c>
      <c r="O274" s="41"/>
      <c r="P274" s="201">
        <f>O274*H274</f>
        <v>0</v>
      </c>
      <c r="Q274" s="201">
        <v>6.7000000000000002E-3</v>
      </c>
      <c r="R274" s="201">
        <f>Q274*H274</f>
        <v>0.27506849999999999</v>
      </c>
      <c r="S274" s="201">
        <v>0</v>
      </c>
      <c r="T274" s="202">
        <f>S274*H274</f>
        <v>0</v>
      </c>
      <c r="AR274" s="23" t="s">
        <v>307</v>
      </c>
      <c r="AT274" s="23" t="s">
        <v>216</v>
      </c>
      <c r="AU274" s="23" t="s">
        <v>147</v>
      </c>
      <c r="AY274" s="23" t="s">
        <v>138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3" t="s">
        <v>147</v>
      </c>
      <c r="BK274" s="203">
        <f>ROUND(I274*H274,2)</f>
        <v>0</v>
      </c>
      <c r="BL274" s="23" t="s">
        <v>224</v>
      </c>
      <c r="BM274" s="23" t="s">
        <v>653</v>
      </c>
    </row>
    <row r="275" spans="2:65" s="11" customFormat="1" ht="13.5">
      <c r="B275" s="207"/>
      <c r="C275" s="208"/>
      <c r="D275" s="204" t="s">
        <v>155</v>
      </c>
      <c r="E275" s="208"/>
      <c r="F275" s="210" t="s">
        <v>654</v>
      </c>
      <c r="G275" s="208"/>
      <c r="H275" s="211">
        <v>41.055</v>
      </c>
      <c r="I275" s="212"/>
      <c r="J275" s="208"/>
      <c r="K275" s="208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155</v>
      </c>
      <c r="AU275" s="217" t="s">
        <v>147</v>
      </c>
      <c r="AV275" s="11" t="s">
        <v>147</v>
      </c>
      <c r="AW275" s="11" t="s">
        <v>6</v>
      </c>
      <c r="AX275" s="11" t="s">
        <v>77</v>
      </c>
      <c r="AY275" s="217" t="s">
        <v>138</v>
      </c>
    </row>
    <row r="276" spans="2:65" s="1" customFormat="1" ht="22.5" customHeight="1">
      <c r="B276" s="40"/>
      <c r="C276" s="192" t="s">
        <v>655</v>
      </c>
      <c r="D276" s="192" t="s">
        <v>141</v>
      </c>
      <c r="E276" s="193" t="s">
        <v>656</v>
      </c>
      <c r="F276" s="194" t="s">
        <v>657</v>
      </c>
      <c r="G276" s="195" t="s">
        <v>159</v>
      </c>
      <c r="H276" s="196">
        <v>35.700000000000003</v>
      </c>
      <c r="I276" s="197"/>
      <c r="J276" s="198">
        <f>ROUND(I276*H276,2)</f>
        <v>0</v>
      </c>
      <c r="K276" s="194" t="s">
        <v>145</v>
      </c>
      <c r="L276" s="60"/>
      <c r="M276" s="199" t="s">
        <v>21</v>
      </c>
      <c r="N276" s="200" t="s">
        <v>41</v>
      </c>
      <c r="O276" s="41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3" t="s">
        <v>224</v>
      </c>
      <c r="AT276" s="23" t="s">
        <v>141</v>
      </c>
      <c r="AU276" s="23" t="s">
        <v>147</v>
      </c>
      <c r="AY276" s="23" t="s">
        <v>138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3" t="s">
        <v>147</v>
      </c>
      <c r="BK276" s="203">
        <f>ROUND(I276*H276,2)</f>
        <v>0</v>
      </c>
      <c r="BL276" s="23" t="s">
        <v>224</v>
      </c>
      <c r="BM276" s="23" t="s">
        <v>658</v>
      </c>
    </row>
    <row r="277" spans="2:65" s="1" customFormat="1" ht="22.5" customHeight="1">
      <c r="B277" s="40"/>
      <c r="C277" s="233" t="s">
        <v>659</v>
      </c>
      <c r="D277" s="233" t="s">
        <v>216</v>
      </c>
      <c r="E277" s="234" t="s">
        <v>660</v>
      </c>
      <c r="F277" s="235" t="s">
        <v>661</v>
      </c>
      <c r="G277" s="236" t="s">
        <v>159</v>
      </c>
      <c r="H277" s="237">
        <v>37.401000000000003</v>
      </c>
      <c r="I277" s="238"/>
      <c r="J277" s="239">
        <f>ROUND(I277*H277,2)</f>
        <v>0</v>
      </c>
      <c r="K277" s="235" t="s">
        <v>145</v>
      </c>
      <c r="L277" s="240"/>
      <c r="M277" s="241" t="s">
        <v>21</v>
      </c>
      <c r="N277" s="242" t="s">
        <v>41</v>
      </c>
      <c r="O277" s="41"/>
      <c r="P277" s="201">
        <f>O277*H277</f>
        <v>0</v>
      </c>
      <c r="Q277" s="201">
        <v>5.9999999999999995E-4</v>
      </c>
      <c r="R277" s="201">
        <f>Q277*H277</f>
        <v>2.2440600000000002E-2</v>
      </c>
      <c r="S277" s="201">
        <v>0</v>
      </c>
      <c r="T277" s="202">
        <f>S277*H277</f>
        <v>0</v>
      </c>
      <c r="AR277" s="23" t="s">
        <v>307</v>
      </c>
      <c r="AT277" s="23" t="s">
        <v>216</v>
      </c>
      <c r="AU277" s="23" t="s">
        <v>147</v>
      </c>
      <c r="AY277" s="23" t="s">
        <v>138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147</v>
      </c>
      <c r="BK277" s="203">
        <f>ROUND(I277*H277,2)</f>
        <v>0</v>
      </c>
      <c r="BL277" s="23" t="s">
        <v>224</v>
      </c>
      <c r="BM277" s="23" t="s">
        <v>662</v>
      </c>
    </row>
    <row r="278" spans="2:65" s="1" customFormat="1" ht="22.5" customHeight="1">
      <c r="B278" s="40"/>
      <c r="C278" s="192" t="s">
        <v>663</v>
      </c>
      <c r="D278" s="192" t="s">
        <v>141</v>
      </c>
      <c r="E278" s="193" t="s">
        <v>664</v>
      </c>
      <c r="F278" s="194" t="s">
        <v>665</v>
      </c>
      <c r="G278" s="195" t="s">
        <v>315</v>
      </c>
      <c r="H278" s="247"/>
      <c r="I278" s="197"/>
      <c r="J278" s="198">
        <f>ROUND(I278*H278,2)</f>
        <v>0</v>
      </c>
      <c r="K278" s="194" t="s">
        <v>145</v>
      </c>
      <c r="L278" s="60"/>
      <c r="M278" s="199" t="s">
        <v>21</v>
      </c>
      <c r="N278" s="200" t="s">
        <v>41</v>
      </c>
      <c r="O278" s="41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3" t="s">
        <v>224</v>
      </c>
      <c r="AT278" s="23" t="s">
        <v>141</v>
      </c>
      <c r="AU278" s="23" t="s">
        <v>147</v>
      </c>
      <c r="AY278" s="23" t="s">
        <v>138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3" t="s">
        <v>147</v>
      </c>
      <c r="BK278" s="203">
        <f>ROUND(I278*H278,2)</f>
        <v>0</v>
      </c>
      <c r="BL278" s="23" t="s">
        <v>224</v>
      </c>
      <c r="BM278" s="23" t="s">
        <v>666</v>
      </c>
    </row>
    <row r="279" spans="2:65" s="10" customFormat="1" ht="29.85" customHeight="1">
      <c r="B279" s="175"/>
      <c r="C279" s="176"/>
      <c r="D279" s="189" t="s">
        <v>68</v>
      </c>
      <c r="E279" s="190" t="s">
        <v>667</v>
      </c>
      <c r="F279" s="190" t="s">
        <v>668</v>
      </c>
      <c r="G279" s="176"/>
      <c r="H279" s="176"/>
      <c r="I279" s="179"/>
      <c r="J279" s="191">
        <f>BK279</f>
        <v>0</v>
      </c>
      <c r="K279" s="176"/>
      <c r="L279" s="181"/>
      <c r="M279" s="182"/>
      <c r="N279" s="183"/>
      <c r="O279" s="183"/>
      <c r="P279" s="184">
        <f>SUM(P280:P295)</f>
        <v>0</v>
      </c>
      <c r="Q279" s="183"/>
      <c r="R279" s="184">
        <f>SUM(R280:R295)</f>
        <v>0.38304952000000009</v>
      </c>
      <c r="S279" s="183"/>
      <c r="T279" s="185">
        <f>SUM(T280:T295)</f>
        <v>6.2460000000000002E-2</v>
      </c>
      <c r="AR279" s="186" t="s">
        <v>147</v>
      </c>
      <c r="AT279" s="187" t="s">
        <v>68</v>
      </c>
      <c r="AU279" s="187" t="s">
        <v>77</v>
      </c>
      <c r="AY279" s="186" t="s">
        <v>138</v>
      </c>
      <c r="BK279" s="188">
        <f>SUM(BK280:BK295)</f>
        <v>0</v>
      </c>
    </row>
    <row r="280" spans="2:65" s="1" customFormat="1" ht="22.5" customHeight="1">
      <c r="B280" s="40"/>
      <c r="C280" s="192" t="s">
        <v>669</v>
      </c>
      <c r="D280" s="192" t="s">
        <v>141</v>
      </c>
      <c r="E280" s="193" t="s">
        <v>670</v>
      </c>
      <c r="F280" s="194" t="s">
        <v>671</v>
      </c>
      <c r="G280" s="195" t="s">
        <v>159</v>
      </c>
      <c r="H280" s="196">
        <v>20.395</v>
      </c>
      <c r="I280" s="197"/>
      <c r="J280" s="198">
        <f>ROUND(I280*H280,2)</f>
        <v>0</v>
      </c>
      <c r="K280" s="194" t="s">
        <v>145</v>
      </c>
      <c r="L280" s="60"/>
      <c r="M280" s="199" t="s">
        <v>21</v>
      </c>
      <c r="N280" s="200" t="s">
        <v>41</v>
      </c>
      <c r="O280" s="41"/>
      <c r="P280" s="201">
        <f>O280*H280</f>
        <v>0</v>
      </c>
      <c r="Q280" s="201">
        <v>1.4999999999999999E-2</v>
      </c>
      <c r="R280" s="201">
        <f>Q280*H280</f>
        <v>0.305925</v>
      </c>
      <c r="S280" s="201">
        <v>0</v>
      </c>
      <c r="T280" s="202">
        <f>S280*H280</f>
        <v>0</v>
      </c>
      <c r="AR280" s="23" t="s">
        <v>224</v>
      </c>
      <c r="AT280" s="23" t="s">
        <v>141</v>
      </c>
      <c r="AU280" s="23" t="s">
        <v>147</v>
      </c>
      <c r="AY280" s="23" t="s">
        <v>138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147</v>
      </c>
      <c r="BK280" s="203">
        <f>ROUND(I280*H280,2)</f>
        <v>0</v>
      </c>
      <c r="BL280" s="23" t="s">
        <v>224</v>
      </c>
      <c r="BM280" s="23" t="s">
        <v>672</v>
      </c>
    </row>
    <row r="281" spans="2:65" s="1" customFormat="1" ht="22.5" customHeight="1">
      <c r="B281" s="40"/>
      <c r="C281" s="192" t="s">
        <v>673</v>
      </c>
      <c r="D281" s="192" t="s">
        <v>141</v>
      </c>
      <c r="E281" s="193" t="s">
        <v>674</v>
      </c>
      <c r="F281" s="194" t="s">
        <v>675</v>
      </c>
      <c r="G281" s="195" t="s">
        <v>159</v>
      </c>
      <c r="H281" s="196">
        <v>20.82</v>
      </c>
      <c r="I281" s="197"/>
      <c r="J281" s="198">
        <f>ROUND(I281*H281,2)</f>
        <v>0</v>
      </c>
      <c r="K281" s="194" t="s">
        <v>145</v>
      </c>
      <c r="L281" s="60"/>
      <c r="M281" s="199" t="s">
        <v>21</v>
      </c>
      <c r="N281" s="200" t="s">
        <v>41</v>
      </c>
      <c r="O281" s="41"/>
      <c r="P281" s="201">
        <f>O281*H281</f>
        <v>0</v>
      </c>
      <c r="Q281" s="201">
        <v>0</v>
      </c>
      <c r="R281" s="201">
        <f>Q281*H281</f>
        <v>0</v>
      </c>
      <c r="S281" s="201">
        <v>3.0000000000000001E-3</v>
      </c>
      <c r="T281" s="202">
        <f>S281*H281</f>
        <v>6.2460000000000002E-2</v>
      </c>
      <c r="AR281" s="23" t="s">
        <v>224</v>
      </c>
      <c r="AT281" s="23" t="s">
        <v>141</v>
      </c>
      <c r="AU281" s="23" t="s">
        <v>147</v>
      </c>
      <c r="AY281" s="23" t="s">
        <v>138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3" t="s">
        <v>147</v>
      </c>
      <c r="BK281" s="203">
        <f>ROUND(I281*H281,2)</f>
        <v>0</v>
      </c>
      <c r="BL281" s="23" t="s">
        <v>224</v>
      </c>
      <c r="BM281" s="23" t="s">
        <v>676</v>
      </c>
    </row>
    <row r="282" spans="2:65" s="11" customFormat="1" ht="13.5">
      <c r="B282" s="207"/>
      <c r="C282" s="208"/>
      <c r="D282" s="204" t="s">
        <v>155</v>
      </c>
      <c r="E282" s="209" t="s">
        <v>21</v>
      </c>
      <c r="F282" s="210" t="s">
        <v>677</v>
      </c>
      <c r="G282" s="208"/>
      <c r="H282" s="211">
        <v>20.82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155</v>
      </c>
      <c r="AU282" s="217" t="s">
        <v>147</v>
      </c>
      <c r="AV282" s="11" t="s">
        <v>147</v>
      </c>
      <c r="AW282" s="11" t="s">
        <v>33</v>
      </c>
      <c r="AX282" s="11" t="s">
        <v>77</v>
      </c>
      <c r="AY282" s="217" t="s">
        <v>138</v>
      </c>
    </row>
    <row r="283" spans="2:65" s="1" customFormat="1" ht="22.5" customHeight="1">
      <c r="B283" s="40"/>
      <c r="C283" s="192" t="s">
        <v>678</v>
      </c>
      <c r="D283" s="192" t="s">
        <v>141</v>
      </c>
      <c r="E283" s="193" t="s">
        <v>679</v>
      </c>
      <c r="F283" s="194" t="s">
        <v>680</v>
      </c>
      <c r="G283" s="195" t="s">
        <v>159</v>
      </c>
      <c r="H283" s="196">
        <v>20.395</v>
      </c>
      <c r="I283" s="197"/>
      <c r="J283" s="198">
        <f>ROUND(I283*H283,2)</f>
        <v>0</v>
      </c>
      <c r="K283" s="194" t="s">
        <v>145</v>
      </c>
      <c r="L283" s="60"/>
      <c r="M283" s="199" t="s">
        <v>21</v>
      </c>
      <c r="N283" s="200" t="s">
        <v>41</v>
      </c>
      <c r="O283" s="41"/>
      <c r="P283" s="201">
        <f>O283*H283</f>
        <v>0</v>
      </c>
      <c r="Q283" s="201">
        <v>2.9999999999999997E-4</v>
      </c>
      <c r="R283" s="201">
        <f>Q283*H283</f>
        <v>6.1184999999999989E-3</v>
      </c>
      <c r="S283" s="201">
        <v>0</v>
      </c>
      <c r="T283" s="202">
        <f>S283*H283</f>
        <v>0</v>
      </c>
      <c r="AR283" s="23" t="s">
        <v>224</v>
      </c>
      <c r="AT283" s="23" t="s">
        <v>141</v>
      </c>
      <c r="AU283" s="23" t="s">
        <v>147</v>
      </c>
      <c r="AY283" s="23" t="s">
        <v>138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147</v>
      </c>
      <c r="BK283" s="203">
        <f>ROUND(I283*H283,2)</f>
        <v>0</v>
      </c>
      <c r="BL283" s="23" t="s">
        <v>224</v>
      </c>
      <c r="BM283" s="23" t="s">
        <v>681</v>
      </c>
    </row>
    <row r="284" spans="2:65" s="11" customFormat="1" ht="13.5">
      <c r="B284" s="207"/>
      <c r="C284" s="208"/>
      <c r="D284" s="218" t="s">
        <v>155</v>
      </c>
      <c r="E284" s="219" t="s">
        <v>21</v>
      </c>
      <c r="F284" s="220" t="s">
        <v>682</v>
      </c>
      <c r="G284" s="208"/>
      <c r="H284" s="221">
        <v>13.455</v>
      </c>
      <c r="I284" s="212"/>
      <c r="J284" s="208"/>
      <c r="K284" s="208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155</v>
      </c>
      <c r="AU284" s="217" t="s">
        <v>147</v>
      </c>
      <c r="AV284" s="11" t="s">
        <v>147</v>
      </c>
      <c r="AW284" s="11" t="s">
        <v>33</v>
      </c>
      <c r="AX284" s="11" t="s">
        <v>69</v>
      </c>
      <c r="AY284" s="217" t="s">
        <v>138</v>
      </c>
    </row>
    <row r="285" spans="2:65" s="11" customFormat="1" ht="13.5">
      <c r="B285" s="207"/>
      <c r="C285" s="208"/>
      <c r="D285" s="218" t="s">
        <v>155</v>
      </c>
      <c r="E285" s="219" t="s">
        <v>21</v>
      </c>
      <c r="F285" s="220" t="s">
        <v>683</v>
      </c>
      <c r="G285" s="208"/>
      <c r="H285" s="221">
        <v>6.94</v>
      </c>
      <c r="I285" s="212"/>
      <c r="J285" s="208"/>
      <c r="K285" s="208"/>
      <c r="L285" s="213"/>
      <c r="M285" s="214"/>
      <c r="N285" s="215"/>
      <c r="O285" s="215"/>
      <c r="P285" s="215"/>
      <c r="Q285" s="215"/>
      <c r="R285" s="215"/>
      <c r="S285" s="215"/>
      <c r="T285" s="216"/>
      <c r="AT285" s="217" t="s">
        <v>155</v>
      </c>
      <c r="AU285" s="217" t="s">
        <v>147</v>
      </c>
      <c r="AV285" s="11" t="s">
        <v>147</v>
      </c>
      <c r="AW285" s="11" t="s">
        <v>33</v>
      </c>
      <c r="AX285" s="11" t="s">
        <v>69</v>
      </c>
      <c r="AY285" s="217" t="s">
        <v>138</v>
      </c>
    </row>
    <row r="286" spans="2:65" s="12" customFormat="1" ht="13.5">
      <c r="B286" s="222"/>
      <c r="C286" s="223"/>
      <c r="D286" s="204" t="s">
        <v>155</v>
      </c>
      <c r="E286" s="224" t="s">
        <v>21</v>
      </c>
      <c r="F286" s="225" t="s">
        <v>210</v>
      </c>
      <c r="G286" s="223"/>
      <c r="H286" s="226">
        <v>20.395</v>
      </c>
      <c r="I286" s="227"/>
      <c r="J286" s="223"/>
      <c r="K286" s="223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155</v>
      </c>
      <c r="AU286" s="232" t="s">
        <v>147</v>
      </c>
      <c r="AV286" s="12" t="s">
        <v>146</v>
      </c>
      <c r="AW286" s="12" t="s">
        <v>33</v>
      </c>
      <c r="AX286" s="12" t="s">
        <v>77</v>
      </c>
      <c r="AY286" s="232" t="s">
        <v>138</v>
      </c>
    </row>
    <row r="287" spans="2:65" s="1" customFormat="1" ht="22.5" customHeight="1">
      <c r="B287" s="40"/>
      <c r="C287" s="233" t="s">
        <v>684</v>
      </c>
      <c r="D287" s="233" t="s">
        <v>216</v>
      </c>
      <c r="E287" s="234" t="s">
        <v>685</v>
      </c>
      <c r="F287" s="235" t="s">
        <v>686</v>
      </c>
      <c r="G287" s="236" t="s">
        <v>159</v>
      </c>
      <c r="H287" s="237">
        <v>22.434999999999999</v>
      </c>
      <c r="I287" s="238"/>
      <c r="J287" s="239">
        <f>ROUND(I287*H287,2)</f>
        <v>0</v>
      </c>
      <c r="K287" s="235" t="s">
        <v>145</v>
      </c>
      <c r="L287" s="240"/>
      <c r="M287" s="241" t="s">
        <v>21</v>
      </c>
      <c r="N287" s="242" t="s">
        <v>41</v>
      </c>
      <c r="O287" s="41"/>
      <c r="P287" s="201">
        <f>O287*H287</f>
        <v>0</v>
      </c>
      <c r="Q287" s="201">
        <v>2.64E-3</v>
      </c>
      <c r="R287" s="201">
        <f>Q287*H287</f>
        <v>5.9228399999999994E-2</v>
      </c>
      <c r="S287" s="201">
        <v>0</v>
      </c>
      <c r="T287" s="202">
        <f>S287*H287</f>
        <v>0</v>
      </c>
      <c r="AR287" s="23" t="s">
        <v>307</v>
      </c>
      <c r="AT287" s="23" t="s">
        <v>216</v>
      </c>
      <c r="AU287" s="23" t="s">
        <v>147</v>
      </c>
      <c r="AY287" s="23" t="s">
        <v>138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3" t="s">
        <v>147</v>
      </c>
      <c r="BK287" s="203">
        <f>ROUND(I287*H287,2)</f>
        <v>0</v>
      </c>
      <c r="BL287" s="23" t="s">
        <v>224</v>
      </c>
      <c r="BM287" s="23" t="s">
        <v>687</v>
      </c>
    </row>
    <row r="288" spans="2:65" s="11" customFormat="1" ht="13.5">
      <c r="B288" s="207"/>
      <c r="C288" s="208"/>
      <c r="D288" s="204" t="s">
        <v>155</v>
      </c>
      <c r="E288" s="208"/>
      <c r="F288" s="210" t="s">
        <v>688</v>
      </c>
      <c r="G288" s="208"/>
      <c r="H288" s="211">
        <v>22.434999999999999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155</v>
      </c>
      <c r="AU288" s="217" t="s">
        <v>147</v>
      </c>
      <c r="AV288" s="11" t="s">
        <v>147</v>
      </c>
      <c r="AW288" s="11" t="s">
        <v>6</v>
      </c>
      <c r="AX288" s="11" t="s">
        <v>77</v>
      </c>
      <c r="AY288" s="217" t="s">
        <v>138</v>
      </c>
    </row>
    <row r="289" spans="2:65" s="1" customFormat="1" ht="22.5" customHeight="1">
      <c r="B289" s="40"/>
      <c r="C289" s="192" t="s">
        <v>689</v>
      </c>
      <c r="D289" s="192" t="s">
        <v>141</v>
      </c>
      <c r="E289" s="193" t="s">
        <v>690</v>
      </c>
      <c r="F289" s="194" t="s">
        <v>691</v>
      </c>
      <c r="G289" s="195" t="s">
        <v>247</v>
      </c>
      <c r="H289" s="196">
        <v>39.18</v>
      </c>
      <c r="I289" s="197"/>
      <c r="J289" s="198">
        <f>ROUND(I289*H289,2)</f>
        <v>0</v>
      </c>
      <c r="K289" s="194" t="s">
        <v>145</v>
      </c>
      <c r="L289" s="60"/>
      <c r="M289" s="199" t="s">
        <v>21</v>
      </c>
      <c r="N289" s="200" t="s">
        <v>41</v>
      </c>
      <c r="O289" s="41"/>
      <c r="P289" s="201">
        <f>O289*H289</f>
        <v>0</v>
      </c>
      <c r="Q289" s="201">
        <v>1.5E-5</v>
      </c>
      <c r="R289" s="201">
        <f>Q289*H289</f>
        <v>5.8770000000000003E-4</v>
      </c>
      <c r="S289" s="201">
        <v>0</v>
      </c>
      <c r="T289" s="202">
        <f>S289*H289</f>
        <v>0</v>
      </c>
      <c r="AR289" s="23" t="s">
        <v>224</v>
      </c>
      <c r="AT289" s="23" t="s">
        <v>141</v>
      </c>
      <c r="AU289" s="23" t="s">
        <v>147</v>
      </c>
      <c r="AY289" s="23" t="s">
        <v>138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3" t="s">
        <v>147</v>
      </c>
      <c r="BK289" s="203">
        <f>ROUND(I289*H289,2)</f>
        <v>0</v>
      </c>
      <c r="BL289" s="23" t="s">
        <v>224</v>
      </c>
      <c r="BM289" s="23" t="s">
        <v>692</v>
      </c>
    </row>
    <row r="290" spans="2:65" s="11" customFormat="1" ht="13.5">
      <c r="B290" s="207"/>
      <c r="C290" s="208"/>
      <c r="D290" s="218" t="s">
        <v>155</v>
      </c>
      <c r="E290" s="219" t="s">
        <v>21</v>
      </c>
      <c r="F290" s="220" t="s">
        <v>693</v>
      </c>
      <c r="G290" s="208"/>
      <c r="H290" s="221">
        <v>29.98</v>
      </c>
      <c r="I290" s="212"/>
      <c r="J290" s="208"/>
      <c r="K290" s="208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155</v>
      </c>
      <c r="AU290" s="217" t="s">
        <v>147</v>
      </c>
      <c r="AV290" s="11" t="s">
        <v>147</v>
      </c>
      <c r="AW290" s="11" t="s">
        <v>33</v>
      </c>
      <c r="AX290" s="11" t="s">
        <v>69</v>
      </c>
      <c r="AY290" s="217" t="s">
        <v>138</v>
      </c>
    </row>
    <row r="291" spans="2:65" s="11" customFormat="1" ht="13.5">
      <c r="B291" s="207"/>
      <c r="C291" s="208"/>
      <c r="D291" s="218" t="s">
        <v>155</v>
      </c>
      <c r="E291" s="219" t="s">
        <v>21</v>
      </c>
      <c r="F291" s="220" t="s">
        <v>694</v>
      </c>
      <c r="G291" s="208"/>
      <c r="H291" s="221">
        <v>9.1999999999999993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155</v>
      </c>
      <c r="AU291" s="217" t="s">
        <v>147</v>
      </c>
      <c r="AV291" s="11" t="s">
        <v>147</v>
      </c>
      <c r="AW291" s="11" t="s">
        <v>33</v>
      </c>
      <c r="AX291" s="11" t="s">
        <v>69</v>
      </c>
      <c r="AY291" s="217" t="s">
        <v>138</v>
      </c>
    </row>
    <row r="292" spans="2:65" s="12" customFormat="1" ht="13.5">
      <c r="B292" s="222"/>
      <c r="C292" s="223"/>
      <c r="D292" s="204" t="s">
        <v>155</v>
      </c>
      <c r="E292" s="224" t="s">
        <v>21</v>
      </c>
      <c r="F292" s="225" t="s">
        <v>210</v>
      </c>
      <c r="G292" s="223"/>
      <c r="H292" s="226">
        <v>39.18</v>
      </c>
      <c r="I292" s="227"/>
      <c r="J292" s="223"/>
      <c r="K292" s="223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155</v>
      </c>
      <c r="AU292" s="232" t="s">
        <v>147</v>
      </c>
      <c r="AV292" s="12" t="s">
        <v>146</v>
      </c>
      <c r="AW292" s="12" t="s">
        <v>33</v>
      </c>
      <c r="AX292" s="12" t="s">
        <v>77</v>
      </c>
      <c r="AY292" s="232" t="s">
        <v>138</v>
      </c>
    </row>
    <row r="293" spans="2:65" s="1" customFormat="1" ht="22.5" customHeight="1">
      <c r="B293" s="40"/>
      <c r="C293" s="233" t="s">
        <v>695</v>
      </c>
      <c r="D293" s="233" t="s">
        <v>216</v>
      </c>
      <c r="E293" s="234" t="s">
        <v>696</v>
      </c>
      <c r="F293" s="235" t="s">
        <v>697</v>
      </c>
      <c r="G293" s="236" t="s">
        <v>247</v>
      </c>
      <c r="H293" s="237">
        <v>39.963999999999999</v>
      </c>
      <c r="I293" s="238"/>
      <c r="J293" s="239">
        <f>ROUND(I293*H293,2)</f>
        <v>0</v>
      </c>
      <c r="K293" s="235" t="s">
        <v>145</v>
      </c>
      <c r="L293" s="240"/>
      <c r="M293" s="241" t="s">
        <v>21</v>
      </c>
      <c r="N293" s="242" t="s">
        <v>41</v>
      </c>
      <c r="O293" s="41"/>
      <c r="P293" s="201">
        <f>O293*H293</f>
        <v>0</v>
      </c>
      <c r="Q293" s="201">
        <v>2.7999999999999998E-4</v>
      </c>
      <c r="R293" s="201">
        <f>Q293*H293</f>
        <v>1.1189919999999999E-2</v>
      </c>
      <c r="S293" s="201">
        <v>0</v>
      </c>
      <c r="T293" s="202">
        <f>S293*H293</f>
        <v>0</v>
      </c>
      <c r="AR293" s="23" t="s">
        <v>307</v>
      </c>
      <c r="AT293" s="23" t="s">
        <v>216</v>
      </c>
      <c r="AU293" s="23" t="s">
        <v>147</v>
      </c>
      <c r="AY293" s="23" t="s">
        <v>138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3" t="s">
        <v>147</v>
      </c>
      <c r="BK293" s="203">
        <f>ROUND(I293*H293,2)</f>
        <v>0</v>
      </c>
      <c r="BL293" s="23" t="s">
        <v>224</v>
      </c>
      <c r="BM293" s="23" t="s">
        <v>698</v>
      </c>
    </row>
    <row r="294" spans="2:65" s="11" customFormat="1" ht="13.5">
      <c r="B294" s="207"/>
      <c r="C294" s="208"/>
      <c r="D294" s="204" t="s">
        <v>155</v>
      </c>
      <c r="E294" s="208"/>
      <c r="F294" s="210" t="s">
        <v>699</v>
      </c>
      <c r="G294" s="208"/>
      <c r="H294" s="211">
        <v>39.963999999999999</v>
      </c>
      <c r="I294" s="212"/>
      <c r="J294" s="208"/>
      <c r="K294" s="208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155</v>
      </c>
      <c r="AU294" s="217" t="s">
        <v>147</v>
      </c>
      <c r="AV294" s="11" t="s">
        <v>147</v>
      </c>
      <c r="AW294" s="11" t="s">
        <v>6</v>
      </c>
      <c r="AX294" s="11" t="s">
        <v>77</v>
      </c>
      <c r="AY294" s="217" t="s">
        <v>138</v>
      </c>
    </row>
    <row r="295" spans="2:65" s="1" customFormat="1" ht="22.5" customHeight="1">
      <c r="B295" s="40"/>
      <c r="C295" s="192" t="s">
        <v>700</v>
      </c>
      <c r="D295" s="192" t="s">
        <v>141</v>
      </c>
      <c r="E295" s="193" t="s">
        <v>701</v>
      </c>
      <c r="F295" s="194" t="s">
        <v>702</v>
      </c>
      <c r="G295" s="195" t="s">
        <v>315</v>
      </c>
      <c r="H295" s="247"/>
      <c r="I295" s="197"/>
      <c r="J295" s="198">
        <f>ROUND(I295*H295,2)</f>
        <v>0</v>
      </c>
      <c r="K295" s="194" t="s">
        <v>145</v>
      </c>
      <c r="L295" s="60"/>
      <c r="M295" s="199" t="s">
        <v>21</v>
      </c>
      <c r="N295" s="200" t="s">
        <v>41</v>
      </c>
      <c r="O295" s="41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3" t="s">
        <v>224</v>
      </c>
      <c r="AT295" s="23" t="s">
        <v>141</v>
      </c>
      <c r="AU295" s="23" t="s">
        <v>147</v>
      </c>
      <c r="AY295" s="23" t="s">
        <v>138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3" t="s">
        <v>147</v>
      </c>
      <c r="BK295" s="203">
        <f>ROUND(I295*H295,2)</f>
        <v>0</v>
      </c>
      <c r="BL295" s="23" t="s">
        <v>224</v>
      </c>
      <c r="BM295" s="23" t="s">
        <v>703</v>
      </c>
    </row>
    <row r="296" spans="2:65" s="10" customFormat="1" ht="29.85" customHeight="1">
      <c r="B296" s="175"/>
      <c r="C296" s="176"/>
      <c r="D296" s="189" t="s">
        <v>68</v>
      </c>
      <c r="E296" s="190" t="s">
        <v>704</v>
      </c>
      <c r="F296" s="190" t="s">
        <v>705</v>
      </c>
      <c r="G296" s="176"/>
      <c r="H296" s="176"/>
      <c r="I296" s="179"/>
      <c r="J296" s="191">
        <f>BK296</f>
        <v>0</v>
      </c>
      <c r="K296" s="176"/>
      <c r="L296" s="181"/>
      <c r="M296" s="182"/>
      <c r="N296" s="183"/>
      <c r="O296" s="183"/>
      <c r="P296" s="184">
        <f>SUM(P297:P306)</f>
        <v>0</v>
      </c>
      <c r="Q296" s="183"/>
      <c r="R296" s="184">
        <f>SUM(R297:R306)</f>
        <v>0.53150779999999997</v>
      </c>
      <c r="S296" s="183"/>
      <c r="T296" s="185">
        <f>SUM(T297:T306)</f>
        <v>0</v>
      </c>
      <c r="AR296" s="186" t="s">
        <v>147</v>
      </c>
      <c r="AT296" s="187" t="s">
        <v>68</v>
      </c>
      <c r="AU296" s="187" t="s">
        <v>77</v>
      </c>
      <c r="AY296" s="186" t="s">
        <v>138</v>
      </c>
      <c r="BK296" s="188">
        <f>SUM(BK297:BK306)</f>
        <v>0</v>
      </c>
    </row>
    <row r="297" spans="2:65" s="1" customFormat="1" ht="31.5" customHeight="1">
      <c r="B297" s="40"/>
      <c r="C297" s="192" t="s">
        <v>706</v>
      </c>
      <c r="D297" s="192" t="s">
        <v>141</v>
      </c>
      <c r="E297" s="193" t="s">
        <v>707</v>
      </c>
      <c r="F297" s="194" t="s">
        <v>708</v>
      </c>
      <c r="G297" s="195" t="s">
        <v>159</v>
      </c>
      <c r="H297" s="196">
        <v>20.37</v>
      </c>
      <c r="I297" s="197"/>
      <c r="J297" s="198">
        <f>ROUND(I297*H297,2)</f>
        <v>0</v>
      </c>
      <c r="K297" s="194" t="s">
        <v>145</v>
      </c>
      <c r="L297" s="60"/>
      <c r="M297" s="199" t="s">
        <v>21</v>
      </c>
      <c r="N297" s="200" t="s">
        <v>41</v>
      </c>
      <c r="O297" s="41"/>
      <c r="P297" s="201">
        <f>O297*H297</f>
        <v>0</v>
      </c>
      <c r="Q297" s="201">
        <v>3.0000000000000001E-3</v>
      </c>
      <c r="R297" s="201">
        <f>Q297*H297</f>
        <v>6.1110000000000005E-2</v>
      </c>
      <c r="S297" s="201">
        <v>0</v>
      </c>
      <c r="T297" s="202">
        <f>S297*H297</f>
        <v>0</v>
      </c>
      <c r="AR297" s="23" t="s">
        <v>224</v>
      </c>
      <c r="AT297" s="23" t="s">
        <v>141</v>
      </c>
      <c r="AU297" s="23" t="s">
        <v>147</v>
      </c>
      <c r="AY297" s="23" t="s">
        <v>138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3" t="s">
        <v>147</v>
      </c>
      <c r="BK297" s="203">
        <f>ROUND(I297*H297,2)</f>
        <v>0</v>
      </c>
      <c r="BL297" s="23" t="s">
        <v>224</v>
      </c>
      <c r="BM297" s="23" t="s">
        <v>709</v>
      </c>
    </row>
    <row r="298" spans="2:65" s="11" customFormat="1" ht="13.5">
      <c r="B298" s="207"/>
      <c r="C298" s="208"/>
      <c r="D298" s="218" t="s">
        <v>155</v>
      </c>
      <c r="E298" s="219" t="s">
        <v>21</v>
      </c>
      <c r="F298" s="220" t="s">
        <v>710</v>
      </c>
      <c r="G298" s="208"/>
      <c r="H298" s="221">
        <v>16.2</v>
      </c>
      <c r="I298" s="212"/>
      <c r="J298" s="208"/>
      <c r="K298" s="208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155</v>
      </c>
      <c r="AU298" s="217" t="s">
        <v>147</v>
      </c>
      <c r="AV298" s="11" t="s">
        <v>147</v>
      </c>
      <c r="AW298" s="11" t="s">
        <v>33</v>
      </c>
      <c r="AX298" s="11" t="s">
        <v>69</v>
      </c>
      <c r="AY298" s="217" t="s">
        <v>138</v>
      </c>
    </row>
    <row r="299" spans="2:65" s="11" customFormat="1" ht="13.5">
      <c r="B299" s="207"/>
      <c r="C299" s="208"/>
      <c r="D299" s="218" t="s">
        <v>155</v>
      </c>
      <c r="E299" s="219" t="s">
        <v>21</v>
      </c>
      <c r="F299" s="220" t="s">
        <v>711</v>
      </c>
      <c r="G299" s="208"/>
      <c r="H299" s="221">
        <v>4.17</v>
      </c>
      <c r="I299" s="212"/>
      <c r="J299" s="208"/>
      <c r="K299" s="208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155</v>
      </c>
      <c r="AU299" s="217" t="s">
        <v>147</v>
      </c>
      <c r="AV299" s="11" t="s">
        <v>147</v>
      </c>
      <c r="AW299" s="11" t="s">
        <v>33</v>
      </c>
      <c r="AX299" s="11" t="s">
        <v>69</v>
      </c>
      <c r="AY299" s="217" t="s">
        <v>138</v>
      </c>
    </row>
    <row r="300" spans="2:65" s="12" customFormat="1" ht="13.5">
      <c r="B300" s="222"/>
      <c r="C300" s="223"/>
      <c r="D300" s="204" t="s">
        <v>155</v>
      </c>
      <c r="E300" s="224" t="s">
        <v>21</v>
      </c>
      <c r="F300" s="225" t="s">
        <v>210</v>
      </c>
      <c r="G300" s="223"/>
      <c r="H300" s="226">
        <v>20.37</v>
      </c>
      <c r="I300" s="227"/>
      <c r="J300" s="223"/>
      <c r="K300" s="223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155</v>
      </c>
      <c r="AU300" s="232" t="s">
        <v>147</v>
      </c>
      <c r="AV300" s="12" t="s">
        <v>146</v>
      </c>
      <c r="AW300" s="12" t="s">
        <v>33</v>
      </c>
      <c r="AX300" s="12" t="s">
        <v>77</v>
      </c>
      <c r="AY300" s="232" t="s">
        <v>138</v>
      </c>
    </row>
    <row r="301" spans="2:65" s="1" customFormat="1" ht="22.5" customHeight="1">
      <c r="B301" s="40"/>
      <c r="C301" s="233" t="s">
        <v>712</v>
      </c>
      <c r="D301" s="233" t="s">
        <v>216</v>
      </c>
      <c r="E301" s="234" t="s">
        <v>713</v>
      </c>
      <c r="F301" s="235" t="s">
        <v>714</v>
      </c>
      <c r="G301" s="236" t="s">
        <v>159</v>
      </c>
      <c r="H301" s="237">
        <v>23.425999999999998</v>
      </c>
      <c r="I301" s="238"/>
      <c r="J301" s="239">
        <f>ROUND(I301*H301,2)</f>
        <v>0</v>
      </c>
      <c r="K301" s="235" t="s">
        <v>145</v>
      </c>
      <c r="L301" s="240"/>
      <c r="M301" s="241" t="s">
        <v>21</v>
      </c>
      <c r="N301" s="242" t="s">
        <v>41</v>
      </c>
      <c r="O301" s="41"/>
      <c r="P301" s="201">
        <f>O301*H301</f>
        <v>0</v>
      </c>
      <c r="Q301" s="201">
        <v>1.18E-2</v>
      </c>
      <c r="R301" s="201">
        <f>Q301*H301</f>
        <v>0.27642679999999997</v>
      </c>
      <c r="S301" s="201">
        <v>0</v>
      </c>
      <c r="T301" s="202">
        <f>S301*H301</f>
        <v>0</v>
      </c>
      <c r="AR301" s="23" t="s">
        <v>307</v>
      </c>
      <c r="AT301" s="23" t="s">
        <v>216</v>
      </c>
      <c r="AU301" s="23" t="s">
        <v>147</v>
      </c>
      <c r="AY301" s="23" t="s">
        <v>138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3" t="s">
        <v>147</v>
      </c>
      <c r="BK301" s="203">
        <f>ROUND(I301*H301,2)</f>
        <v>0</v>
      </c>
      <c r="BL301" s="23" t="s">
        <v>224</v>
      </c>
      <c r="BM301" s="23" t="s">
        <v>715</v>
      </c>
    </row>
    <row r="302" spans="2:65" s="11" customFormat="1" ht="13.5">
      <c r="B302" s="207"/>
      <c r="C302" s="208"/>
      <c r="D302" s="204" t="s">
        <v>155</v>
      </c>
      <c r="E302" s="208"/>
      <c r="F302" s="210" t="s">
        <v>716</v>
      </c>
      <c r="G302" s="208"/>
      <c r="H302" s="211">
        <v>23.425999999999998</v>
      </c>
      <c r="I302" s="212"/>
      <c r="J302" s="208"/>
      <c r="K302" s="208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155</v>
      </c>
      <c r="AU302" s="217" t="s">
        <v>147</v>
      </c>
      <c r="AV302" s="11" t="s">
        <v>147</v>
      </c>
      <c r="AW302" s="11" t="s">
        <v>6</v>
      </c>
      <c r="AX302" s="11" t="s">
        <v>77</v>
      </c>
      <c r="AY302" s="217" t="s">
        <v>138</v>
      </c>
    </row>
    <row r="303" spans="2:65" s="1" customFormat="1" ht="22.5" customHeight="1">
      <c r="B303" s="40"/>
      <c r="C303" s="192" t="s">
        <v>717</v>
      </c>
      <c r="D303" s="192" t="s">
        <v>141</v>
      </c>
      <c r="E303" s="193" t="s">
        <v>718</v>
      </c>
      <c r="F303" s="194" t="s">
        <v>719</v>
      </c>
      <c r="G303" s="195" t="s">
        <v>159</v>
      </c>
      <c r="H303" s="196">
        <v>2.1709999999999998</v>
      </c>
      <c r="I303" s="197"/>
      <c r="J303" s="198">
        <f>ROUND(I303*H303,2)</f>
        <v>0</v>
      </c>
      <c r="K303" s="194" t="s">
        <v>145</v>
      </c>
      <c r="L303" s="60"/>
      <c r="M303" s="199" t="s">
        <v>21</v>
      </c>
      <c r="N303" s="200" t="s">
        <v>41</v>
      </c>
      <c r="O303" s="41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3" t="s">
        <v>224</v>
      </c>
      <c r="AT303" s="23" t="s">
        <v>141</v>
      </c>
      <c r="AU303" s="23" t="s">
        <v>147</v>
      </c>
      <c r="AY303" s="23" t="s">
        <v>138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3" t="s">
        <v>147</v>
      </c>
      <c r="BK303" s="203">
        <f>ROUND(I303*H303,2)</f>
        <v>0</v>
      </c>
      <c r="BL303" s="23" t="s">
        <v>224</v>
      </c>
      <c r="BM303" s="23" t="s">
        <v>720</v>
      </c>
    </row>
    <row r="304" spans="2:65" s="1" customFormat="1" ht="22.5" customHeight="1">
      <c r="B304" s="40"/>
      <c r="C304" s="192" t="s">
        <v>721</v>
      </c>
      <c r="D304" s="192" t="s">
        <v>141</v>
      </c>
      <c r="E304" s="193" t="s">
        <v>722</v>
      </c>
      <c r="F304" s="194" t="s">
        <v>723</v>
      </c>
      <c r="G304" s="195" t="s">
        <v>159</v>
      </c>
      <c r="H304" s="196">
        <v>23.37</v>
      </c>
      <c r="I304" s="197"/>
      <c r="J304" s="198">
        <f>ROUND(I304*H304,2)</f>
        <v>0</v>
      </c>
      <c r="K304" s="194" t="s">
        <v>145</v>
      </c>
      <c r="L304" s="60"/>
      <c r="M304" s="199" t="s">
        <v>21</v>
      </c>
      <c r="N304" s="200" t="s">
        <v>41</v>
      </c>
      <c r="O304" s="41"/>
      <c r="P304" s="201">
        <f>O304*H304</f>
        <v>0</v>
      </c>
      <c r="Q304" s="201">
        <v>8.0000000000000002E-3</v>
      </c>
      <c r="R304" s="201">
        <f>Q304*H304</f>
        <v>0.18696000000000002</v>
      </c>
      <c r="S304" s="201">
        <v>0</v>
      </c>
      <c r="T304" s="202">
        <f>S304*H304</f>
        <v>0</v>
      </c>
      <c r="AR304" s="23" t="s">
        <v>224</v>
      </c>
      <c r="AT304" s="23" t="s">
        <v>141</v>
      </c>
      <c r="AU304" s="23" t="s">
        <v>147</v>
      </c>
      <c r="AY304" s="23" t="s">
        <v>138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3" t="s">
        <v>147</v>
      </c>
      <c r="BK304" s="203">
        <f>ROUND(I304*H304,2)</f>
        <v>0</v>
      </c>
      <c r="BL304" s="23" t="s">
        <v>224</v>
      </c>
      <c r="BM304" s="23" t="s">
        <v>724</v>
      </c>
    </row>
    <row r="305" spans="2:65" s="1" customFormat="1" ht="22.5" customHeight="1">
      <c r="B305" s="40"/>
      <c r="C305" s="192" t="s">
        <v>725</v>
      </c>
      <c r="D305" s="192" t="s">
        <v>141</v>
      </c>
      <c r="E305" s="193" t="s">
        <v>726</v>
      </c>
      <c r="F305" s="194" t="s">
        <v>727</v>
      </c>
      <c r="G305" s="195" t="s">
        <v>159</v>
      </c>
      <c r="H305" s="196">
        <v>23.37</v>
      </c>
      <c r="I305" s="197"/>
      <c r="J305" s="198">
        <f>ROUND(I305*H305,2)</f>
        <v>0</v>
      </c>
      <c r="K305" s="194" t="s">
        <v>145</v>
      </c>
      <c r="L305" s="60"/>
      <c r="M305" s="199" t="s">
        <v>21</v>
      </c>
      <c r="N305" s="200" t="s">
        <v>41</v>
      </c>
      <c r="O305" s="41"/>
      <c r="P305" s="201">
        <f>O305*H305</f>
        <v>0</v>
      </c>
      <c r="Q305" s="201">
        <v>2.9999999999999997E-4</v>
      </c>
      <c r="R305" s="201">
        <f>Q305*H305</f>
        <v>7.0109999999999999E-3</v>
      </c>
      <c r="S305" s="201">
        <v>0</v>
      </c>
      <c r="T305" s="202">
        <f>S305*H305</f>
        <v>0</v>
      </c>
      <c r="AR305" s="23" t="s">
        <v>224</v>
      </c>
      <c r="AT305" s="23" t="s">
        <v>141</v>
      </c>
      <c r="AU305" s="23" t="s">
        <v>147</v>
      </c>
      <c r="AY305" s="23" t="s">
        <v>138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3" t="s">
        <v>147</v>
      </c>
      <c r="BK305" s="203">
        <f>ROUND(I305*H305,2)</f>
        <v>0</v>
      </c>
      <c r="BL305" s="23" t="s">
        <v>224</v>
      </c>
      <c r="BM305" s="23" t="s">
        <v>728</v>
      </c>
    </row>
    <row r="306" spans="2:65" s="1" customFormat="1" ht="22.5" customHeight="1">
      <c r="B306" s="40"/>
      <c r="C306" s="192" t="s">
        <v>729</v>
      </c>
      <c r="D306" s="192" t="s">
        <v>141</v>
      </c>
      <c r="E306" s="193" t="s">
        <v>730</v>
      </c>
      <c r="F306" s="194" t="s">
        <v>731</v>
      </c>
      <c r="G306" s="195" t="s">
        <v>315</v>
      </c>
      <c r="H306" s="247"/>
      <c r="I306" s="197"/>
      <c r="J306" s="198">
        <f>ROUND(I306*H306,2)</f>
        <v>0</v>
      </c>
      <c r="K306" s="194" t="s">
        <v>145</v>
      </c>
      <c r="L306" s="60"/>
      <c r="M306" s="199" t="s">
        <v>21</v>
      </c>
      <c r="N306" s="200" t="s">
        <v>41</v>
      </c>
      <c r="O306" s="41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3" t="s">
        <v>224</v>
      </c>
      <c r="AT306" s="23" t="s">
        <v>141</v>
      </c>
      <c r="AU306" s="23" t="s">
        <v>147</v>
      </c>
      <c r="AY306" s="23" t="s">
        <v>138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3" t="s">
        <v>147</v>
      </c>
      <c r="BK306" s="203">
        <f>ROUND(I306*H306,2)</f>
        <v>0</v>
      </c>
      <c r="BL306" s="23" t="s">
        <v>224</v>
      </c>
      <c r="BM306" s="23" t="s">
        <v>732</v>
      </c>
    </row>
    <row r="307" spans="2:65" s="10" customFormat="1" ht="29.85" customHeight="1">
      <c r="B307" s="175"/>
      <c r="C307" s="176"/>
      <c r="D307" s="189" t="s">
        <v>68</v>
      </c>
      <c r="E307" s="190" t="s">
        <v>733</v>
      </c>
      <c r="F307" s="190" t="s">
        <v>734</v>
      </c>
      <c r="G307" s="176"/>
      <c r="H307" s="176"/>
      <c r="I307" s="179"/>
      <c r="J307" s="191">
        <f>BK307</f>
        <v>0</v>
      </c>
      <c r="K307" s="176"/>
      <c r="L307" s="181"/>
      <c r="M307" s="182"/>
      <c r="N307" s="183"/>
      <c r="O307" s="183"/>
      <c r="P307" s="184">
        <f>SUM(P308:P314)</f>
        <v>0</v>
      </c>
      <c r="Q307" s="183"/>
      <c r="R307" s="184">
        <f>SUM(R308:R314)</f>
        <v>2.8108079999999997E-3</v>
      </c>
      <c r="S307" s="183"/>
      <c r="T307" s="185">
        <f>SUM(T308:T314)</f>
        <v>0</v>
      </c>
      <c r="AR307" s="186" t="s">
        <v>147</v>
      </c>
      <c r="AT307" s="187" t="s">
        <v>68</v>
      </c>
      <c r="AU307" s="187" t="s">
        <v>77</v>
      </c>
      <c r="AY307" s="186" t="s">
        <v>138</v>
      </c>
      <c r="BK307" s="188">
        <f>SUM(BK308:BK314)</f>
        <v>0</v>
      </c>
    </row>
    <row r="308" spans="2:65" s="1" customFormat="1" ht="22.5" customHeight="1">
      <c r="B308" s="40"/>
      <c r="C308" s="192" t="s">
        <v>735</v>
      </c>
      <c r="D308" s="192" t="s">
        <v>141</v>
      </c>
      <c r="E308" s="193" t="s">
        <v>736</v>
      </c>
      <c r="F308" s="194" t="s">
        <v>737</v>
      </c>
      <c r="G308" s="195" t="s">
        <v>159</v>
      </c>
      <c r="H308" s="196">
        <v>7.56</v>
      </c>
      <c r="I308" s="197"/>
      <c r="J308" s="198">
        <f>ROUND(I308*H308,2)</f>
        <v>0</v>
      </c>
      <c r="K308" s="194" t="s">
        <v>145</v>
      </c>
      <c r="L308" s="60"/>
      <c r="M308" s="199" t="s">
        <v>21</v>
      </c>
      <c r="N308" s="200" t="s">
        <v>41</v>
      </c>
      <c r="O308" s="41"/>
      <c r="P308" s="201">
        <f>O308*H308</f>
        <v>0</v>
      </c>
      <c r="Q308" s="201">
        <v>8.0000000000000007E-5</v>
      </c>
      <c r="R308" s="201">
        <f>Q308*H308</f>
        <v>6.0480000000000006E-4</v>
      </c>
      <c r="S308" s="201">
        <v>0</v>
      </c>
      <c r="T308" s="202">
        <f>S308*H308</f>
        <v>0</v>
      </c>
      <c r="AR308" s="23" t="s">
        <v>224</v>
      </c>
      <c r="AT308" s="23" t="s">
        <v>141</v>
      </c>
      <c r="AU308" s="23" t="s">
        <v>147</v>
      </c>
      <c r="AY308" s="23" t="s">
        <v>138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3" t="s">
        <v>147</v>
      </c>
      <c r="BK308" s="203">
        <f>ROUND(I308*H308,2)</f>
        <v>0</v>
      </c>
      <c r="BL308" s="23" t="s">
        <v>224</v>
      </c>
      <c r="BM308" s="23" t="s">
        <v>738</v>
      </c>
    </row>
    <row r="309" spans="2:65" s="13" customFormat="1" ht="13.5">
      <c r="B309" s="248"/>
      <c r="C309" s="249"/>
      <c r="D309" s="218" t="s">
        <v>155</v>
      </c>
      <c r="E309" s="250" t="s">
        <v>21</v>
      </c>
      <c r="F309" s="251" t="s">
        <v>739</v>
      </c>
      <c r="G309" s="249"/>
      <c r="H309" s="252" t="s">
        <v>21</v>
      </c>
      <c r="I309" s="253"/>
      <c r="J309" s="249"/>
      <c r="K309" s="249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155</v>
      </c>
      <c r="AU309" s="258" t="s">
        <v>147</v>
      </c>
      <c r="AV309" s="13" t="s">
        <v>77</v>
      </c>
      <c r="AW309" s="13" t="s">
        <v>33</v>
      </c>
      <c r="AX309" s="13" t="s">
        <v>69</v>
      </c>
      <c r="AY309" s="258" t="s">
        <v>138</v>
      </c>
    </row>
    <row r="310" spans="2:65" s="11" customFormat="1" ht="13.5">
      <c r="B310" s="207"/>
      <c r="C310" s="208"/>
      <c r="D310" s="218" t="s">
        <v>155</v>
      </c>
      <c r="E310" s="219" t="s">
        <v>21</v>
      </c>
      <c r="F310" s="220" t="s">
        <v>740</v>
      </c>
      <c r="G310" s="208"/>
      <c r="H310" s="221">
        <v>4.8</v>
      </c>
      <c r="I310" s="212"/>
      <c r="J310" s="208"/>
      <c r="K310" s="208"/>
      <c r="L310" s="213"/>
      <c r="M310" s="214"/>
      <c r="N310" s="215"/>
      <c r="O310" s="215"/>
      <c r="P310" s="215"/>
      <c r="Q310" s="215"/>
      <c r="R310" s="215"/>
      <c r="S310" s="215"/>
      <c r="T310" s="216"/>
      <c r="AT310" s="217" t="s">
        <v>155</v>
      </c>
      <c r="AU310" s="217" t="s">
        <v>147</v>
      </c>
      <c r="AV310" s="11" t="s">
        <v>147</v>
      </c>
      <c r="AW310" s="11" t="s">
        <v>33</v>
      </c>
      <c r="AX310" s="11" t="s">
        <v>69</v>
      </c>
      <c r="AY310" s="217" t="s">
        <v>138</v>
      </c>
    </row>
    <row r="311" spans="2:65" s="11" customFormat="1" ht="13.5">
      <c r="B311" s="207"/>
      <c r="C311" s="208"/>
      <c r="D311" s="218" t="s">
        <v>155</v>
      </c>
      <c r="E311" s="219" t="s">
        <v>21</v>
      </c>
      <c r="F311" s="220" t="s">
        <v>741</v>
      </c>
      <c r="G311" s="208"/>
      <c r="H311" s="221">
        <v>2.76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155</v>
      </c>
      <c r="AU311" s="217" t="s">
        <v>147</v>
      </c>
      <c r="AV311" s="11" t="s">
        <v>147</v>
      </c>
      <c r="AW311" s="11" t="s">
        <v>33</v>
      </c>
      <c r="AX311" s="11" t="s">
        <v>69</v>
      </c>
      <c r="AY311" s="217" t="s">
        <v>138</v>
      </c>
    </row>
    <row r="312" spans="2:65" s="12" customFormat="1" ht="13.5">
      <c r="B312" s="222"/>
      <c r="C312" s="223"/>
      <c r="D312" s="204" t="s">
        <v>155</v>
      </c>
      <c r="E312" s="224" t="s">
        <v>21</v>
      </c>
      <c r="F312" s="225" t="s">
        <v>210</v>
      </c>
      <c r="G312" s="223"/>
      <c r="H312" s="226">
        <v>7.56</v>
      </c>
      <c r="I312" s="227"/>
      <c r="J312" s="223"/>
      <c r="K312" s="223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155</v>
      </c>
      <c r="AU312" s="232" t="s">
        <v>147</v>
      </c>
      <c r="AV312" s="12" t="s">
        <v>146</v>
      </c>
      <c r="AW312" s="12" t="s">
        <v>33</v>
      </c>
      <c r="AX312" s="12" t="s">
        <v>77</v>
      </c>
      <c r="AY312" s="232" t="s">
        <v>138</v>
      </c>
    </row>
    <row r="313" spans="2:65" s="1" customFormat="1" ht="22.5" customHeight="1">
      <c r="B313" s="40"/>
      <c r="C313" s="192" t="s">
        <v>742</v>
      </c>
      <c r="D313" s="192" t="s">
        <v>141</v>
      </c>
      <c r="E313" s="193" t="s">
        <v>743</v>
      </c>
      <c r="F313" s="194" t="s">
        <v>744</v>
      </c>
      <c r="G313" s="195" t="s">
        <v>159</v>
      </c>
      <c r="H313" s="196">
        <v>7.56</v>
      </c>
      <c r="I313" s="197"/>
      <c r="J313" s="198">
        <f>ROUND(I313*H313,2)</f>
        <v>0</v>
      </c>
      <c r="K313" s="194" t="s">
        <v>145</v>
      </c>
      <c r="L313" s="60"/>
      <c r="M313" s="199" t="s">
        <v>21</v>
      </c>
      <c r="N313" s="200" t="s">
        <v>41</v>
      </c>
      <c r="O313" s="41"/>
      <c r="P313" s="201">
        <f>O313*H313</f>
        <v>0</v>
      </c>
      <c r="Q313" s="201">
        <v>1.6875000000000001E-4</v>
      </c>
      <c r="R313" s="201">
        <f>Q313*H313</f>
        <v>1.27575E-3</v>
      </c>
      <c r="S313" s="201">
        <v>0</v>
      </c>
      <c r="T313" s="202">
        <f>S313*H313</f>
        <v>0</v>
      </c>
      <c r="AR313" s="23" t="s">
        <v>224</v>
      </c>
      <c r="AT313" s="23" t="s">
        <v>141</v>
      </c>
      <c r="AU313" s="23" t="s">
        <v>147</v>
      </c>
      <c r="AY313" s="23" t="s">
        <v>138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147</v>
      </c>
      <c r="BK313" s="203">
        <f>ROUND(I313*H313,2)</f>
        <v>0</v>
      </c>
      <c r="BL313" s="23" t="s">
        <v>224</v>
      </c>
      <c r="BM313" s="23" t="s">
        <v>745</v>
      </c>
    </row>
    <row r="314" spans="2:65" s="1" customFormat="1" ht="22.5" customHeight="1">
      <c r="B314" s="40"/>
      <c r="C314" s="192" t="s">
        <v>746</v>
      </c>
      <c r="D314" s="192" t="s">
        <v>141</v>
      </c>
      <c r="E314" s="193" t="s">
        <v>747</v>
      </c>
      <c r="F314" s="194" t="s">
        <v>748</v>
      </c>
      <c r="G314" s="195" t="s">
        <v>159</v>
      </c>
      <c r="H314" s="196">
        <v>7.56</v>
      </c>
      <c r="I314" s="197"/>
      <c r="J314" s="198">
        <f>ROUND(I314*H314,2)</f>
        <v>0</v>
      </c>
      <c r="K314" s="194" t="s">
        <v>145</v>
      </c>
      <c r="L314" s="60"/>
      <c r="M314" s="199" t="s">
        <v>21</v>
      </c>
      <c r="N314" s="200" t="s">
        <v>41</v>
      </c>
      <c r="O314" s="41"/>
      <c r="P314" s="201">
        <f>O314*H314</f>
        <v>0</v>
      </c>
      <c r="Q314" s="201">
        <v>1.2305000000000001E-4</v>
      </c>
      <c r="R314" s="201">
        <f>Q314*H314</f>
        <v>9.30258E-4</v>
      </c>
      <c r="S314" s="201">
        <v>0</v>
      </c>
      <c r="T314" s="202">
        <f>S314*H314</f>
        <v>0</v>
      </c>
      <c r="AR314" s="23" t="s">
        <v>224</v>
      </c>
      <c r="AT314" s="23" t="s">
        <v>141</v>
      </c>
      <c r="AU314" s="23" t="s">
        <v>147</v>
      </c>
      <c r="AY314" s="23" t="s">
        <v>138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3" t="s">
        <v>147</v>
      </c>
      <c r="BK314" s="203">
        <f>ROUND(I314*H314,2)</f>
        <v>0</v>
      </c>
      <c r="BL314" s="23" t="s">
        <v>224</v>
      </c>
      <c r="BM314" s="23" t="s">
        <v>749</v>
      </c>
    </row>
    <row r="315" spans="2:65" s="10" customFormat="1" ht="29.85" customHeight="1">
      <c r="B315" s="175"/>
      <c r="C315" s="176"/>
      <c r="D315" s="189" t="s">
        <v>68</v>
      </c>
      <c r="E315" s="190" t="s">
        <v>750</v>
      </c>
      <c r="F315" s="190" t="s">
        <v>751</v>
      </c>
      <c r="G315" s="176"/>
      <c r="H315" s="176"/>
      <c r="I315" s="179"/>
      <c r="J315" s="191">
        <f>BK315</f>
        <v>0</v>
      </c>
      <c r="K315" s="176"/>
      <c r="L315" s="181"/>
      <c r="M315" s="182"/>
      <c r="N315" s="183"/>
      <c r="O315" s="183"/>
      <c r="P315" s="184">
        <f>SUM(P316:P339)</f>
        <v>0</v>
      </c>
      <c r="Q315" s="183"/>
      <c r="R315" s="184">
        <f>SUM(R316:R339)</f>
        <v>0.45481657360000005</v>
      </c>
      <c r="S315" s="183"/>
      <c r="T315" s="185">
        <f>SUM(T316:T339)</f>
        <v>9.3381610000000004E-2</v>
      </c>
      <c r="AR315" s="186" t="s">
        <v>147</v>
      </c>
      <c r="AT315" s="187" t="s">
        <v>68</v>
      </c>
      <c r="AU315" s="187" t="s">
        <v>77</v>
      </c>
      <c r="AY315" s="186" t="s">
        <v>138</v>
      </c>
      <c r="BK315" s="188">
        <f>SUM(BK316:BK339)</f>
        <v>0</v>
      </c>
    </row>
    <row r="316" spans="2:65" s="1" customFormat="1" ht="22.5" customHeight="1">
      <c r="B316" s="40"/>
      <c r="C316" s="192" t="s">
        <v>752</v>
      </c>
      <c r="D316" s="192" t="s">
        <v>141</v>
      </c>
      <c r="E316" s="193" t="s">
        <v>753</v>
      </c>
      <c r="F316" s="194" t="s">
        <v>754</v>
      </c>
      <c r="G316" s="195" t="s">
        <v>159</v>
      </c>
      <c r="H316" s="196">
        <v>301.23099999999999</v>
      </c>
      <c r="I316" s="197"/>
      <c r="J316" s="198">
        <f>ROUND(I316*H316,2)</f>
        <v>0</v>
      </c>
      <c r="K316" s="194" t="s">
        <v>145</v>
      </c>
      <c r="L316" s="60"/>
      <c r="M316" s="199" t="s">
        <v>21</v>
      </c>
      <c r="N316" s="200" t="s">
        <v>41</v>
      </c>
      <c r="O316" s="41"/>
      <c r="P316" s="201">
        <f>O316*H316</f>
        <v>0</v>
      </c>
      <c r="Q316" s="201">
        <v>1E-3</v>
      </c>
      <c r="R316" s="201">
        <f>Q316*H316</f>
        <v>0.30123100000000003</v>
      </c>
      <c r="S316" s="201">
        <v>3.1E-4</v>
      </c>
      <c r="T316" s="202">
        <f>S316*H316</f>
        <v>9.3381610000000004E-2</v>
      </c>
      <c r="AR316" s="23" t="s">
        <v>224</v>
      </c>
      <c r="AT316" s="23" t="s">
        <v>141</v>
      </c>
      <c r="AU316" s="23" t="s">
        <v>147</v>
      </c>
      <c r="AY316" s="23" t="s">
        <v>138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3" t="s">
        <v>147</v>
      </c>
      <c r="BK316" s="203">
        <f>ROUND(I316*H316,2)</f>
        <v>0</v>
      </c>
      <c r="BL316" s="23" t="s">
        <v>224</v>
      </c>
      <c r="BM316" s="23" t="s">
        <v>755</v>
      </c>
    </row>
    <row r="317" spans="2:65" s="11" customFormat="1" ht="13.5">
      <c r="B317" s="207"/>
      <c r="C317" s="208"/>
      <c r="D317" s="218" t="s">
        <v>155</v>
      </c>
      <c r="E317" s="219" t="s">
        <v>21</v>
      </c>
      <c r="F317" s="220" t="s">
        <v>756</v>
      </c>
      <c r="G317" s="208"/>
      <c r="H317" s="221">
        <v>77.23</v>
      </c>
      <c r="I317" s="212"/>
      <c r="J317" s="208"/>
      <c r="K317" s="208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155</v>
      </c>
      <c r="AU317" s="217" t="s">
        <v>147</v>
      </c>
      <c r="AV317" s="11" t="s">
        <v>147</v>
      </c>
      <c r="AW317" s="11" t="s">
        <v>33</v>
      </c>
      <c r="AX317" s="11" t="s">
        <v>69</v>
      </c>
      <c r="AY317" s="217" t="s">
        <v>138</v>
      </c>
    </row>
    <row r="318" spans="2:65" s="11" customFormat="1" ht="13.5">
      <c r="B318" s="207"/>
      <c r="C318" s="208"/>
      <c r="D318" s="218" t="s">
        <v>155</v>
      </c>
      <c r="E318" s="219" t="s">
        <v>21</v>
      </c>
      <c r="F318" s="220" t="s">
        <v>757</v>
      </c>
      <c r="G318" s="208"/>
      <c r="H318" s="221">
        <v>76.703000000000003</v>
      </c>
      <c r="I318" s="212"/>
      <c r="J318" s="208"/>
      <c r="K318" s="208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155</v>
      </c>
      <c r="AU318" s="217" t="s">
        <v>147</v>
      </c>
      <c r="AV318" s="11" t="s">
        <v>147</v>
      </c>
      <c r="AW318" s="11" t="s">
        <v>33</v>
      </c>
      <c r="AX318" s="11" t="s">
        <v>69</v>
      </c>
      <c r="AY318" s="217" t="s">
        <v>138</v>
      </c>
    </row>
    <row r="319" spans="2:65" s="11" customFormat="1" ht="13.5">
      <c r="B319" s="207"/>
      <c r="C319" s="208"/>
      <c r="D319" s="218" t="s">
        <v>155</v>
      </c>
      <c r="E319" s="219" t="s">
        <v>21</v>
      </c>
      <c r="F319" s="220" t="s">
        <v>758</v>
      </c>
      <c r="G319" s="208"/>
      <c r="H319" s="221">
        <v>42.97</v>
      </c>
      <c r="I319" s="212"/>
      <c r="J319" s="208"/>
      <c r="K319" s="208"/>
      <c r="L319" s="213"/>
      <c r="M319" s="214"/>
      <c r="N319" s="215"/>
      <c r="O319" s="215"/>
      <c r="P319" s="215"/>
      <c r="Q319" s="215"/>
      <c r="R319" s="215"/>
      <c r="S319" s="215"/>
      <c r="T319" s="216"/>
      <c r="AT319" s="217" t="s">
        <v>155</v>
      </c>
      <c r="AU319" s="217" t="s">
        <v>147</v>
      </c>
      <c r="AV319" s="11" t="s">
        <v>147</v>
      </c>
      <c r="AW319" s="11" t="s">
        <v>33</v>
      </c>
      <c r="AX319" s="11" t="s">
        <v>69</v>
      </c>
      <c r="AY319" s="217" t="s">
        <v>138</v>
      </c>
    </row>
    <row r="320" spans="2:65" s="11" customFormat="1" ht="13.5">
      <c r="B320" s="207"/>
      <c r="C320" s="208"/>
      <c r="D320" s="218" t="s">
        <v>155</v>
      </c>
      <c r="E320" s="219" t="s">
        <v>21</v>
      </c>
      <c r="F320" s="220" t="s">
        <v>759</v>
      </c>
      <c r="G320" s="208"/>
      <c r="H320" s="221">
        <v>61.59</v>
      </c>
      <c r="I320" s="212"/>
      <c r="J320" s="208"/>
      <c r="K320" s="208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155</v>
      </c>
      <c r="AU320" s="217" t="s">
        <v>147</v>
      </c>
      <c r="AV320" s="11" t="s">
        <v>147</v>
      </c>
      <c r="AW320" s="11" t="s">
        <v>33</v>
      </c>
      <c r="AX320" s="11" t="s">
        <v>69</v>
      </c>
      <c r="AY320" s="217" t="s">
        <v>138</v>
      </c>
    </row>
    <row r="321" spans="2:65" s="11" customFormat="1" ht="13.5">
      <c r="B321" s="207"/>
      <c r="C321" s="208"/>
      <c r="D321" s="218" t="s">
        <v>155</v>
      </c>
      <c r="E321" s="219" t="s">
        <v>21</v>
      </c>
      <c r="F321" s="220" t="s">
        <v>760</v>
      </c>
      <c r="G321" s="208"/>
      <c r="H321" s="221">
        <v>11.4</v>
      </c>
      <c r="I321" s="212"/>
      <c r="J321" s="208"/>
      <c r="K321" s="208"/>
      <c r="L321" s="213"/>
      <c r="M321" s="214"/>
      <c r="N321" s="215"/>
      <c r="O321" s="215"/>
      <c r="P321" s="215"/>
      <c r="Q321" s="215"/>
      <c r="R321" s="215"/>
      <c r="S321" s="215"/>
      <c r="T321" s="216"/>
      <c r="AT321" s="217" t="s">
        <v>155</v>
      </c>
      <c r="AU321" s="217" t="s">
        <v>147</v>
      </c>
      <c r="AV321" s="11" t="s">
        <v>147</v>
      </c>
      <c r="AW321" s="11" t="s">
        <v>33</v>
      </c>
      <c r="AX321" s="11" t="s">
        <v>69</v>
      </c>
      <c r="AY321" s="217" t="s">
        <v>138</v>
      </c>
    </row>
    <row r="322" spans="2:65" s="11" customFormat="1" ht="13.5">
      <c r="B322" s="207"/>
      <c r="C322" s="208"/>
      <c r="D322" s="218" t="s">
        <v>155</v>
      </c>
      <c r="E322" s="219" t="s">
        <v>21</v>
      </c>
      <c r="F322" s="220" t="s">
        <v>761</v>
      </c>
      <c r="G322" s="208"/>
      <c r="H322" s="221">
        <v>12.488</v>
      </c>
      <c r="I322" s="212"/>
      <c r="J322" s="208"/>
      <c r="K322" s="208"/>
      <c r="L322" s="213"/>
      <c r="M322" s="214"/>
      <c r="N322" s="215"/>
      <c r="O322" s="215"/>
      <c r="P322" s="215"/>
      <c r="Q322" s="215"/>
      <c r="R322" s="215"/>
      <c r="S322" s="215"/>
      <c r="T322" s="216"/>
      <c r="AT322" s="217" t="s">
        <v>155</v>
      </c>
      <c r="AU322" s="217" t="s">
        <v>147</v>
      </c>
      <c r="AV322" s="11" t="s">
        <v>147</v>
      </c>
      <c r="AW322" s="11" t="s">
        <v>33</v>
      </c>
      <c r="AX322" s="11" t="s">
        <v>69</v>
      </c>
      <c r="AY322" s="217" t="s">
        <v>138</v>
      </c>
    </row>
    <row r="323" spans="2:65" s="11" customFormat="1" ht="13.5">
      <c r="B323" s="207"/>
      <c r="C323" s="208"/>
      <c r="D323" s="218" t="s">
        <v>155</v>
      </c>
      <c r="E323" s="219" t="s">
        <v>21</v>
      </c>
      <c r="F323" s="220" t="s">
        <v>762</v>
      </c>
      <c r="G323" s="208"/>
      <c r="H323" s="221">
        <v>18.850000000000001</v>
      </c>
      <c r="I323" s="212"/>
      <c r="J323" s="208"/>
      <c r="K323" s="208"/>
      <c r="L323" s="213"/>
      <c r="M323" s="214"/>
      <c r="N323" s="215"/>
      <c r="O323" s="215"/>
      <c r="P323" s="215"/>
      <c r="Q323" s="215"/>
      <c r="R323" s="215"/>
      <c r="S323" s="215"/>
      <c r="T323" s="216"/>
      <c r="AT323" s="217" t="s">
        <v>155</v>
      </c>
      <c r="AU323" s="217" t="s">
        <v>147</v>
      </c>
      <c r="AV323" s="11" t="s">
        <v>147</v>
      </c>
      <c r="AW323" s="11" t="s">
        <v>33</v>
      </c>
      <c r="AX323" s="11" t="s">
        <v>69</v>
      </c>
      <c r="AY323" s="217" t="s">
        <v>138</v>
      </c>
    </row>
    <row r="324" spans="2:65" s="12" customFormat="1" ht="13.5">
      <c r="B324" s="222"/>
      <c r="C324" s="223"/>
      <c r="D324" s="204" t="s">
        <v>155</v>
      </c>
      <c r="E324" s="224" t="s">
        <v>21</v>
      </c>
      <c r="F324" s="225" t="s">
        <v>210</v>
      </c>
      <c r="G324" s="223"/>
      <c r="H324" s="226">
        <v>301.23099999999999</v>
      </c>
      <c r="I324" s="227"/>
      <c r="J324" s="223"/>
      <c r="K324" s="223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155</v>
      </c>
      <c r="AU324" s="232" t="s">
        <v>147</v>
      </c>
      <c r="AV324" s="12" t="s">
        <v>146</v>
      </c>
      <c r="AW324" s="12" t="s">
        <v>33</v>
      </c>
      <c r="AX324" s="12" t="s">
        <v>77</v>
      </c>
      <c r="AY324" s="232" t="s">
        <v>138</v>
      </c>
    </row>
    <row r="325" spans="2:65" s="1" customFormat="1" ht="31.5" customHeight="1">
      <c r="B325" s="40"/>
      <c r="C325" s="192" t="s">
        <v>763</v>
      </c>
      <c r="D325" s="192" t="s">
        <v>141</v>
      </c>
      <c r="E325" s="193" t="s">
        <v>764</v>
      </c>
      <c r="F325" s="194" t="s">
        <v>765</v>
      </c>
      <c r="G325" s="195" t="s">
        <v>144</v>
      </c>
      <c r="H325" s="196">
        <v>15</v>
      </c>
      <c r="I325" s="197"/>
      <c r="J325" s="198">
        <f>ROUND(I325*H325,2)</f>
        <v>0</v>
      </c>
      <c r="K325" s="194" t="s">
        <v>145</v>
      </c>
      <c r="L325" s="60"/>
      <c r="M325" s="199" t="s">
        <v>21</v>
      </c>
      <c r="N325" s="200" t="s">
        <v>41</v>
      </c>
      <c r="O325" s="41"/>
      <c r="P325" s="201">
        <f>O325*H325</f>
        <v>0</v>
      </c>
      <c r="Q325" s="201">
        <v>4.8000000000000001E-4</v>
      </c>
      <c r="R325" s="201">
        <f>Q325*H325</f>
        <v>7.1999999999999998E-3</v>
      </c>
      <c r="S325" s="201">
        <v>0</v>
      </c>
      <c r="T325" s="202">
        <f>S325*H325</f>
        <v>0</v>
      </c>
      <c r="AR325" s="23" t="s">
        <v>224</v>
      </c>
      <c r="AT325" s="23" t="s">
        <v>141</v>
      </c>
      <c r="AU325" s="23" t="s">
        <v>147</v>
      </c>
      <c r="AY325" s="23" t="s">
        <v>138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3" t="s">
        <v>147</v>
      </c>
      <c r="BK325" s="203">
        <f>ROUND(I325*H325,2)</f>
        <v>0</v>
      </c>
      <c r="BL325" s="23" t="s">
        <v>224</v>
      </c>
      <c r="BM325" s="23" t="s">
        <v>766</v>
      </c>
    </row>
    <row r="326" spans="2:65" s="1" customFormat="1" ht="22.5" customHeight="1">
      <c r="B326" s="40"/>
      <c r="C326" s="192" t="s">
        <v>767</v>
      </c>
      <c r="D326" s="192" t="s">
        <v>141</v>
      </c>
      <c r="E326" s="193" t="s">
        <v>768</v>
      </c>
      <c r="F326" s="194" t="s">
        <v>769</v>
      </c>
      <c r="G326" s="195" t="s">
        <v>159</v>
      </c>
      <c r="H326" s="196">
        <v>75.897999999999996</v>
      </c>
      <c r="I326" s="197"/>
      <c r="J326" s="198">
        <f>ROUND(I326*H326,2)</f>
        <v>0</v>
      </c>
      <c r="K326" s="194" t="s">
        <v>145</v>
      </c>
      <c r="L326" s="60"/>
      <c r="M326" s="199" t="s">
        <v>21</v>
      </c>
      <c r="N326" s="200" t="s">
        <v>41</v>
      </c>
      <c r="O326" s="41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3" t="s">
        <v>224</v>
      </c>
      <c r="AT326" s="23" t="s">
        <v>141</v>
      </c>
      <c r="AU326" s="23" t="s">
        <v>147</v>
      </c>
      <c r="AY326" s="23" t="s">
        <v>138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3" t="s">
        <v>147</v>
      </c>
      <c r="BK326" s="203">
        <f>ROUND(I326*H326,2)</f>
        <v>0</v>
      </c>
      <c r="BL326" s="23" t="s">
        <v>224</v>
      </c>
      <c r="BM326" s="23" t="s">
        <v>770</v>
      </c>
    </row>
    <row r="327" spans="2:65" s="11" customFormat="1" ht="13.5">
      <c r="B327" s="207"/>
      <c r="C327" s="208"/>
      <c r="D327" s="204" t="s">
        <v>155</v>
      </c>
      <c r="E327" s="209" t="s">
        <v>21</v>
      </c>
      <c r="F327" s="210" t="s">
        <v>771</v>
      </c>
      <c r="G327" s="208"/>
      <c r="H327" s="211">
        <v>75.897999999999996</v>
      </c>
      <c r="I327" s="212"/>
      <c r="J327" s="208"/>
      <c r="K327" s="208"/>
      <c r="L327" s="213"/>
      <c r="M327" s="214"/>
      <c r="N327" s="215"/>
      <c r="O327" s="215"/>
      <c r="P327" s="215"/>
      <c r="Q327" s="215"/>
      <c r="R327" s="215"/>
      <c r="S327" s="215"/>
      <c r="T327" s="216"/>
      <c r="AT327" s="217" t="s">
        <v>155</v>
      </c>
      <c r="AU327" s="217" t="s">
        <v>147</v>
      </c>
      <c r="AV327" s="11" t="s">
        <v>147</v>
      </c>
      <c r="AW327" s="11" t="s">
        <v>33</v>
      </c>
      <c r="AX327" s="11" t="s">
        <v>77</v>
      </c>
      <c r="AY327" s="217" t="s">
        <v>138</v>
      </c>
    </row>
    <row r="328" spans="2:65" s="1" customFormat="1" ht="22.5" customHeight="1">
      <c r="B328" s="40"/>
      <c r="C328" s="233" t="s">
        <v>772</v>
      </c>
      <c r="D328" s="233" t="s">
        <v>216</v>
      </c>
      <c r="E328" s="234" t="s">
        <v>773</v>
      </c>
      <c r="F328" s="235" t="s">
        <v>774</v>
      </c>
      <c r="G328" s="236" t="s">
        <v>159</v>
      </c>
      <c r="H328" s="237">
        <v>80</v>
      </c>
      <c r="I328" s="238"/>
      <c r="J328" s="239">
        <f>ROUND(I328*H328,2)</f>
        <v>0</v>
      </c>
      <c r="K328" s="235" t="s">
        <v>145</v>
      </c>
      <c r="L328" s="240"/>
      <c r="M328" s="241" t="s">
        <v>21</v>
      </c>
      <c r="N328" s="242" t="s">
        <v>41</v>
      </c>
      <c r="O328" s="41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3" t="s">
        <v>307</v>
      </c>
      <c r="AT328" s="23" t="s">
        <v>216</v>
      </c>
      <c r="AU328" s="23" t="s">
        <v>147</v>
      </c>
      <c r="AY328" s="23" t="s">
        <v>138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3" t="s">
        <v>147</v>
      </c>
      <c r="BK328" s="203">
        <f>ROUND(I328*H328,2)</f>
        <v>0</v>
      </c>
      <c r="BL328" s="23" t="s">
        <v>224</v>
      </c>
      <c r="BM328" s="23" t="s">
        <v>775</v>
      </c>
    </row>
    <row r="329" spans="2:65" s="1" customFormat="1" ht="22.5" customHeight="1">
      <c r="B329" s="40"/>
      <c r="C329" s="233" t="s">
        <v>776</v>
      </c>
      <c r="D329" s="233" t="s">
        <v>216</v>
      </c>
      <c r="E329" s="234" t="s">
        <v>777</v>
      </c>
      <c r="F329" s="235" t="s">
        <v>778</v>
      </c>
      <c r="G329" s="236" t="s">
        <v>247</v>
      </c>
      <c r="H329" s="237">
        <v>60</v>
      </c>
      <c r="I329" s="238"/>
      <c r="J329" s="239">
        <f>ROUND(I329*H329,2)</f>
        <v>0</v>
      </c>
      <c r="K329" s="235" t="s">
        <v>145</v>
      </c>
      <c r="L329" s="240"/>
      <c r="M329" s="241" t="s">
        <v>21</v>
      </c>
      <c r="N329" s="242" t="s">
        <v>41</v>
      </c>
      <c r="O329" s="41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AR329" s="23" t="s">
        <v>307</v>
      </c>
      <c r="AT329" s="23" t="s">
        <v>216</v>
      </c>
      <c r="AU329" s="23" t="s">
        <v>147</v>
      </c>
      <c r="AY329" s="23" t="s">
        <v>138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3" t="s">
        <v>147</v>
      </c>
      <c r="BK329" s="203">
        <f>ROUND(I329*H329,2)</f>
        <v>0</v>
      </c>
      <c r="BL329" s="23" t="s">
        <v>224</v>
      </c>
      <c r="BM329" s="23" t="s">
        <v>779</v>
      </c>
    </row>
    <row r="330" spans="2:65" s="1" customFormat="1" ht="22.5" customHeight="1">
      <c r="B330" s="40"/>
      <c r="C330" s="192" t="s">
        <v>780</v>
      </c>
      <c r="D330" s="192" t="s">
        <v>141</v>
      </c>
      <c r="E330" s="193" t="s">
        <v>781</v>
      </c>
      <c r="F330" s="194" t="s">
        <v>782</v>
      </c>
      <c r="G330" s="195" t="s">
        <v>159</v>
      </c>
      <c r="H330" s="196">
        <v>300.46300000000002</v>
      </c>
      <c r="I330" s="197"/>
      <c r="J330" s="198">
        <f>ROUND(I330*H330,2)</f>
        <v>0</v>
      </c>
      <c r="K330" s="194" t="s">
        <v>145</v>
      </c>
      <c r="L330" s="60"/>
      <c r="M330" s="199" t="s">
        <v>21</v>
      </c>
      <c r="N330" s="200" t="s">
        <v>41</v>
      </c>
      <c r="O330" s="41"/>
      <c r="P330" s="201">
        <f>O330*H330</f>
        <v>0</v>
      </c>
      <c r="Q330" s="201">
        <v>2.0120000000000001E-4</v>
      </c>
      <c r="R330" s="201">
        <f>Q330*H330</f>
        <v>6.0453155600000009E-2</v>
      </c>
      <c r="S330" s="201">
        <v>0</v>
      </c>
      <c r="T330" s="202">
        <f>S330*H330</f>
        <v>0</v>
      </c>
      <c r="AR330" s="23" t="s">
        <v>224</v>
      </c>
      <c r="AT330" s="23" t="s">
        <v>141</v>
      </c>
      <c r="AU330" s="23" t="s">
        <v>147</v>
      </c>
      <c r="AY330" s="23" t="s">
        <v>138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3" t="s">
        <v>147</v>
      </c>
      <c r="BK330" s="203">
        <f>ROUND(I330*H330,2)</f>
        <v>0</v>
      </c>
      <c r="BL330" s="23" t="s">
        <v>224</v>
      </c>
      <c r="BM330" s="23" t="s">
        <v>783</v>
      </c>
    </row>
    <row r="331" spans="2:65" s="1" customFormat="1" ht="31.5" customHeight="1">
      <c r="B331" s="40"/>
      <c r="C331" s="192" t="s">
        <v>784</v>
      </c>
      <c r="D331" s="192" t="s">
        <v>141</v>
      </c>
      <c r="E331" s="193" t="s">
        <v>785</v>
      </c>
      <c r="F331" s="194" t="s">
        <v>786</v>
      </c>
      <c r="G331" s="195" t="s">
        <v>159</v>
      </c>
      <c r="H331" s="196">
        <v>300.46300000000002</v>
      </c>
      <c r="I331" s="197"/>
      <c r="J331" s="198">
        <f>ROUND(I331*H331,2)</f>
        <v>0</v>
      </c>
      <c r="K331" s="194" t="s">
        <v>145</v>
      </c>
      <c r="L331" s="60"/>
      <c r="M331" s="199" t="s">
        <v>21</v>
      </c>
      <c r="N331" s="200" t="s">
        <v>41</v>
      </c>
      <c r="O331" s="41"/>
      <c r="P331" s="201">
        <f>O331*H331</f>
        <v>0</v>
      </c>
      <c r="Q331" s="201">
        <v>2.8600000000000001E-4</v>
      </c>
      <c r="R331" s="201">
        <f>Q331*H331</f>
        <v>8.593241800000001E-2</v>
      </c>
      <c r="S331" s="201">
        <v>0</v>
      </c>
      <c r="T331" s="202">
        <f>S331*H331</f>
        <v>0</v>
      </c>
      <c r="AR331" s="23" t="s">
        <v>224</v>
      </c>
      <c r="AT331" s="23" t="s">
        <v>141</v>
      </c>
      <c r="AU331" s="23" t="s">
        <v>147</v>
      </c>
      <c r="AY331" s="23" t="s">
        <v>138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3" t="s">
        <v>147</v>
      </c>
      <c r="BK331" s="203">
        <f>ROUND(I331*H331,2)</f>
        <v>0</v>
      </c>
      <c r="BL331" s="23" t="s">
        <v>224</v>
      </c>
      <c r="BM331" s="23" t="s">
        <v>787</v>
      </c>
    </row>
    <row r="332" spans="2:65" s="11" customFormat="1" ht="13.5">
      <c r="B332" s="207"/>
      <c r="C332" s="208"/>
      <c r="D332" s="218" t="s">
        <v>155</v>
      </c>
      <c r="E332" s="219" t="s">
        <v>21</v>
      </c>
      <c r="F332" s="220" t="s">
        <v>756</v>
      </c>
      <c r="G332" s="208"/>
      <c r="H332" s="221">
        <v>77.23</v>
      </c>
      <c r="I332" s="212"/>
      <c r="J332" s="208"/>
      <c r="K332" s="208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155</v>
      </c>
      <c r="AU332" s="217" t="s">
        <v>147</v>
      </c>
      <c r="AV332" s="11" t="s">
        <v>147</v>
      </c>
      <c r="AW332" s="11" t="s">
        <v>33</v>
      </c>
      <c r="AX332" s="11" t="s">
        <v>69</v>
      </c>
      <c r="AY332" s="217" t="s">
        <v>138</v>
      </c>
    </row>
    <row r="333" spans="2:65" s="11" customFormat="1" ht="13.5">
      <c r="B333" s="207"/>
      <c r="C333" s="208"/>
      <c r="D333" s="218" t="s">
        <v>155</v>
      </c>
      <c r="E333" s="219" t="s">
        <v>21</v>
      </c>
      <c r="F333" s="220" t="s">
        <v>757</v>
      </c>
      <c r="G333" s="208"/>
      <c r="H333" s="221">
        <v>76.703000000000003</v>
      </c>
      <c r="I333" s="212"/>
      <c r="J333" s="208"/>
      <c r="K333" s="208"/>
      <c r="L333" s="213"/>
      <c r="M333" s="214"/>
      <c r="N333" s="215"/>
      <c r="O333" s="215"/>
      <c r="P333" s="215"/>
      <c r="Q333" s="215"/>
      <c r="R333" s="215"/>
      <c r="S333" s="215"/>
      <c r="T333" s="216"/>
      <c r="AT333" s="217" t="s">
        <v>155</v>
      </c>
      <c r="AU333" s="217" t="s">
        <v>147</v>
      </c>
      <c r="AV333" s="11" t="s">
        <v>147</v>
      </c>
      <c r="AW333" s="11" t="s">
        <v>33</v>
      </c>
      <c r="AX333" s="11" t="s">
        <v>69</v>
      </c>
      <c r="AY333" s="217" t="s">
        <v>138</v>
      </c>
    </row>
    <row r="334" spans="2:65" s="11" customFormat="1" ht="13.5">
      <c r="B334" s="207"/>
      <c r="C334" s="208"/>
      <c r="D334" s="218" t="s">
        <v>155</v>
      </c>
      <c r="E334" s="219" t="s">
        <v>21</v>
      </c>
      <c r="F334" s="220" t="s">
        <v>788</v>
      </c>
      <c r="G334" s="208"/>
      <c r="H334" s="221">
        <v>41.71</v>
      </c>
      <c r="I334" s="212"/>
      <c r="J334" s="208"/>
      <c r="K334" s="208"/>
      <c r="L334" s="213"/>
      <c r="M334" s="214"/>
      <c r="N334" s="215"/>
      <c r="O334" s="215"/>
      <c r="P334" s="215"/>
      <c r="Q334" s="215"/>
      <c r="R334" s="215"/>
      <c r="S334" s="215"/>
      <c r="T334" s="216"/>
      <c r="AT334" s="217" t="s">
        <v>155</v>
      </c>
      <c r="AU334" s="217" t="s">
        <v>147</v>
      </c>
      <c r="AV334" s="11" t="s">
        <v>147</v>
      </c>
      <c r="AW334" s="11" t="s">
        <v>33</v>
      </c>
      <c r="AX334" s="11" t="s">
        <v>69</v>
      </c>
      <c r="AY334" s="217" t="s">
        <v>138</v>
      </c>
    </row>
    <row r="335" spans="2:65" s="11" customFormat="1" ht="13.5">
      <c r="B335" s="207"/>
      <c r="C335" s="208"/>
      <c r="D335" s="218" t="s">
        <v>155</v>
      </c>
      <c r="E335" s="219" t="s">
        <v>21</v>
      </c>
      <c r="F335" s="220" t="s">
        <v>759</v>
      </c>
      <c r="G335" s="208"/>
      <c r="H335" s="221">
        <v>61.59</v>
      </c>
      <c r="I335" s="212"/>
      <c r="J335" s="208"/>
      <c r="K335" s="208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155</v>
      </c>
      <c r="AU335" s="217" t="s">
        <v>147</v>
      </c>
      <c r="AV335" s="11" t="s">
        <v>147</v>
      </c>
      <c r="AW335" s="11" t="s">
        <v>33</v>
      </c>
      <c r="AX335" s="11" t="s">
        <v>69</v>
      </c>
      <c r="AY335" s="217" t="s">
        <v>138</v>
      </c>
    </row>
    <row r="336" spans="2:65" s="11" customFormat="1" ht="13.5">
      <c r="B336" s="207"/>
      <c r="C336" s="208"/>
      <c r="D336" s="218" t="s">
        <v>155</v>
      </c>
      <c r="E336" s="219" t="s">
        <v>21</v>
      </c>
      <c r="F336" s="220" t="s">
        <v>789</v>
      </c>
      <c r="G336" s="208"/>
      <c r="H336" s="221">
        <v>12.36</v>
      </c>
      <c r="I336" s="212"/>
      <c r="J336" s="208"/>
      <c r="K336" s="208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155</v>
      </c>
      <c r="AU336" s="217" t="s">
        <v>147</v>
      </c>
      <c r="AV336" s="11" t="s">
        <v>147</v>
      </c>
      <c r="AW336" s="11" t="s">
        <v>33</v>
      </c>
      <c r="AX336" s="11" t="s">
        <v>69</v>
      </c>
      <c r="AY336" s="217" t="s">
        <v>138</v>
      </c>
    </row>
    <row r="337" spans="2:65" s="11" customFormat="1" ht="13.5">
      <c r="B337" s="207"/>
      <c r="C337" s="208"/>
      <c r="D337" s="218" t="s">
        <v>155</v>
      </c>
      <c r="E337" s="219" t="s">
        <v>21</v>
      </c>
      <c r="F337" s="220" t="s">
        <v>790</v>
      </c>
      <c r="G337" s="208"/>
      <c r="H337" s="221">
        <v>12.02</v>
      </c>
      <c r="I337" s="212"/>
      <c r="J337" s="208"/>
      <c r="K337" s="208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155</v>
      </c>
      <c r="AU337" s="217" t="s">
        <v>147</v>
      </c>
      <c r="AV337" s="11" t="s">
        <v>147</v>
      </c>
      <c r="AW337" s="11" t="s">
        <v>33</v>
      </c>
      <c r="AX337" s="11" t="s">
        <v>69</v>
      </c>
      <c r="AY337" s="217" t="s">
        <v>138</v>
      </c>
    </row>
    <row r="338" spans="2:65" s="11" customFormat="1" ht="13.5">
      <c r="B338" s="207"/>
      <c r="C338" s="208"/>
      <c r="D338" s="218" t="s">
        <v>155</v>
      </c>
      <c r="E338" s="219" t="s">
        <v>21</v>
      </c>
      <c r="F338" s="220" t="s">
        <v>762</v>
      </c>
      <c r="G338" s="208"/>
      <c r="H338" s="221">
        <v>18.850000000000001</v>
      </c>
      <c r="I338" s="212"/>
      <c r="J338" s="208"/>
      <c r="K338" s="208"/>
      <c r="L338" s="213"/>
      <c r="M338" s="214"/>
      <c r="N338" s="215"/>
      <c r="O338" s="215"/>
      <c r="P338" s="215"/>
      <c r="Q338" s="215"/>
      <c r="R338" s="215"/>
      <c r="S338" s="215"/>
      <c r="T338" s="216"/>
      <c r="AT338" s="217" t="s">
        <v>155</v>
      </c>
      <c r="AU338" s="217" t="s">
        <v>147</v>
      </c>
      <c r="AV338" s="11" t="s">
        <v>147</v>
      </c>
      <c r="AW338" s="11" t="s">
        <v>33</v>
      </c>
      <c r="AX338" s="11" t="s">
        <v>69</v>
      </c>
      <c r="AY338" s="217" t="s">
        <v>138</v>
      </c>
    </row>
    <row r="339" spans="2:65" s="12" customFormat="1" ht="13.5">
      <c r="B339" s="222"/>
      <c r="C339" s="223"/>
      <c r="D339" s="218" t="s">
        <v>155</v>
      </c>
      <c r="E339" s="243" t="s">
        <v>21</v>
      </c>
      <c r="F339" s="244" t="s">
        <v>210</v>
      </c>
      <c r="G339" s="223"/>
      <c r="H339" s="245">
        <v>300.46300000000002</v>
      </c>
      <c r="I339" s="227"/>
      <c r="J339" s="223"/>
      <c r="K339" s="223"/>
      <c r="L339" s="228"/>
      <c r="M339" s="229"/>
      <c r="N339" s="230"/>
      <c r="O339" s="230"/>
      <c r="P339" s="230"/>
      <c r="Q339" s="230"/>
      <c r="R339" s="230"/>
      <c r="S339" s="230"/>
      <c r="T339" s="231"/>
      <c r="AT339" s="232" t="s">
        <v>155</v>
      </c>
      <c r="AU339" s="232" t="s">
        <v>147</v>
      </c>
      <c r="AV339" s="12" t="s">
        <v>146</v>
      </c>
      <c r="AW339" s="12" t="s">
        <v>33</v>
      </c>
      <c r="AX339" s="12" t="s">
        <v>77</v>
      </c>
      <c r="AY339" s="232" t="s">
        <v>138</v>
      </c>
    </row>
    <row r="340" spans="2:65" s="10" customFormat="1" ht="37.35" customHeight="1">
      <c r="B340" s="175"/>
      <c r="C340" s="176"/>
      <c r="D340" s="177" t="s">
        <v>68</v>
      </c>
      <c r="E340" s="178" t="s">
        <v>216</v>
      </c>
      <c r="F340" s="178" t="s">
        <v>791</v>
      </c>
      <c r="G340" s="176"/>
      <c r="H340" s="176"/>
      <c r="I340" s="179"/>
      <c r="J340" s="180">
        <f>BK340</f>
        <v>0</v>
      </c>
      <c r="K340" s="176"/>
      <c r="L340" s="181"/>
      <c r="M340" s="182"/>
      <c r="N340" s="183"/>
      <c r="O340" s="183"/>
      <c r="P340" s="184">
        <f>P341</f>
        <v>0</v>
      </c>
      <c r="Q340" s="183"/>
      <c r="R340" s="184">
        <f>R341</f>
        <v>0</v>
      </c>
      <c r="S340" s="183"/>
      <c r="T340" s="185">
        <f>T341</f>
        <v>0</v>
      </c>
      <c r="AR340" s="186" t="s">
        <v>139</v>
      </c>
      <c r="AT340" s="187" t="s">
        <v>68</v>
      </c>
      <c r="AU340" s="187" t="s">
        <v>69</v>
      </c>
      <c r="AY340" s="186" t="s">
        <v>138</v>
      </c>
      <c r="BK340" s="188">
        <f>BK341</f>
        <v>0</v>
      </c>
    </row>
    <row r="341" spans="2:65" s="10" customFormat="1" ht="19.899999999999999" customHeight="1">
      <c r="B341" s="175"/>
      <c r="C341" s="176"/>
      <c r="D341" s="189" t="s">
        <v>68</v>
      </c>
      <c r="E341" s="190" t="s">
        <v>792</v>
      </c>
      <c r="F341" s="190" t="s">
        <v>793</v>
      </c>
      <c r="G341" s="176"/>
      <c r="H341" s="176"/>
      <c r="I341" s="179"/>
      <c r="J341" s="191">
        <f>BK341</f>
        <v>0</v>
      </c>
      <c r="K341" s="176"/>
      <c r="L341" s="181"/>
      <c r="M341" s="182"/>
      <c r="N341" s="183"/>
      <c r="O341" s="183"/>
      <c r="P341" s="184">
        <f>SUM(P342:P344)</f>
        <v>0</v>
      </c>
      <c r="Q341" s="183"/>
      <c r="R341" s="184">
        <f>SUM(R342:R344)</f>
        <v>0</v>
      </c>
      <c r="S341" s="183"/>
      <c r="T341" s="185">
        <f>SUM(T342:T344)</f>
        <v>0</v>
      </c>
      <c r="AR341" s="186" t="s">
        <v>139</v>
      </c>
      <c r="AT341" s="187" t="s">
        <v>68</v>
      </c>
      <c r="AU341" s="187" t="s">
        <v>77</v>
      </c>
      <c r="AY341" s="186" t="s">
        <v>138</v>
      </c>
      <c r="BK341" s="188">
        <f>SUM(BK342:BK344)</f>
        <v>0</v>
      </c>
    </row>
    <row r="342" spans="2:65" s="1" customFormat="1" ht="31.5" customHeight="1">
      <c r="B342" s="40"/>
      <c r="C342" s="192" t="s">
        <v>794</v>
      </c>
      <c r="D342" s="192" t="s">
        <v>141</v>
      </c>
      <c r="E342" s="193" t="s">
        <v>795</v>
      </c>
      <c r="F342" s="194" t="s">
        <v>796</v>
      </c>
      <c r="G342" s="195" t="s">
        <v>144</v>
      </c>
      <c r="H342" s="196">
        <v>1</v>
      </c>
      <c r="I342" s="197"/>
      <c r="J342" s="198">
        <f>ROUND(I342*H342,2)</f>
        <v>0</v>
      </c>
      <c r="K342" s="194" t="s">
        <v>145</v>
      </c>
      <c r="L342" s="60"/>
      <c r="M342" s="199" t="s">
        <v>21</v>
      </c>
      <c r="N342" s="200" t="s">
        <v>41</v>
      </c>
      <c r="O342" s="41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3" t="s">
        <v>446</v>
      </c>
      <c r="AT342" s="23" t="s">
        <v>141</v>
      </c>
      <c r="AU342" s="23" t="s">
        <v>147</v>
      </c>
      <c r="AY342" s="23" t="s">
        <v>138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3" t="s">
        <v>147</v>
      </c>
      <c r="BK342" s="203">
        <f>ROUND(I342*H342,2)</f>
        <v>0</v>
      </c>
      <c r="BL342" s="23" t="s">
        <v>446</v>
      </c>
      <c r="BM342" s="23" t="s">
        <v>797</v>
      </c>
    </row>
    <row r="343" spans="2:65" s="1" customFormat="1" ht="22.5" customHeight="1">
      <c r="B343" s="40"/>
      <c r="C343" s="233" t="s">
        <v>798</v>
      </c>
      <c r="D343" s="233" t="s">
        <v>216</v>
      </c>
      <c r="E343" s="234" t="s">
        <v>799</v>
      </c>
      <c r="F343" s="235" t="s">
        <v>800</v>
      </c>
      <c r="G343" s="236" t="s">
        <v>359</v>
      </c>
      <c r="H343" s="237">
        <v>1</v>
      </c>
      <c r="I343" s="238"/>
      <c r="J343" s="239">
        <f>ROUND(I343*H343,2)</f>
        <v>0</v>
      </c>
      <c r="K343" s="235" t="s">
        <v>21</v>
      </c>
      <c r="L343" s="240"/>
      <c r="M343" s="241" t="s">
        <v>21</v>
      </c>
      <c r="N343" s="242" t="s">
        <v>41</v>
      </c>
      <c r="O343" s="41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3" t="s">
        <v>801</v>
      </c>
      <c r="AT343" s="23" t="s">
        <v>216</v>
      </c>
      <c r="AU343" s="23" t="s">
        <v>147</v>
      </c>
      <c r="AY343" s="23" t="s">
        <v>138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3" t="s">
        <v>147</v>
      </c>
      <c r="BK343" s="203">
        <f>ROUND(I343*H343,2)</f>
        <v>0</v>
      </c>
      <c r="BL343" s="23" t="s">
        <v>446</v>
      </c>
      <c r="BM343" s="23" t="s">
        <v>802</v>
      </c>
    </row>
    <row r="344" spans="2:65" s="1" customFormat="1" ht="22.5" customHeight="1">
      <c r="B344" s="40"/>
      <c r="C344" s="192" t="s">
        <v>803</v>
      </c>
      <c r="D344" s="192" t="s">
        <v>141</v>
      </c>
      <c r="E344" s="193" t="s">
        <v>804</v>
      </c>
      <c r="F344" s="194" t="s">
        <v>805</v>
      </c>
      <c r="G344" s="195" t="s">
        <v>496</v>
      </c>
      <c r="H344" s="196">
        <v>1</v>
      </c>
      <c r="I344" s="197"/>
      <c r="J344" s="198">
        <f>ROUND(I344*H344,2)</f>
        <v>0</v>
      </c>
      <c r="K344" s="194" t="s">
        <v>21</v>
      </c>
      <c r="L344" s="60"/>
      <c r="M344" s="199" t="s">
        <v>21</v>
      </c>
      <c r="N344" s="259" t="s">
        <v>41</v>
      </c>
      <c r="O344" s="260"/>
      <c r="P344" s="261">
        <f>O344*H344</f>
        <v>0</v>
      </c>
      <c r="Q344" s="261">
        <v>0</v>
      </c>
      <c r="R344" s="261">
        <f>Q344*H344</f>
        <v>0</v>
      </c>
      <c r="S344" s="261">
        <v>0</v>
      </c>
      <c r="T344" s="262">
        <f>S344*H344</f>
        <v>0</v>
      </c>
      <c r="AR344" s="23" t="s">
        <v>446</v>
      </c>
      <c r="AT344" s="23" t="s">
        <v>141</v>
      </c>
      <c r="AU344" s="23" t="s">
        <v>147</v>
      </c>
      <c r="AY344" s="23" t="s">
        <v>138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3" t="s">
        <v>147</v>
      </c>
      <c r="BK344" s="203">
        <f>ROUND(I344*H344,2)</f>
        <v>0</v>
      </c>
      <c r="BL344" s="23" t="s">
        <v>446</v>
      </c>
      <c r="BM344" s="23" t="s">
        <v>806</v>
      </c>
    </row>
    <row r="345" spans="2:65" s="1" customFormat="1" ht="6.95" customHeight="1">
      <c r="B345" s="55"/>
      <c r="C345" s="56"/>
      <c r="D345" s="56"/>
      <c r="E345" s="56"/>
      <c r="F345" s="56"/>
      <c r="G345" s="56"/>
      <c r="H345" s="56"/>
      <c r="I345" s="138"/>
      <c r="J345" s="56"/>
      <c r="K345" s="56"/>
      <c r="L345" s="60"/>
    </row>
  </sheetData>
  <sheetProtection algorithmName="SHA-512" hashValue="CuQuVBQc77CXeU5XgYe3+ecVp/0Ba8rh+BB6oagZ0apxc3Nr5HxYOEdhcY0VO8XgDtp6iVN6kYpKgqOMhncVXg==" saltValue="xnCz9qZlwYPhnqtpRrgzRA==" spinCount="100000" sheet="1" objects="1" scenarios="1" formatCells="0" formatColumns="0" formatRows="0" sort="0" autoFilter="0"/>
  <autoFilter ref="C96:K344"/>
  <mergeCells count="9">
    <mergeCell ref="E87:H87"/>
    <mergeCell ref="E89:H8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88</v>
      </c>
      <c r="G1" s="386" t="s">
        <v>89</v>
      </c>
      <c r="H1" s="386"/>
      <c r="I1" s="114"/>
      <c r="J1" s="113" t="s">
        <v>90</v>
      </c>
      <c r="K1" s="112" t="s">
        <v>91</v>
      </c>
      <c r="L1" s="113" t="s">
        <v>92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81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93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č. 1 a 5 v domě  Plechanovova 217/6a, Ostrava - Hrušov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94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807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ROUND(SUM(BE89:BE183), 2)</f>
        <v>0</v>
      </c>
      <c r="G30" s="41"/>
      <c r="H30" s="41"/>
      <c r="I30" s="130">
        <v>0.21</v>
      </c>
      <c r="J30" s="129">
        <f>ROUND(ROUND((SUM(BE89:BE183)),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ROUND(SUM(BF89:BF183), 2)</f>
        <v>0</v>
      </c>
      <c r="G31" s="41"/>
      <c r="H31" s="41"/>
      <c r="I31" s="130">
        <v>0.15</v>
      </c>
      <c r="J31" s="129">
        <f>ROUND(ROUND((SUM(BF89:BF183)),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ROUND(SUM(BG89:BG183),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ROUND(SUM(BH89:BH183),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ROUND(SUM(BI89:BI183),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96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č. 1 a 5 v domě  Plechanovova 217/6a, Ostrava - Hrušov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94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01a - Byt č. 1 - ÚT, plynoinstalace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97</v>
      </c>
      <c r="D54" s="131"/>
      <c r="E54" s="131"/>
      <c r="F54" s="131"/>
      <c r="G54" s="131"/>
      <c r="H54" s="131"/>
      <c r="I54" s="144"/>
      <c r="J54" s="145" t="s">
        <v>98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99</v>
      </c>
      <c r="D56" s="41"/>
      <c r="E56" s="41"/>
      <c r="F56" s="41"/>
      <c r="G56" s="41"/>
      <c r="H56" s="41"/>
      <c r="I56" s="117"/>
      <c r="J56" s="127">
        <f>J89</f>
        <v>0</v>
      </c>
      <c r="K56" s="44"/>
      <c r="AU56" s="23" t="s">
        <v>100</v>
      </c>
    </row>
    <row r="57" spans="2:47" s="7" customFormat="1" ht="24.95" customHeight="1">
      <c r="B57" s="148"/>
      <c r="C57" s="149"/>
      <c r="D57" s="150" t="s">
        <v>101</v>
      </c>
      <c r="E57" s="151"/>
      <c r="F57" s="151"/>
      <c r="G57" s="151"/>
      <c r="H57" s="151"/>
      <c r="I57" s="152"/>
      <c r="J57" s="153">
        <f>J90</f>
        <v>0</v>
      </c>
      <c r="K57" s="154"/>
    </row>
    <row r="58" spans="2:47" s="8" customFormat="1" ht="19.899999999999999" customHeight="1">
      <c r="B58" s="155"/>
      <c r="C58" s="156"/>
      <c r="D58" s="157" t="s">
        <v>808</v>
      </c>
      <c r="E58" s="158"/>
      <c r="F58" s="158"/>
      <c r="G58" s="158"/>
      <c r="H58" s="158"/>
      <c r="I58" s="159"/>
      <c r="J58" s="160">
        <f>J91</f>
        <v>0</v>
      </c>
      <c r="K58" s="161"/>
    </row>
    <row r="59" spans="2:47" s="8" customFormat="1" ht="19.899999999999999" customHeight="1">
      <c r="B59" s="155"/>
      <c r="C59" s="156"/>
      <c r="D59" s="157" t="s">
        <v>809</v>
      </c>
      <c r="E59" s="158"/>
      <c r="F59" s="158"/>
      <c r="G59" s="158"/>
      <c r="H59" s="158"/>
      <c r="I59" s="159"/>
      <c r="J59" s="160">
        <f>J93</f>
        <v>0</v>
      </c>
      <c r="K59" s="161"/>
    </row>
    <row r="60" spans="2:47" s="7" customFormat="1" ht="24.95" customHeight="1">
      <c r="B60" s="148"/>
      <c r="C60" s="149"/>
      <c r="D60" s="150" t="s">
        <v>107</v>
      </c>
      <c r="E60" s="151"/>
      <c r="F60" s="151"/>
      <c r="G60" s="151"/>
      <c r="H60" s="151"/>
      <c r="I60" s="152"/>
      <c r="J60" s="153">
        <f>J101</f>
        <v>0</v>
      </c>
      <c r="K60" s="154"/>
    </row>
    <row r="61" spans="2:47" s="8" customFormat="1" ht="19.899999999999999" customHeight="1">
      <c r="B61" s="155"/>
      <c r="C61" s="156"/>
      <c r="D61" s="157" t="s">
        <v>810</v>
      </c>
      <c r="E61" s="158"/>
      <c r="F61" s="158"/>
      <c r="G61" s="158"/>
      <c r="H61" s="158"/>
      <c r="I61" s="159"/>
      <c r="J61" s="160">
        <f>J102</f>
        <v>0</v>
      </c>
      <c r="K61" s="161"/>
    </row>
    <row r="62" spans="2:47" s="8" customFormat="1" ht="19.899999999999999" customHeight="1">
      <c r="B62" s="155"/>
      <c r="C62" s="156"/>
      <c r="D62" s="157" t="s">
        <v>811</v>
      </c>
      <c r="E62" s="158"/>
      <c r="F62" s="158"/>
      <c r="G62" s="158"/>
      <c r="H62" s="158"/>
      <c r="I62" s="159"/>
      <c r="J62" s="160">
        <f>J107</f>
        <v>0</v>
      </c>
      <c r="K62" s="161"/>
    </row>
    <row r="63" spans="2:47" s="8" customFormat="1" ht="19.899999999999999" customHeight="1">
      <c r="B63" s="155"/>
      <c r="C63" s="156"/>
      <c r="D63" s="157" t="s">
        <v>812</v>
      </c>
      <c r="E63" s="158"/>
      <c r="F63" s="158"/>
      <c r="G63" s="158"/>
      <c r="H63" s="158"/>
      <c r="I63" s="159"/>
      <c r="J63" s="160">
        <f>J132</f>
        <v>0</v>
      </c>
      <c r="K63" s="161"/>
    </row>
    <row r="64" spans="2:47" s="8" customFormat="1" ht="19.899999999999999" customHeight="1">
      <c r="B64" s="155"/>
      <c r="C64" s="156"/>
      <c r="D64" s="157" t="s">
        <v>813</v>
      </c>
      <c r="E64" s="158"/>
      <c r="F64" s="158"/>
      <c r="G64" s="158"/>
      <c r="H64" s="158"/>
      <c r="I64" s="159"/>
      <c r="J64" s="160">
        <f>J135</f>
        <v>0</v>
      </c>
      <c r="K64" s="161"/>
    </row>
    <row r="65" spans="2:12" s="8" customFormat="1" ht="19.899999999999999" customHeight="1">
      <c r="B65" s="155"/>
      <c r="C65" s="156"/>
      <c r="D65" s="157" t="s">
        <v>814</v>
      </c>
      <c r="E65" s="158"/>
      <c r="F65" s="158"/>
      <c r="G65" s="158"/>
      <c r="H65" s="158"/>
      <c r="I65" s="159"/>
      <c r="J65" s="160">
        <f>J145</f>
        <v>0</v>
      </c>
      <c r="K65" s="161"/>
    </row>
    <row r="66" spans="2:12" s="8" customFormat="1" ht="19.899999999999999" customHeight="1">
      <c r="B66" s="155"/>
      <c r="C66" s="156"/>
      <c r="D66" s="157" t="s">
        <v>815</v>
      </c>
      <c r="E66" s="158"/>
      <c r="F66" s="158"/>
      <c r="G66" s="158"/>
      <c r="H66" s="158"/>
      <c r="I66" s="159"/>
      <c r="J66" s="160">
        <f>J152</f>
        <v>0</v>
      </c>
      <c r="K66" s="161"/>
    </row>
    <row r="67" spans="2:12" s="8" customFormat="1" ht="19.899999999999999" customHeight="1">
      <c r="B67" s="155"/>
      <c r="C67" s="156"/>
      <c r="D67" s="157" t="s">
        <v>816</v>
      </c>
      <c r="E67" s="158"/>
      <c r="F67" s="158"/>
      <c r="G67" s="158"/>
      <c r="H67" s="158"/>
      <c r="I67" s="159"/>
      <c r="J67" s="160">
        <f>J164</f>
        <v>0</v>
      </c>
      <c r="K67" s="161"/>
    </row>
    <row r="68" spans="2:12" s="8" customFormat="1" ht="19.899999999999999" customHeight="1">
      <c r="B68" s="155"/>
      <c r="C68" s="156"/>
      <c r="D68" s="157" t="s">
        <v>817</v>
      </c>
      <c r="E68" s="158"/>
      <c r="F68" s="158"/>
      <c r="G68" s="158"/>
      <c r="H68" s="158"/>
      <c r="I68" s="159"/>
      <c r="J68" s="160">
        <f>J180</f>
        <v>0</v>
      </c>
      <c r="K68" s="161"/>
    </row>
    <row r="69" spans="2:12" s="8" customFormat="1" ht="19.899999999999999" customHeight="1">
      <c r="B69" s="155"/>
      <c r="C69" s="156"/>
      <c r="D69" s="157" t="s">
        <v>818</v>
      </c>
      <c r="E69" s="158"/>
      <c r="F69" s="158"/>
      <c r="G69" s="158"/>
      <c r="H69" s="158"/>
      <c r="I69" s="159"/>
      <c r="J69" s="160">
        <f>J182</f>
        <v>0</v>
      </c>
      <c r="K69" s="161"/>
    </row>
    <row r="70" spans="2:12" s="1" customFormat="1" ht="21.75" customHeight="1">
      <c r="B70" s="40"/>
      <c r="C70" s="41"/>
      <c r="D70" s="41"/>
      <c r="E70" s="41"/>
      <c r="F70" s="41"/>
      <c r="G70" s="41"/>
      <c r="H70" s="41"/>
      <c r="I70" s="117"/>
      <c r="J70" s="41"/>
      <c r="K70" s="44"/>
    </row>
    <row r="71" spans="2:12" s="1" customFormat="1" ht="6.95" customHeight="1">
      <c r="B71" s="55"/>
      <c r="C71" s="56"/>
      <c r="D71" s="56"/>
      <c r="E71" s="56"/>
      <c r="F71" s="56"/>
      <c r="G71" s="56"/>
      <c r="H71" s="56"/>
      <c r="I71" s="138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41"/>
      <c r="J75" s="59"/>
      <c r="K75" s="59"/>
      <c r="L75" s="60"/>
    </row>
    <row r="76" spans="2:12" s="1" customFormat="1" ht="36.950000000000003" customHeight="1">
      <c r="B76" s="40"/>
      <c r="C76" s="61" t="s">
        <v>122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4.45" customHeight="1">
      <c r="B78" s="40"/>
      <c r="C78" s="64" t="s">
        <v>18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22.5" customHeight="1">
      <c r="B79" s="40"/>
      <c r="C79" s="62"/>
      <c r="D79" s="62"/>
      <c r="E79" s="383" t="str">
        <f>E7</f>
        <v>Oprava a modernizace volných bytů č. 1 a 5 v domě  Plechanovova 217/6a, Ostrava - Hrušov</v>
      </c>
      <c r="F79" s="384"/>
      <c r="G79" s="384"/>
      <c r="H79" s="384"/>
      <c r="I79" s="162"/>
      <c r="J79" s="62"/>
      <c r="K79" s="62"/>
      <c r="L79" s="60"/>
    </row>
    <row r="80" spans="2:12" s="1" customFormat="1" ht="14.45" customHeight="1">
      <c r="B80" s="40"/>
      <c r="C80" s="64" t="s">
        <v>94</v>
      </c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1" customFormat="1" ht="23.25" customHeight="1">
      <c r="B81" s="40"/>
      <c r="C81" s="62"/>
      <c r="D81" s="62"/>
      <c r="E81" s="359" t="str">
        <f>E9</f>
        <v>01a - Byt č. 1 - ÚT, plynoinstalace</v>
      </c>
      <c r="F81" s="385"/>
      <c r="G81" s="385"/>
      <c r="H81" s="385"/>
      <c r="I81" s="162"/>
      <c r="J81" s="62"/>
      <c r="K81" s="62"/>
      <c r="L81" s="60"/>
    </row>
    <row r="82" spans="2:65" s="1" customFormat="1" ht="6.9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65" s="1" customFormat="1" ht="18" customHeight="1">
      <c r="B83" s="40"/>
      <c r="C83" s="64" t="s">
        <v>23</v>
      </c>
      <c r="D83" s="62"/>
      <c r="E83" s="62"/>
      <c r="F83" s="163" t="str">
        <f>F12</f>
        <v xml:space="preserve"> </v>
      </c>
      <c r="G83" s="62"/>
      <c r="H83" s="62"/>
      <c r="I83" s="164" t="s">
        <v>25</v>
      </c>
      <c r="J83" s="72" t="str">
        <f>IF(J12="","",J12)</f>
        <v>17.5.2017</v>
      </c>
      <c r="K83" s="62"/>
      <c r="L83" s="60"/>
    </row>
    <row r="84" spans="2:65" s="1" customFormat="1" ht="6.9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65" s="1" customFormat="1">
      <c r="B85" s="40"/>
      <c r="C85" s="64" t="s">
        <v>27</v>
      </c>
      <c r="D85" s="62"/>
      <c r="E85" s="62"/>
      <c r="F85" s="163" t="str">
        <f>E15</f>
        <v xml:space="preserve"> </v>
      </c>
      <c r="G85" s="62"/>
      <c r="H85" s="62"/>
      <c r="I85" s="164" t="s">
        <v>32</v>
      </c>
      <c r="J85" s="163" t="str">
        <f>E21</f>
        <v xml:space="preserve"> </v>
      </c>
      <c r="K85" s="62"/>
      <c r="L85" s="60"/>
    </row>
    <row r="86" spans="2:65" s="1" customFormat="1" ht="14.45" customHeight="1">
      <c r="B86" s="40"/>
      <c r="C86" s="64" t="s">
        <v>30</v>
      </c>
      <c r="D86" s="62"/>
      <c r="E86" s="62"/>
      <c r="F86" s="163" t="str">
        <f>IF(E18="","",E18)</f>
        <v/>
      </c>
      <c r="G86" s="62"/>
      <c r="H86" s="62"/>
      <c r="I86" s="162"/>
      <c r="J86" s="62"/>
      <c r="K86" s="62"/>
      <c r="L86" s="60"/>
    </row>
    <row r="87" spans="2:65" s="1" customFormat="1" ht="10.35" customHeight="1">
      <c r="B87" s="40"/>
      <c r="C87" s="62"/>
      <c r="D87" s="62"/>
      <c r="E87" s="62"/>
      <c r="F87" s="62"/>
      <c r="G87" s="62"/>
      <c r="H87" s="62"/>
      <c r="I87" s="162"/>
      <c r="J87" s="62"/>
      <c r="K87" s="62"/>
      <c r="L87" s="60"/>
    </row>
    <row r="88" spans="2:65" s="9" customFormat="1" ht="29.25" customHeight="1">
      <c r="B88" s="165"/>
      <c r="C88" s="166" t="s">
        <v>123</v>
      </c>
      <c r="D88" s="167" t="s">
        <v>54</v>
      </c>
      <c r="E88" s="167" t="s">
        <v>50</v>
      </c>
      <c r="F88" s="167" t="s">
        <v>124</v>
      </c>
      <c r="G88" s="167" t="s">
        <v>125</v>
      </c>
      <c r="H88" s="167" t="s">
        <v>126</v>
      </c>
      <c r="I88" s="168" t="s">
        <v>127</v>
      </c>
      <c r="J88" s="167" t="s">
        <v>98</v>
      </c>
      <c r="K88" s="169" t="s">
        <v>128</v>
      </c>
      <c r="L88" s="170"/>
      <c r="M88" s="80" t="s">
        <v>129</v>
      </c>
      <c r="N88" s="81" t="s">
        <v>39</v>
      </c>
      <c r="O88" s="81" t="s">
        <v>130</v>
      </c>
      <c r="P88" s="81" t="s">
        <v>131</v>
      </c>
      <c r="Q88" s="81" t="s">
        <v>132</v>
      </c>
      <c r="R88" s="81" t="s">
        <v>133</v>
      </c>
      <c r="S88" s="81" t="s">
        <v>134</v>
      </c>
      <c r="T88" s="82" t="s">
        <v>135</v>
      </c>
    </row>
    <row r="89" spans="2:65" s="1" customFormat="1" ht="29.25" customHeight="1">
      <c r="B89" s="40"/>
      <c r="C89" s="86" t="s">
        <v>99</v>
      </c>
      <c r="D89" s="62"/>
      <c r="E89" s="62"/>
      <c r="F89" s="62"/>
      <c r="G89" s="62"/>
      <c r="H89" s="62"/>
      <c r="I89" s="162"/>
      <c r="J89" s="171">
        <f>BK89</f>
        <v>0</v>
      </c>
      <c r="K89" s="62"/>
      <c r="L89" s="60"/>
      <c r="M89" s="83"/>
      <c r="N89" s="84"/>
      <c r="O89" s="84"/>
      <c r="P89" s="172">
        <f>P90+P101</f>
        <v>0</v>
      </c>
      <c r="Q89" s="84"/>
      <c r="R89" s="172">
        <f>R90+R101</f>
        <v>0</v>
      </c>
      <c r="S89" s="84"/>
      <c r="T89" s="173">
        <f>T90+T101</f>
        <v>0</v>
      </c>
      <c r="AT89" s="23" t="s">
        <v>68</v>
      </c>
      <c r="AU89" s="23" t="s">
        <v>100</v>
      </c>
      <c r="BK89" s="174">
        <f>BK90+BK101</f>
        <v>0</v>
      </c>
    </row>
    <row r="90" spans="2:65" s="10" customFormat="1" ht="37.35" customHeight="1">
      <c r="B90" s="175"/>
      <c r="C90" s="176"/>
      <c r="D90" s="177" t="s">
        <v>68</v>
      </c>
      <c r="E90" s="178" t="s">
        <v>136</v>
      </c>
      <c r="F90" s="178" t="s">
        <v>137</v>
      </c>
      <c r="G90" s="176"/>
      <c r="H90" s="176"/>
      <c r="I90" s="179"/>
      <c r="J90" s="180">
        <f>BK90</f>
        <v>0</v>
      </c>
      <c r="K90" s="176"/>
      <c r="L90" s="181"/>
      <c r="M90" s="182"/>
      <c r="N90" s="183"/>
      <c r="O90" s="183"/>
      <c r="P90" s="184">
        <f>P91+P93</f>
        <v>0</v>
      </c>
      <c r="Q90" s="183"/>
      <c r="R90" s="184">
        <f>R91+R93</f>
        <v>0</v>
      </c>
      <c r="S90" s="183"/>
      <c r="T90" s="185">
        <f>T91+T93</f>
        <v>0</v>
      </c>
      <c r="AR90" s="186" t="s">
        <v>77</v>
      </c>
      <c r="AT90" s="187" t="s">
        <v>68</v>
      </c>
      <c r="AU90" s="187" t="s">
        <v>69</v>
      </c>
      <c r="AY90" s="186" t="s">
        <v>138</v>
      </c>
      <c r="BK90" s="188">
        <f>BK91+BK93</f>
        <v>0</v>
      </c>
    </row>
    <row r="91" spans="2:65" s="10" customFormat="1" ht="19.899999999999999" customHeight="1">
      <c r="B91" s="175"/>
      <c r="C91" s="176"/>
      <c r="D91" s="189" t="s">
        <v>68</v>
      </c>
      <c r="E91" s="190" t="s">
        <v>595</v>
      </c>
      <c r="F91" s="190" t="s">
        <v>819</v>
      </c>
      <c r="G91" s="176"/>
      <c r="H91" s="176"/>
      <c r="I91" s="179"/>
      <c r="J91" s="191">
        <f>BK91</f>
        <v>0</v>
      </c>
      <c r="K91" s="176"/>
      <c r="L91" s="181"/>
      <c r="M91" s="182"/>
      <c r="N91" s="183"/>
      <c r="O91" s="183"/>
      <c r="P91" s="184">
        <f>P92</f>
        <v>0</v>
      </c>
      <c r="Q91" s="183"/>
      <c r="R91" s="184">
        <f>R92</f>
        <v>0</v>
      </c>
      <c r="S91" s="183"/>
      <c r="T91" s="185">
        <f>T92</f>
        <v>0</v>
      </c>
      <c r="AR91" s="186" t="s">
        <v>77</v>
      </c>
      <c r="AT91" s="187" t="s">
        <v>68</v>
      </c>
      <c r="AU91" s="187" t="s">
        <v>77</v>
      </c>
      <c r="AY91" s="186" t="s">
        <v>138</v>
      </c>
      <c r="BK91" s="188">
        <f>BK92</f>
        <v>0</v>
      </c>
    </row>
    <row r="92" spans="2:65" s="1" customFormat="1" ht="22.5" customHeight="1">
      <c r="B92" s="40"/>
      <c r="C92" s="192" t="s">
        <v>77</v>
      </c>
      <c r="D92" s="192" t="s">
        <v>141</v>
      </c>
      <c r="E92" s="193" t="s">
        <v>820</v>
      </c>
      <c r="F92" s="194" t="s">
        <v>821</v>
      </c>
      <c r="G92" s="195" t="s">
        <v>247</v>
      </c>
      <c r="H92" s="196">
        <v>13</v>
      </c>
      <c r="I92" s="197"/>
      <c r="J92" s="198">
        <f>ROUND(I92*H92,2)</f>
        <v>0</v>
      </c>
      <c r="K92" s="194" t="s">
        <v>21</v>
      </c>
      <c r="L92" s="60"/>
      <c r="M92" s="199" t="s">
        <v>21</v>
      </c>
      <c r="N92" s="200" t="s">
        <v>41</v>
      </c>
      <c r="O92" s="41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146</v>
      </c>
      <c r="AT92" s="23" t="s">
        <v>141</v>
      </c>
      <c r="AU92" s="23" t="s">
        <v>147</v>
      </c>
      <c r="AY92" s="23" t="s">
        <v>138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147</v>
      </c>
      <c r="BK92" s="203">
        <f>ROUND(I92*H92,2)</f>
        <v>0</v>
      </c>
      <c r="BL92" s="23" t="s">
        <v>146</v>
      </c>
      <c r="BM92" s="23" t="s">
        <v>147</v>
      </c>
    </row>
    <row r="93" spans="2:65" s="10" customFormat="1" ht="29.85" customHeight="1">
      <c r="B93" s="175"/>
      <c r="C93" s="176"/>
      <c r="D93" s="189" t="s">
        <v>68</v>
      </c>
      <c r="E93" s="190" t="s">
        <v>603</v>
      </c>
      <c r="F93" s="190" t="s">
        <v>822</v>
      </c>
      <c r="G93" s="176"/>
      <c r="H93" s="176"/>
      <c r="I93" s="179"/>
      <c r="J93" s="191">
        <f>BK93</f>
        <v>0</v>
      </c>
      <c r="K93" s="176"/>
      <c r="L93" s="181"/>
      <c r="M93" s="182"/>
      <c r="N93" s="183"/>
      <c r="O93" s="183"/>
      <c r="P93" s="184">
        <f>SUM(P94:P100)</f>
        <v>0</v>
      </c>
      <c r="Q93" s="183"/>
      <c r="R93" s="184">
        <f>SUM(R94:R100)</f>
        <v>0</v>
      </c>
      <c r="S93" s="183"/>
      <c r="T93" s="185">
        <f>SUM(T94:T100)</f>
        <v>0</v>
      </c>
      <c r="AR93" s="186" t="s">
        <v>77</v>
      </c>
      <c r="AT93" s="187" t="s">
        <v>68</v>
      </c>
      <c r="AU93" s="187" t="s">
        <v>77</v>
      </c>
      <c r="AY93" s="186" t="s">
        <v>138</v>
      </c>
      <c r="BK93" s="188">
        <f>SUM(BK94:BK100)</f>
        <v>0</v>
      </c>
    </row>
    <row r="94" spans="2:65" s="1" customFormat="1" ht="22.5" customHeight="1">
      <c r="B94" s="40"/>
      <c r="C94" s="192" t="s">
        <v>147</v>
      </c>
      <c r="D94" s="192" t="s">
        <v>141</v>
      </c>
      <c r="E94" s="193" t="s">
        <v>823</v>
      </c>
      <c r="F94" s="194" t="s">
        <v>824</v>
      </c>
      <c r="G94" s="195" t="s">
        <v>144</v>
      </c>
      <c r="H94" s="196">
        <v>6</v>
      </c>
      <c r="I94" s="197"/>
      <c r="J94" s="198">
        <f t="shared" ref="J94:J100" si="0">ROUND(I94*H94,2)</f>
        <v>0</v>
      </c>
      <c r="K94" s="194" t="s">
        <v>21</v>
      </c>
      <c r="L94" s="60"/>
      <c r="M94" s="199" t="s">
        <v>21</v>
      </c>
      <c r="N94" s="200" t="s">
        <v>41</v>
      </c>
      <c r="O94" s="41"/>
      <c r="P94" s="201">
        <f t="shared" ref="P94:P100" si="1">O94*H94</f>
        <v>0</v>
      </c>
      <c r="Q94" s="201">
        <v>0</v>
      </c>
      <c r="R94" s="201">
        <f t="shared" ref="R94:R100" si="2">Q94*H94</f>
        <v>0</v>
      </c>
      <c r="S94" s="201">
        <v>0</v>
      </c>
      <c r="T94" s="202">
        <f t="shared" ref="T94:T100" si="3">S94*H94</f>
        <v>0</v>
      </c>
      <c r="AR94" s="23" t="s">
        <v>146</v>
      </c>
      <c r="AT94" s="23" t="s">
        <v>141</v>
      </c>
      <c r="AU94" s="23" t="s">
        <v>147</v>
      </c>
      <c r="AY94" s="23" t="s">
        <v>138</v>
      </c>
      <c r="BE94" s="203">
        <f t="shared" ref="BE94:BE100" si="4">IF(N94="základní",J94,0)</f>
        <v>0</v>
      </c>
      <c r="BF94" s="203">
        <f t="shared" ref="BF94:BF100" si="5">IF(N94="snížená",J94,0)</f>
        <v>0</v>
      </c>
      <c r="BG94" s="203">
        <f t="shared" ref="BG94:BG100" si="6">IF(N94="zákl. přenesená",J94,0)</f>
        <v>0</v>
      </c>
      <c r="BH94" s="203">
        <f t="shared" ref="BH94:BH100" si="7">IF(N94="sníž. přenesená",J94,0)</f>
        <v>0</v>
      </c>
      <c r="BI94" s="203">
        <f t="shared" ref="BI94:BI100" si="8">IF(N94="nulová",J94,0)</f>
        <v>0</v>
      </c>
      <c r="BJ94" s="23" t="s">
        <v>147</v>
      </c>
      <c r="BK94" s="203">
        <f t="shared" ref="BK94:BK100" si="9">ROUND(I94*H94,2)</f>
        <v>0</v>
      </c>
      <c r="BL94" s="23" t="s">
        <v>146</v>
      </c>
      <c r="BM94" s="23" t="s">
        <v>146</v>
      </c>
    </row>
    <row r="95" spans="2:65" s="1" customFormat="1" ht="22.5" customHeight="1">
      <c r="B95" s="40"/>
      <c r="C95" s="192" t="s">
        <v>139</v>
      </c>
      <c r="D95" s="192" t="s">
        <v>141</v>
      </c>
      <c r="E95" s="193" t="s">
        <v>825</v>
      </c>
      <c r="F95" s="194" t="s">
        <v>826</v>
      </c>
      <c r="G95" s="195" t="s">
        <v>144</v>
      </c>
      <c r="H95" s="196">
        <v>1</v>
      </c>
      <c r="I95" s="197"/>
      <c r="J95" s="198">
        <f t="shared" si="0"/>
        <v>0</v>
      </c>
      <c r="K95" s="194" t="s">
        <v>21</v>
      </c>
      <c r="L95" s="60"/>
      <c r="M95" s="199" t="s">
        <v>21</v>
      </c>
      <c r="N95" s="200" t="s">
        <v>41</v>
      </c>
      <c r="O95" s="41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3" t="s">
        <v>146</v>
      </c>
      <c r="AT95" s="23" t="s">
        <v>141</v>
      </c>
      <c r="AU95" s="23" t="s">
        <v>147</v>
      </c>
      <c r="AY95" s="23" t="s">
        <v>138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3" t="s">
        <v>147</v>
      </c>
      <c r="BK95" s="203">
        <f t="shared" si="9"/>
        <v>0</v>
      </c>
      <c r="BL95" s="23" t="s">
        <v>146</v>
      </c>
      <c r="BM95" s="23" t="s">
        <v>162</v>
      </c>
    </row>
    <row r="96" spans="2:65" s="1" customFormat="1" ht="22.5" customHeight="1">
      <c r="B96" s="40"/>
      <c r="C96" s="192" t="s">
        <v>146</v>
      </c>
      <c r="D96" s="192" t="s">
        <v>141</v>
      </c>
      <c r="E96" s="193" t="s">
        <v>827</v>
      </c>
      <c r="F96" s="194" t="s">
        <v>828</v>
      </c>
      <c r="G96" s="195" t="s">
        <v>159</v>
      </c>
      <c r="H96" s="196">
        <v>1</v>
      </c>
      <c r="I96" s="197"/>
      <c r="J96" s="198">
        <f t="shared" si="0"/>
        <v>0</v>
      </c>
      <c r="K96" s="194" t="s">
        <v>21</v>
      </c>
      <c r="L96" s="60"/>
      <c r="M96" s="199" t="s">
        <v>21</v>
      </c>
      <c r="N96" s="200" t="s">
        <v>41</v>
      </c>
      <c r="O96" s="41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3" t="s">
        <v>146</v>
      </c>
      <c r="AT96" s="23" t="s">
        <v>141</v>
      </c>
      <c r="AU96" s="23" t="s">
        <v>147</v>
      </c>
      <c r="AY96" s="23" t="s">
        <v>138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3" t="s">
        <v>147</v>
      </c>
      <c r="BK96" s="203">
        <f t="shared" si="9"/>
        <v>0</v>
      </c>
      <c r="BL96" s="23" t="s">
        <v>146</v>
      </c>
      <c r="BM96" s="23" t="s">
        <v>180</v>
      </c>
    </row>
    <row r="97" spans="2:65" s="1" customFormat="1" ht="22.5" customHeight="1">
      <c r="B97" s="40"/>
      <c r="C97" s="192" t="s">
        <v>167</v>
      </c>
      <c r="D97" s="192" t="s">
        <v>141</v>
      </c>
      <c r="E97" s="193" t="s">
        <v>829</v>
      </c>
      <c r="F97" s="194" t="s">
        <v>830</v>
      </c>
      <c r="G97" s="195" t="s">
        <v>144</v>
      </c>
      <c r="H97" s="196">
        <v>6</v>
      </c>
      <c r="I97" s="197"/>
      <c r="J97" s="198">
        <f t="shared" si="0"/>
        <v>0</v>
      </c>
      <c r="K97" s="194" t="s">
        <v>21</v>
      </c>
      <c r="L97" s="60"/>
      <c r="M97" s="199" t="s">
        <v>21</v>
      </c>
      <c r="N97" s="200" t="s">
        <v>41</v>
      </c>
      <c r="O97" s="41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3" t="s">
        <v>146</v>
      </c>
      <c r="AT97" s="23" t="s">
        <v>141</v>
      </c>
      <c r="AU97" s="23" t="s">
        <v>147</v>
      </c>
      <c r="AY97" s="23" t="s">
        <v>138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3" t="s">
        <v>147</v>
      </c>
      <c r="BK97" s="203">
        <f t="shared" si="9"/>
        <v>0</v>
      </c>
      <c r="BL97" s="23" t="s">
        <v>146</v>
      </c>
      <c r="BM97" s="23" t="s">
        <v>189</v>
      </c>
    </row>
    <row r="98" spans="2:65" s="1" customFormat="1" ht="22.5" customHeight="1">
      <c r="B98" s="40"/>
      <c r="C98" s="192" t="s">
        <v>162</v>
      </c>
      <c r="D98" s="192" t="s">
        <v>141</v>
      </c>
      <c r="E98" s="193" t="s">
        <v>831</v>
      </c>
      <c r="F98" s="194" t="s">
        <v>832</v>
      </c>
      <c r="G98" s="195" t="s">
        <v>144</v>
      </c>
      <c r="H98" s="196">
        <v>1</v>
      </c>
      <c r="I98" s="197"/>
      <c r="J98" s="198">
        <f t="shared" si="0"/>
        <v>0</v>
      </c>
      <c r="K98" s="194" t="s">
        <v>21</v>
      </c>
      <c r="L98" s="60"/>
      <c r="M98" s="199" t="s">
        <v>21</v>
      </c>
      <c r="N98" s="200" t="s">
        <v>41</v>
      </c>
      <c r="O98" s="41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3" t="s">
        <v>146</v>
      </c>
      <c r="AT98" s="23" t="s">
        <v>141</v>
      </c>
      <c r="AU98" s="23" t="s">
        <v>147</v>
      </c>
      <c r="AY98" s="23" t="s">
        <v>138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3" t="s">
        <v>147</v>
      </c>
      <c r="BK98" s="203">
        <f t="shared" si="9"/>
        <v>0</v>
      </c>
      <c r="BL98" s="23" t="s">
        <v>146</v>
      </c>
      <c r="BM98" s="23" t="s">
        <v>199</v>
      </c>
    </row>
    <row r="99" spans="2:65" s="1" customFormat="1" ht="22.5" customHeight="1">
      <c r="B99" s="40"/>
      <c r="C99" s="192" t="s">
        <v>175</v>
      </c>
      <c r="D99" s="192" t="s">
        <v>141</v>
      </c>
      <c r="E99" s="193" t="s">
        <v>833</v>
      </c>
      <c r="F99" s="194" t="s">
        <v>834</v>
      </c>
      <c r="G99" s="195" t="s">
        <v>247</v>
      </c>
      <c r="H99" s="196">
        <v>5</v>
      </c>
      <c r="I99" s="197"/>
      <c r="J99" s="198">
        <f t="shared" si="0"/>
        <v>0</v>
      </c>
      <c r="K99" s="194" t="s">
        <v>21</v>
      </c>
      <c r="L99" s="60"/>
      <c r="M99" s="199" t="s">
        <v>21</v>
      </c>
      <c r="N99" s="200" t="s">
        <v>41</v>
      </c>
      <c r="O99" s="41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3" t="s">
        <v>146</v>
      </c>
      <c r="AT99" s="23" t="s">
        <v>141</v>
      </c>
      <c r="AU99" s="23" t="s">
        <v>147</v>
      </c>
      <c r="AY99" s="23" t="s">
        <v>138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3" t="s">
        <v>147</v>
      </c>
      <c r="BK99" s="203">
        <f t="shared" si="9"/>
        <v>0</v>
      </c>
      <c r="BL99" s="23" t="s">
        <v>146</v>
      </c>
      <c r="BM99" s="23" t="s">
        <v>215</v>
      </c>
    </row>
    <row r="100" spans="2:65" s="1" customFormat="1" ht="22.5" customHeight="1">
      <c r="B100" s="40"/>
      <c r="C100" s="192" t="s">
        <v>180</v>
      </c>
      <c r="D100" s="192" t="s">
        <v>141</v>
      </c>
      <c r="E100" s="193" t="s">
        <v>835</v>
      </c>
      <c r="F100" s="194" t="s">
        <v>836</v>
      </c>
      <c r="G100" s="195" t="s">
        <v>268</v>
      </c>
      <c r="H100" s="196">
        <v>0.22600000000000001</v>
      </c>
      <c r="I100" s="197"/>
      <c r="J100" s="198">
        <f t="shared" si="0"/>
        <v>0</v>
      </c>
      <c r="K100" s="194" t="s">
        <v>21</v>
      </c>
      <c r="L100" s="60"/>
      <c r="M100" s="199" t="s">
        <v>21</v>
      </c>
      <c r="N100" s="200" t="s">
        <v>41</v>
      </c>
      <c r="O100" s="41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3" t="s">
        <v>146</v>
      </c>
      <c r="AT100" s="23" t="s">
        <v>141</v>
      </c>
      <c r="AU100" s="23" t="s">
        <v>147</v>
      </c>
      <c r="AY100" s="23" t="s">
        <v>138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3" t="s">
        <v>147</v>
      </c>
      <c r="BK100" s="203">
        <f t="shared" si="9"/>
        <v>0</v>
      </c>
      <c r="BL100" s="23" t="s">
        <v>146</v>
      </c>
      <c r="BM100" s="23" t="s">
        <v>224</v>
      </c>
    </row>
    <row r="101" spans="2:65" s="10" customFormat="1" ht="37.35" customHeight="1">
      <c r="B101" s="175"/>
      <c r="C101" s="176"/>
      <c r="D101" s="177" t="s">
        <v>68</v>
      </c>
      <c r="E101" s="178" t="s">
        <v>290</v>
      </c>
      <c r="F101" s="178" t="s">
        <v>291</v>
      </c>
      <c r="G101" s="176"/>
      <c r="H101" s="176"/>
      <c r="I101" s="179"/>
      <c r="J101" s="180">
        <f>BK101</f>
        <v>0</v>
      </c>
      <c r="K101" s="176"/>
      <c r="L101" s="181"/>
      <c r="M101" s="182"/>
      <c r="N101" s="183"/>
      <c r="O101" s="183"/>
      <c r="P101" s="184">
        <f>P102+P107+P132+P135+P145+P152+P164+P180+P182</f>
        <v>0</v>
      </c>
      <c r="Q101" s="183"/>
      <c r="R101" s="184">
        <f>R102+R107+R132+R135+R145+R152+R164+R180+R182</f>
        <v>0</v>
      </c>
      <c r="S101" s="183"/>
      <c r="T101" s="185">
        <f>T102+T107+T132+T135+T145+T152+T164+T180+T182</f>
        <v>0</v>
      </c>
      <c r="AR101" s="186" t="s">
        <v>147</v>
      </c>
      <c r="AT101" s="187" t="s">
        <v>68</v>
      </c>
      <c r="AU101" s="187" t="s">
        <v>69</v>
      </c>
      <c r="AY101" s="186" t="s">
        <v>138</v>
      </c>
      <c r="BK101" s="188">
        <f>BK102+BK107+BK132+BK135+BK145+BK152+BK164+BK180+BK182</f>
        <v>0</v>
      </c>
    </row>
    <row r="102" spans="2:65" s="10" customFormat="1" ht="19.899999999999999" customHeight="1">
      <c r="B102" s="175"/>
      <c r="C102" s="176"/>
      <c r="D102" s="189" t="s">
        <v>68</v>
      </c>
      <c r="E102" s="190" t="s">
        <v>837</v>
      </c>
      <c r="F102" s="190" t="s">
        <v>838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SUM(P103:P106)</f>
        <v>0</v>
      </c>
      <c r="Q102" s="183"/>
      <c r="R102" s="184">
        <f>SUM(R103:R106)</f>
        <v>0</v>
      </c>
      <c r="S102" s="183"/>
      <c r="T102" s="185">
        <f>SUM(T103:T106)</f>
        <v>0</v>
      </c>
      <c r="AR102" s="186" t="s">
        <v>147</v>
      </c>
      <c r="AT102" s="187" t="s">
        <v>68</v>
      </c>
      <c r="AU102" s="187" t="s">
        <v>77</v>
      </c>
      <c r="AY102" s="186" t="s">
        <v>138</v>
      </c>
      <c r="BK102" s="188">
        <f>SUM(BK103:BK106)</f>
        <v>0</v>
      </c>
    </row>
    <row r="103" spans="2:65" s="1" customFormat="1" ht="22.5" customHeight="1">
      <c r="B103" s="40"/>
      <c r="C103" s="192" t="s">
        <v>185</v>
      </c>
      <c r="D103" s="192" t="s">
        <v>141</v>
      </c>
      <c r="E103" s="193" t="s">
        <v>839</v>
      </c>
      <c r="F103" s="194" t="s">
        <v>840</v>
      </c>
      <c r="G103" s="195" t="s">
        <v>247</v>
      </c>
      <c r="H103" s="196">
        <v>4</v>
      </c>
      <c r="I103" s="197"/>
      <c r="J103" s="198">
        <f>ROUND(I103*H103,2)</f>
        <v>0</v>
      </c>
      <c r="K103" s="194" t="s">
        <v>21</v>
      </c>
      <c r="L103" s="60"/>
      <c r="M103" s="199" t="s">
        <v>21</v>
      </c>
      <c r="N103" s="200" t="s">
        <v>41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224</v>
      </c>
      <c r="AT103" s="23" t="s">
        <v>141</v>
      </c>
      <c r="AU103" s="23" t="s">
        <v>147</v>
      </c>
      <c r="AY103" s="23" t="s">
        <v>138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147</v>
      </c>
      <c r="BK103" s="203">
        <f>ROUND(I103*H103,2)</f>
        <v>0</v>
      </c>
      <c r="BL103" s="23" t="s">
        <v>224</v>
      </c>
      <c r="BM103" s="23" t="s">
        <v>234</v>
      </c>
    </row>
    <row r="104" spans="2:65" s="1" customFormat="1" ht="22.5" customHeight="1">
      <c r="B104" s="40"/>
      <c r="C104" s="233" t="s">
        <v>189</v>
      </c>
      <c r="D104" s="233" t="s">
        <v>216</v>
      </c>
      <c r="E104" s="234" t="s">
        <v>841</v>
      </c>
      <c r="F104" s="235" t="s">
        <v>842</v>
      </c>
      <c r="G104" s="236" t="s">
        <v>247</v>
      </c>
      <c r="H104" s="237">
        <v>2</v>
      </c>
      <c r="I104" s="238"/>
      <c r="J104" s="239">
        <f>ROUND(I104*H104,2)</f>
        <v>0</v>
      </c>
      <c r="K104" s="235" t="s">
        <v>21</v>
      </c>
      <c r="L104" s="240"/>
      <c r="M104" s="241" t="s">
        <v>21</v>
      </c>
      <c r="N104" s="242" t="s">
        <v>41</v>
      </c>
      <c r="O104" s="41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307</v>
      </c>
      <c r="AT104" s="23" t="s">
        <v>216</v>
      </c>
      <c r="AU104" s="23" t="s">
        <v>147</v>
      </c>
      <c r="AY104" s="23" t="s">
        <v>138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147</v>
      </c>
      <c r="BK104" s="203">
        <f>ROUND(I104*H104,2)</f>
        <v>0</v>
      </c>
      <c r="BL104" s="23" t="s">
        <v>224</v>
      </c>
      <c r="BM104" s="23" t="s">
        <v>244</v>
      </c>
    </row>
    <row r="105" spans="2:65" s="1" customFormat="1" ht="22.5" customHeight="1">
      <c r="B105" s="40"/>
      <c r="C105" s="233" t="s">
        <v>194</v>
      </c>
      <c r="D105" s="233" t="s">
        <v>216</v>
      </c>
      <c r="E105" s="234" t="s">
        <v>843</v>
      </c>
      <c r="F105" s="235" t="s">
        <v>844</v>
      </c>
      <c r="G105" s="236" t="s">
        <v>247</v>
      </c>
      <c r="H105" s="237">
        <v>2</v>
      </c>
      <c r="I105" s="238"/>
      <c r="J105" s="239">
        <f>ROUND(I105*H105,2)</f>
        <v>0</v>
      </c>
      <c r="K105" s="235" t="s">
        <v>21</v>
      </c>
      <c r="L105" s="240"/>
      <c r="M105" s="241" t="s">
        <v>21</v>
      </c>
      <c r="N105" s="242" t="s">
        <v>41</v>
      </c>
      <c r="O105" s="41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307</v>
      </c>
      <c r="AT105" s="23" t="s">
        <v>216</v>
      </c>
      <c r="AU105" s="23" t="s">
        <v>147</v>
      </c>
      <c r="AY105" s="23" t="s">
        <v>138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147</v>
      </c>
      <c r="BK105" s="203">
        <f>ROUND(I105*H105,2)</f>
        <v>0</v>
      </c>
      <c r="BL105" s="23" t="s">
        <v>224</v>
      </c>
      <c r="BM105" s="23" t="s">
        <v>252</v>
      </c>
    </row>
    <row r="106" spans="2:65" s="1" customFormat="1" ht="22.5" customHeight="1">
      <c r="B106" s="40"/>
      <c r="C106" s="192" t="s">
        <v>199</v>
      </c>
      <c r="D106" s="192" t="s">
        <v>141</v>
      </c>
      <c r="E106" s="193" t="s">
        <v>845</v>
      </c>
      <c r="F106" s="194" t="s">
        <v>846</v>
      </c>
      <c r="G106" s="195" t="s">
        <v>315</v>
      </c>
      <c r="H106" s="247"/>
      <c r="I106" s="197"/>
      <c r="J106" s="198">
        <f>ROUND(I106*H106,2)</f>
        <v>0</v>
      </c>
      <c r="K106" s="194" t="s">
        <v>21</v>
      </c>
      <c r="L106" s="60"/>
      <c r="M106" s="199" t="s">
        <v>21</v>
      </c>
      <c r="N106" s="200" t="s">
        <v>41</v>
      </c>
      <c r="O106" s="41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224</v>
      </c>
      <c r="AT106" s="23" t="s">
        <v>141</v>
      </c>
      <c r="AU106" s="23" t="s">
        <v>147</v>
      </c>
      <c r="AY106" s="23" t="s">
        <v>138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147</v>
      </c>
      <c r="BK106" s="203">
        <f>ROUND(I106*H106,2)</f>
        <v>0</v>
      </c>
      <c r="BL106" s="23" t="s">
        <v>224</v>
      </c>
      <c r="BM106" s="23" t="s">
        <v>265</v>
      </c>
    </row>
    <row r="107" spans="2:65" s="10" customFormat="1" ht="29.85" customHeight="1">
      <c r="B107" s="175"/>
      <c r="C107" s="176"/>
      <c r="D107" s="189" t="s">
        <v>68</v>
      </c>
      <c r="E107" s="190" t="s">
        <v>847</v>
      </c>
      <c r="F107" s="190" t="s">
        <v>848</v>
      </c>
      <c r="G107" s="176"/>
      <c r="H107" s="176"/>
      <c r="I107" s="179"/>
      <c r="J107" s="191">
        <f>BK107</f>
        <v>0</v>
      </c>
      <c r="K107" s="176"/>
      <c r="L107" s="181"/>
      <c r="M107" s="182"/>
      <c r="N107" s="183"/>
      <c r="O107" s="183"/>
      <c r="P107" s="184">
        <f>SUM(P108:P131)</f>
        <v>0</v>
      </c>
      <c r="Q107" s="183"/>
      <c r="R107" s="184">
        <f>SUM(R108:R131)</f>
        <v>0</v>
      </c>
      <c r="S107" s="183"/>
      <c r="T107" s="185">
        <f>SUM(T108:T131)</f>
        <v>0</v>
      </c>
      <c r="AR107" s="186" t="s">
        <v>147</v>
      </c>
      <c r="AT107" s="187" t="s">
        <v>68</v>
      </c>
      <c r="AU107" s="187" t="s">
        <v>77</v>
      </c>
      <c r="AY107" s="186" t="s">
        <v>138</v>
      </c>
      <c r="BK107" s="188">
        <f>SUM(BK108:BK131)</f>
        <v>0</v>
      </c>
    </row>
    <row r="108" spans="2:65" s="1" customFormat="1" ht="22.5" customHeight="1">
      <c r="B108" s="40"/>
      <c r="C108" s="192" t="s">
        <v>211</v>
      </c>
      <c r="D108" s="192" t="s">
        <v>141</v>
      </c>
      <c r="E108" s="193" t="s">
        <v>849</v>
      </c>
      <c r="F108" s="194" t="s">
        <v>850</v>
      </c>
      <c r="G108" s="195" t="s">
        <v>247</v>
      </c>
      <c r="H108" s="196">
        <v>2</v>
      </c>
      <c r="I108" s="197"/>
      <c r="J108" s="198">
        <f t="shared" ref="J108:J131" si="10">ROUND(I108*H108,2)</f>
        <v>0</v>
      </c>
      <c r="K108" s="194" t="s">
        <v>21</v>
      </c>
      <c r="L108" s="60"/>
      <c r="M108" s="199" t="s">
        <v>21</v>
      </c>
      <c r="N108" s="200" t="s">
        <v>41</v>
      </c>
      <c r="O108" s="41"/>
      <c r="P108" s="201">
        <f t="shared" ref="P108:P131" si="11">O108*H108</f>
        <v>0</v>
      </c>
      <c r="Q108" s="201">
        <v>0</v>
      </c>
      <c r="R108" s="201">
        <f t="shared" ref="R108:R131" si="12">Q108*H108</f>
        <v>0</v>
      </c>
      <c r="S108" s="201">
        <v>0</v>
      </c>
      <c r="T108" s="202">
        <f t="shared" ref="T108:T131" si="13">S108*H108</f>
        <v>0</v>
      </c>
      <c r="AR108" s="23" t="s">
        <v>224</v>
      </c>
      <c r="AT108" s="23" t="s">
        <v>141</v>
      </c>
      <c r="AU108" s="23" t="s">
        <v>147</v>
      </c>
      <c r="AY108" s="23" t="s">
        <v>138</v>
      </c>
      <c r="BE108" s="203">
        <f t="shared" ref="BE108:BE131" si="14">IF(N108="základní",J108,0)</f>
        <v>0</v>
      </c>
      <c r="BF108" s="203">
        <f t="shared" ref="BF108:BF131" si="15">IF(N108="snížená",J108,0)</f>
        <v>0</v>
      </c>
      <c r="BG108" s="203">
        <f t="shared" ref="BG108:BG131" si="16">IF(N108="zákl. přenesená",J108,0)</f>
        <v>0</v>
      </c>
      <c r="BH108" s="203">
        <f t="shared" ref="BH108:BH131" si="17">IF(N108="sníž. přenesená",J108,0)</f>
        <v>0</v>
      </c>
      <c r="BI108" s="203">
        <f t="shared" ref="BI108:BI131" si="18">IF(N108="nulová",J108,0)</f>
        <v>0</v>
      </c>
      <c r="BJ108" s="23" t="s">
        <v>147</v>
      </c>
      <c r="BK108" s="203">
        <f t="shared" ref="BK108:BK131" si="19">ROUND(I108*H108,2)</f>
        <v>0</v>
      </c>
      <c r="BL108" s="23" t="s">
        <v>224</v>
      </c>
      <c r="BM108" s="23" t="s">
        <v>274</v>
      </c>
    </row>
    <row r="109" spans="2:65" s="1" customFormat="1" ht="22.5" customHeight="1">
      <c r="B109" s="40"/>
      <c r="C109" s="192" t="s">
        <v>215</v>
      </c>
      <c r="D109" s="192" t="s">
        <v>141</v>
      </c>
      <c r="E109" s="193" t="s">
        <v>851</v>
      </c>
      <c r="F109" s="194" t="s">
        <v>852</v>
      </c>
      <c r="G109" s="195" t="s">
        <v>247</v>
      </c>
      <c r="H109" s="196">
        <v>2</v>
      </c>
      <c r="I109" s="197"/>
      <c r="J109" s="198">
        <f t="shared" si="10"/>
        <v>0</v>
      </c>
      <c r="K109" s="194" t="s">
        <v>21</v>
      </c>
      <c r="L109" s="60"/>
      <c r="M109" s="199" t="s">
        <v>21</v>
      </c>
      <c r="N109" s="200" t="s">
        <v>41</v>
      </c>
      <c r="O109" s="41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3" t="s">
        <v>224</v>
      </c>
      <c r="AT109" s="23" t="s">
        <v>141</v>
      </c>
      <c r="AU109" s="23" t="s">
        <v>147</v>
      </c>
      <c r="AY109" s="23" t="s">
        <v>138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3" t="s">
        <v>147</v>
      </c>
      <c r="BK109" s="203">
        <f t="shared" si="19"/>
        <v>0</v>
      </c>
      <c r="BL109" s="23" t="s">
        <v>224</v>
      </c>
      <c r="BM109" s="23" t="s">
        <v>286</v>
      </c>
    </row>
    <row r="110" spans="2:65" s="1" customFormat="1" ht="22.5" customHeight="1">
      <c r="B110" s="40"/>
      <c r="C110" s="192" t="s">
        <v>10</v>
      </c>
      <c r="D110" s="192" t="s">
        <v>141</v>
      </c>
      <c r="E110" s="193" t="s">
        <v>853</v>
      </c>
      <c r="F110" s="194" t="s">
        <v>854</v>
      </c>
      <c r="G110" s="195" t="s">
        <v>247</v>
      </c>
      <c r="H110" s="196">
        <v>2</v>
      </c>
      <c r="I110" s="197"/>
      <c r="J110" s="198">
        <f t="shared" si="10"/>
        <v>0</v>
      </c>
      <c r="K110" s="194" t="s">
        <v>21</v>
      </c>
      <c r="L110" s="60"/>
      <c r="M110" s="199" t="s">
        <v>21</v>
      </c>
      <c r="N110" s="200" t="s">
        <v>41</v>
      </c>
      <c r="O110" s="41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3" t="s">
        <v>224</v>
      </c>
      <c r="AT110" s="23" t="s">
        <v>141</v>
      </c>
      <c r="AU110" s="23" t="s">
        <v>147</v>
      </c>
      <c r="AY110" s="23" t="s">
        <v>138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3" t="s">
        <v>147</v>
      </c>
      <c r="BK110" s="203">
        <f t="shared" si="19"/>
        <v>0</v>
      </c>
      <c r="BL110" s="23" t="s">
        <v>224</v>
      </c>
      <c r="BM110" s="23" t="s">
        <v>299</v>
      </c>
    </row>
    <row r="111" spans="2:65" s="1" customFormat="1" ht="22.5" customHeight="1">
      <c r="B111" s="40"/>
      <c r="C111" s="192" t="s">
        <v>224</v>
      </c>
      <c r="D111" s="192" t="s">
        <v>141</v>
      </c>
      <c r="E111" s="193" t="s">
        <v>855</v>
      </c>
      <c r="F111" s="194" t="s">
        <v>856</v>
      </c>
      <c r="G111" s="195" t="s">
        <v>247</v>
      </c>
      <c r="H111" s="196">
        <v>40</v>
      </c>
      <c r="I111" s="197"/>
      <c r="J111" s="198">
        <f t="shared" si="10"/>
        <v>0</v>
      </c>
      <c r="K111" s="194" t="s">
        <v>21</v>
      </c>
      <c r="L111" s="60"/>
      <c r="M111" s="199" t="s">
        <v>21</v>
      </c>
      <c r="N111" s="200" t="s">
        <v>41</v>
      </c>
      <c r="O111" s="41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3" t="s">
        <v>224</v>
      </c>
      <c r="AT111" s="23" t="s">
        <v>141</v>
      </c>
      <c r="AU111" s="23" t="s">
        <v>147</v>
      </c>
      <c r="AY111" s="23" t="s">
        <v>138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3" t="s">
        <v>147</v>
      </c>
      <c r="BK111" s="203">
        <f t="shared" si="19"/>
        <v>0</v>
      </c>
      <c r="BL111" s="23" t="s">
        <v>224</v>
      </c>
      <c r="BM111" s="23" t="s">
        <v>307</v>
      </c>
    </row>
    <row r="112" spans="2:65" s="1" customFormat="1" ht="22.5" customHeight="1">
      <c r="B112" s="40"/>
      <c r="C112" s="192" t="s">
        <v>229</v>
      </c>
      <c r="D112" s="192" t="s">
        <v>141</v>
      </c>
      <c r="E112" s="193" t="s">
        <v>857</v>
      </c>
      <c r="F112" s="194" t="s">
        <v>858</v>
      </c>
      <c r="G112" s="195" t="s">
        <v>247</v>
      </c>
      <c r="H112" s="196">
        <v>0.5</v>
      </c>
      <c r="I112" s="197"/>
      <c r="J112" s="198">
        <f t="shared" si="10"/>
        <v>0</v>
      </c>
      <c r="K112" s="194" t="s">
        <v>21</v>
      </c>
      <c r="L112" s="60"/>
      <c r="M112" s="199" t="s">
        <v>21</v>
      </c>
      <c r="N112" s="200" t="s">
        <v>41</v>
      </c>
      <c r="O112" s="41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3" t="s">
        <v>224</v>
      </c>
      <c r="AT112" s="23" t="s">
        <v>141</v>
      </c>
      <c r="AU112" s="23" t="s">
        <v>147</v>
      </c>
      <c r="AY112" s="23" t="s">
        <v>138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3" t="s">
        <v>147</v>
      </c>
      <c r="BK112" s="203">
        <f t="shared" si="19"/>
        <v>0</v>
      </c>
      <c r="BL112" s="23" t="s">
        <v>224</v>
      </c>
      <c r="BM112" s="23" t="s">
        <v>319</v>
      </c>
    </row>
    <row r="113" spans="2:65" s="1" customFormat="1" ht="22.5" customHeight="1">
      <c r="B113" s="40"/>
      <c r="C113" s="192" t="s">
        <v>234</v>
      </c>
      <c r="D113" s="192" t="s">
        <v>141</v>
      </c>
      <c r="E113" s="193" t="s">
        <v>859</v>
      </c>
      <c r="F113" s="194" t="s">
        <v>860</v>
      </c>
      <c r="G113" s="195" t="s">
        <v>144</v>
      </c>
      <c r="H113" s="196">
        <v>1</v>
      </c>
      <c r="I113" s="197"/>
      <c r="J113" s="198">
        <f t="shared" si="10"/>
        <v>0</v>
      </c>
      <c r="K113" s="194" t="s">
        <v>21</v>
      </c>
      <c r="L113" s="60"/>
      <c r="M113" s="199" t="s">
        <v>21</v>
      </c>
      <c r="N113" s="200" t="s">
        <v>41</v>
      </c>
      <c r="O113" s="41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3" t="s">
        <v>224</v>
      </c>
      <c r="AT113" s="23" t="s">
        <v>141</v>
      </c>
      <c r="AU113" s="23" t="s">
        <v>147</v>
      </c>
      <c r="AY113" s="23" t="s">
        <v>138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3" t="s">
        <v>147</v>
      </c>
      <c r="BK113" s="203">
        <f t="shared" si="19"/>
        <v>0</v>
      </c>
      <c r="BL113" s="23" t="s">
        <v>224</v>
      </c>
      <c r="BM113" s="23" t="s">
        <v>327</v>
      </c>
    </row>
    <row r="114" spans="2:65" s="1" customFormat="1" ht="22.5" customHeight="1">
      <c r="B114" s="40"/>
      <c r="C114" s="192" t="s">
        <v>239</v>
      </c>
      <c r="D114" s="192" t="s">
        <v>141</v>
      </c>
      <c r="E114" s="193" t="s">
        <v>861</v>
      </c>
      <c r="F114" s="194" t="s">
        <v>862</v>
      </c>
      <c r="G114" s="195" t="s">
        <v>144</v>
      </c>
      <c r="H114" s="196">
        <v>1</v>
      </c>
      <c r="I114" s="197"/>
      <c r="J114" s="198">
        <f t="shared" si="10"/>
        <v>0</v>
      </c>
      <c r="K114" s="194" t="s">
        <v>21</v>
      </c>
      <c r="L114" s="60"/>
      <c r="M114" s="199" t="s">
        <v>21</v>
      </c>
      <c r="N114" s="200" t="s">
        <v>41</v>
      </c>
      <c r="O114" s="41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3" t="s">
        <v>224</v>
      </c>
      <c r="AT114" s="23" t="s">
        <v>141</v>
      </c>
      <c r="AU114" s="23" t="s">
        <v>147</v>
      </c>
      <c r="AY114" s="23" t="s">
        <v>138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3" t="s">
        <v>147</v>
      </c>
      <c r="BK114" s="203">
        <f t="shared" si="19"/>
        <v>0</v>
      </c>
      <c r="BL114" s="23" t="s">
        <v>224</v>
      </c>
      <c r="BM114" s="23" t="s">
        <v>335</v>
      </c>
    </row>
    <row r="115" spans="2:65" s="1" customFormat="1" ht="22.5" customHeight="1">
      <c r="B115" s="40"/>
      <c r="C115" s="192" t="s">
        <v>244</v>
      </c>
      <c r="D115" s="192" t="s">
        <v>141</v>
      </c>
      <c r="E115" s="193" t="s">
        <v>863</v>
      </c>
      <c r="F115" s="194" t="s">
        <v>864</v>
      </c>
      <c r="G115" s="195" t="s">
        <v>144</v>
      </c>
      <c r="H115" s="196">
        <v>1</v>
      </c>
      <c r="I115" s="197"/>
      <c r="J115" s="198">
        <f t="shared" si="10"/>
        <v>0</v>
      </c>
      <c r="K115" s="194" t="s">
        <v>21</v>
      </c>
      <c r="L115" s="60"/>
      <c r="M115" s="199" t="s">
        <v>21</v>
      </c>
      <c r="N115" s="200" t="s">
        <v>41</v>
      </c>
      <c r="O115" s="41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3" t="s">
        <v>224</v>
      </c>
      <c r="AT115" s="23" t="s">
        <v>141</v>
      </c>
      <c r="AU115" s="23" t="s">
        <v>147</v>
      </c>
      <c r="AY115" s="23" t="s">
        <v>138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3" t="s">
        <v>147</v>
      </c>
      <c r="BK115" s="203">
        <f t="shared" si="19"/>
        <v>0</v>
      </c>
      <c r="BL115" s="23" t="s">
        <v>224</v>
      </c>
      <c r="BM115" s="23" t="s">
        <v>343</v>
      </c>
    </row>
    <row r="116" spans="2:65" s="1" customFormat="1" ht="22.5" customHeight="1">
      <c r="B116" s="40"/>
      <c r="C116" s="192" t="s">
        <v>9</v>
      </c>
      <c r="D116" s="192" t="s">
        <v>141</v>
      </c>
      <c r="E116" s="193" t="s">
        <v>865</v>
      </c>
      <c r="F116" s="194" t="s">
        <v>866</v>
      </c>
      <c r="G116" s="195" t="s">
        <v>144</v>
      </c>
      <c r="H116" s="196">
        <v>1</v>
      </c>
      <c r="I116" s="197"/>
      <c r="J116" s="198">
        <f t="shared" si="10"/>
        <v>0</v>
      </c>
      <c r="K116" s="194" t="s">
        <v>21</v>
      </c>
      <c r="L116" s="60"/>
      <c r="M116" s="199" t="s">
        <v>21</v>
      </c>
      <c r="N116" s="200" t="s">
        <v>41</v>
      </c>
      <c r="O116" s="41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3" t="s">
        <v>224</v>
      </c>
      <c r="AT116" s="23" t="s">
        <v>141</v>
      </c>
      <c r="AU116" s="23" t="s">
        <v>147</v>
      </c>
      <c r="AY116" s="23" t="s">
        <v>138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3" t="s">
        <v>147</v>
      </c>
      <c r="BK116" s="203">
        <f t="shared" si="19"/>
        <v>0</v>
      </c>
      <c r="BL116" s="23" t="s">
        <v>224</v>
      </c>
      <c r="BM116" s="23" t="s">
        <v>352</v>
      </c>
    </row>
    <row r="117" spans="2:65" s="1" customFormat="1" ht="22.5" customHeight="1">
      <c r="B117" s="40"/>
      <c r="C117" s="192" t="s">
        <v>252</v>
      </c>
      <c r="D117" s="192" t="s">
        <v>141</v>
      </c>
      <c r="E117" s="193" t="s">
        <v>867</v>
      </c>
      <c r="F117" s="194" t="s">
        <v>868</v>
      </c>
      <c r="G117" s="195" t="s">
        <v>144</v>
      </c>
      <c r="H117" s="196">
        <v>1</v>
      </c>
      <c r="I117" s="197"/>
      <c r="J117" s="198">
        <f t="shared" si="10"/>
        <v>0</v>
      </c>
      <c r="K117" s="194" t="s">
        <v>21</v>
      </c>
      <c r="L117" s="60"/>
      <c r="M117" s="199" t="s">
        <v>21</v>
      </c>
      <c r="N117" s="200" t="s">
        <v>41</v>
      </c>
      <c r="O117" s="41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3" t="s">
        <v>224</v>
      </c>
      <c r="AT117" s="23" t="s">
        <v>141</v>
      </c>
      <c r="AU117" s="23" t="s">
        <v>147</v>
      </c>
      <c r="AY117" s="23" t="s">
        <v>138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3" t="s">
        <v>147</v>
      </c>
      <c r="BK117" s="203">
        <f t="shared" si="19"/>
        <v>0</v>
      </c>
      <c r="BL117" s="23" t="s">
        <v>224</v>
      </c>
      <c r="BM117" s="23" t="s">
        <v>361</v>
      </c>
    </row>
    <row r="118" spans="2:65" s="1" customFormat="1" ht="22.5" customHeight="1">
      <c r="B118" s="40"/>
      <c r="C118" s="192" t="s">
        <v>258</v>
      </c>
      <c r="D118" s="192" t="s">
        <v>141</v>
      </c>
      <c r="E118" s="193" t="s">
        <v>869</v>
      </c>
      <c r="F118" s="194" t="s">
        <v>870</v>
      </c>
      <c r="G118" s="195" t="s">
        <v>247</v>
      </c>
      <c r="H118" s="196">
        <v>6</v>
      </c>
      <c r="I118" s="197"/>
      <c r="J118" s="198">
        <f t="shared" si="10"/>
        <v>0</v>
      </c>
      <c r="K118" s="194" t="s">
        <v>21</v>
      </c>
      <c r="L118" s="60"/>
      <c r="M118" s="199" t="s">
        <v>21</v>
      </c>
      <c r="N118" s="200" t="s">
        <v>41</v>
      </c>
      <c r="O118" s="41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3" t="s">
        <v>224</v>
      </c>
      <c r="AT118" s="23" t="s">
        <v>141</v>
      </c>
      <c r="AU118" s="23" t="s">
        <v>147</v>
      </c>
      <c r="AY118" s="23" t="s">
        <v>138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3" t="s">
        <v>147</v>
      </c>
      <c r="BK118" s="203">
        <f t="shared" si="19"/>
        <v>0</v>
      </c>
      <c r="BL118" s="23" t="s">
        <v>224</v>
      </c>
      <c r="BM118" s="23" t="s">
        <v>369</v>
      </c>
    </row>
    <row r="119" spans="2:65" s="1" customFormat="1" ht="22.5" customHeight="1">
      <c r="B119" s="40"/>
      <c r="C119" s="192" t="s">
        <v>265</v>
      </c>
      <c r="D119" s="192" t="s">
        <v>141</v>
      </c>
      <c r="E119" s="193" t="s">
        <v>871</v>
      </c>
      <c r="F119" s="194" t="s">
        <v>872</v>
      </c>
      <c r="G119" s="195" t="s">
        <v>144</v>
      </c>
      <c r="H119" s="196">
        <v>1</v>
      </c>
      <c r="I119" s="197"/>
      <c r="J119" s="198">
        <f t="shared" si="10"/>
        <v>0</v>
      </c>
      <c r="K119" s="194" t="s">
        <v>21</v>
      </c>
      <c r="L119" s="60"/>
      <c r="M119" s="199" t="s">
        <v>21</v>
      </c>
      <c r="N119" s="200" t="s">
        <v>41</v>
      </c>
      <c r="O119" s="41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3" t="s">
        <v>224</v>
      </c>
      <c r="AT119" s="23" t="s">
        <v>141</v>
      </c>
      <c r="AU119" s="23" t="s">
        <v>147</v>
      </c>
      <c r="AY119" s="23" t="s">
        <v>138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3" t="s">
        <v>147</v>
      </c>
      <c r="BK119" s="203">
        <f t="shared" si="19"/>
        <v>0</v>
      </c>
      <c r="BL119" s="23" t="s">
        <v>224</v>
      </c>
      <c r="BM119" s="23" t="s">
        <v>380</v>
      </c>
    </row>
    <row r="120" spans="2:65" s="1" customFormat="1" ht="22.5" customHeight="1">
      <c r="B120" s="40"/>
      <c r="C120" s="192" t="s">
        <v>270</v>
      </c>
      <c r="D120" s="192" t="s">
        <v>141</v>
      </c>
      <c r="E120" s="193" t="s">
        <v>873</v>
      </c>
      <c r="F120" s="194" t="s">
        <v>874</v>
      </c>
      <c r="G120" s="195" t="s">
        <v>144</v>
      </c>
      <c r="H120" s="196">
        <v>1</v>
      </c>
      <c r="I120" s="197"/>
      <c r="J120" s="198">
        <f t="shared" si="10"/>
        <v>0</v>
      </c>
      <c r="K120" s="194" t="s">
        <v>21</v>
      </c>
      <c r="L120" s="60"/>
      <c r="M120" s="199" t="s">
        <v>21</v>
      </c>
      <c r="N120" s="200" t="s">
        <v>41</v>
      </c>
      <c r="O120" s="41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3" t="s">
        <v>224</v>
      </c>
      <c r="AT120" s="23" t="s">
        <v>141</v>
      </c>
      <c r="AU120" s="23" t="s">
        <v>147</v>
      </c>
      <c r="AY120" s="23" t="s">
        <v>138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3" t="s">
        <v>147</v>
      </c>
      <c r="BK120" s="203">
        <f t="shared" si="19"/>
        <v>0</v>
      </c>
      <c r="BL120" s="23" t="s">
        <v>224</v>
      </c>
      <c r="BM120" s="23" t="s">
        <v>389</v>
      </c>
    </row>
    <row r="121" spans="2:65" s="1" customFormat="1" ht="22.5" customHeight="1">
      <c r="B121" s="40"/>
      <c r="C121" s="192" t="s">
        <v>274</v>
      </c>
      <c r="D121" s="192" t="s">
        <v>141</v>
      </c>
      <c r="E121" s="193" t="s">
        <v>875</v>
      </c>
      <c r="F121" s="194" t="s">
        <v>876</v>
      </c>
      <c r="G121" s="195" t="s">
        <v>144</v>
      </c>
      <c r="H121" s="196">
        <v>1</v>
      </c>
      <c r="I121" s="197"/>
      <c r="J121" s="198">
        <f t="shared" si="10"/>
        <v>0</v>
      </c>
      <c r="K121" s="194" t="s">
        <v>21</v>
      </c>
      <c r="L121" s="60"/>
      <c r="M121" s="199" t="s">
        <v>21</v>
      </c>
      <c r="N121" s="200" t="s">
        <v>41</v>
      </c>
      <c r="O121" s="41"/>
      <c r="P121" s="201">
        <f t="shared" si="11"/>
        <v>0</v>
      </c>
      <c r="Q121" s="201">
        <v>0</v>
      </c>
      <c r="R121" s="201">
        <f t="shared" si="12"/>
        <v>0</v>
      </c>
      <c r="S121" s="201">
        <v>0</v>
      </c>
      <c r="T121" s="202">
        <f t="shared" si="13"/>
        <v>0</v>
      </c>
      <c r="AR121" s="23" t="s">
        <v>224</v>
      </c>
      <c r="AT121" s="23" t="s">
        <v>141</v>
      </c>
      <c r="AU121" s="23" t="s">
        <v>147</v>
      </c>
      <c r="AY121" s="23" t="s">
        <v>138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3" t="s">
        <v>147</v>
      </c>
      <c r="BK121" s="203">
        <f t="shared" si="19"/>
        <v>0</v>
      </c>
      <c r="BL121" s="23" t="s">
        <v>224</v>
      </c>
      <c r="BM121" s="23" t="s">
        <v>397</v>
      </c>
    </row>
    <row r="122" spans="2:65" s="1" customFormat="1" ht="22.5" customHeight="1">
      <c r="B122" s="40"/>
      <c r="C122" s="192" t="s">
        <v>280</v>
      </c>
      <c r="D122" s="192" t="s">
        <v>141</v>
      </c>
      <c r="E122" s="193" t="s">
        <v>877</v>
      </c>
      <c r="F122" s="194" t="s">
        <v>878</v>
      </c>
      <c r="G122" s="195" t="s">
        <v>144</v>
      </c>
      <c r="H122" s="196">
        <v>1</v>
      </c>
      <c r="I122" s="197"/>
      <c r="J122" s="198">
        <f t="shared" si="10"/>
        <v>0</v>
      </c>
      <c r="K122" s="194" t="s">
        <v>21</v>
      </c>
      <c r="L122" s="60"/>
      <c r="M122" s="199" t="s">
        <v>21</v>
      </c>
      <c r="N122" s="200" t="s">
        <v>41</v>
      </c>
      <c r="O122" s="41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3" t="s">
        <v>224</v>
      </c>
      <c r="AT122" s="23" t="s">
        <v>141</v>
      </c>
      <c r="AU122" s="23" t="s">
        <v>147</v>
      </c>
      <c r="AY122" s="23" t="s">
        <v>138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3" t="s">
        <v>147</v>
      </c>
      <c r="BK122" s="203">
        <f t="shared" si="19"/>
        <v>0</v>
      </c>
      <c r="BL122" s="23" t="s">
        <v>224</v>
      </c>
      <c r="BM122" s="23" t="s">
        <v>406</v>
      </c>
    </row>
    <row r="123" spans="2:65" s="1" customFormat="1" ht="22.5" customHeight="1">
      <c r="B123" s="40"/>
      <c r="C123" s="192" t="s">
        <v>286</v>
      </c>
      <c r="D123" s="192" t="s">
        <v>141</v>
      </c>
      <c r="E123" s="193" t="s">
        <v>879</v>
      </c>
      <c r="F123" s="194" t="s">
        <v>880</v>
      </c>
      <c r="G123" s="195" t="s">
        <v>144</v>
      </c>
      <c r="H123" s="196">
        <v>1</v>
      </c>
      <c r="I123" s="197"/>
      <c r="J123" s="198">
        <f t="shared" si="10"/>
        <v>0</v>
      </c>
      <c r="K123" s="194" t="s">
        <v>21</v>
      </c>
      <c r="L123" s="60"/>
      <c r="M123" s="199" t="s">
        <v>21</v>
      </c>
      <c r="N123" s="200" t="s">
        <v>41</v>
      </c>
      <c r="O123" s="41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3" t="s">
        <v>224</v>
      </c>
      <c r="AT123" s="23" t="s">
        <v>141</v>
      </c>
      <c r="AU123" s="23" t="s">
        <v>147</v>
      </c>
      <c r="AY123" s="23" t="s">
        <v>138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3" t="s">
        <v>147</v>
      </c>
      <c r="BK123" s="203">
        <f t="shared" si="19"/>
        <v>0</v>
      </c>
      <c r="BL123" s="23" t="s">
        <v>224</v>
      </c>
      <c r="BM123" s="23" t="s">
        <v>414</v>
      </c>
    </row>
    <row r="124" spans="2:65" s="1" customFormat="1" ht="22.5" customHeight="1">
      <c r="B124" s="40"/>
      <c r="C124" s="192" t="s">
        <v>294</v>
      </c>
      <c r="D124" s="192" t="s">
        <v>141</v>
      </c>
      <c r="E124" s="193" t="s">
        <v>881</v>
      </c>
      <c r="F124" s="194" t="s">
        <v>882</v>
      </c>
      <c r="G124" s="195" t="s">
        <v>144</v>
      </c>
      <c r="H124" s="196">
        <v>1</v>
      </c>
      <c r="I124" s="197"/>
      <c r="J124" s="198">
        <f t="shared" si="10"/>
        <v>0</v>
      </c>
      <c r="K124" s="194" t="s">
        <v>21</v>
      </c>
      <c r="L124" s="60"/>
      <c r="M124" s="199" t="s">
        <v>21</v>
      </c>
      <c r="N124" s="200" t="s">
        <v>41</v>
      </c>
      <c r="O124" s="41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3" t="s">
        <v>224</v>
      </c>
      <c r="AT124" s="23" t="s">
        <v>141</v>
      </c>
      <c r="AU124" s="23" t="s">
        <v>147</v>
      </c>
      <c r="AY124" s="23" t="s">
        <v>138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3" t="s">
        <v>147</v>
      </c>
      <c r="BK124" s="203">
        <f t="shared" si="19"/>
        <v>0</v>
      </c>
      <c r="BL124" s="23" t="s">
        <v>224</v>
      </c>
      <c r="BM124" s="23" t="s">
        <v>422</v>
      </c>
    </row>
    <row r="125" spans="2:65" s="1" customFormat="1" ht="22.5" customHeight="1">
      <c r="B125" s="40"/>
      <c r="C125" s="192" t="s">
        <v>299</v>
      </c>
      <c r="D125" s="192" t="s">
        <v>141</v>
      </c>
      <c r="E125" s="193" t="s">
        <v>883</v>
      </c>
      <c r="F125" s="194" t="s">
        <v>884</v>
      </c>
      <c r="G125" s="195" t="s">
        <v>144</v>
      </c>
      <c r="H125" s="196">
        <v>1</v>
      </c>
      <c r="I125" s="197"/>
      <c r="J125" s="198">
        <f t="shared" si="10"/>
        <v>0</v>
      </c>
      <c r="K125" s="194" t="s">
        <v>21</v>
      </c>
      <c r="L125" s="60"/>
      <c r="M125" s="199" t="s">
        <v>21</v>
      </c>
      <c r="N125" s="200" t="s">
        <v>41</v>
      </c>
      <c r="O125" s="41"/>
      <c r="P125" s="201">
        <f t="shared" si="11"/>
        <v>0</v>
      </c>
      <c r="Q125" s="201">
        <v>0</v>
      </c>
      <c r="R125" s="201">
        <f t="shared" si="12"/>
        <v>0</v>
      </c>
      <c r="S125" s="201">
        <v>0</v>
      </c>
      <c r="T125" s="202">
        <f t="shared" si="13"/>
        <v>0</v>
      </c>
      <c r="AR125" s="23" t="s">
        <v>224</v>
      </c>
      <c r="AT125" s="23" t="s">
        <v>141</v>
      </c>
      <c r="AU125" s="23" t="s">
        <v>147</v>
      </c>
      <c r="AY125" s="23" t="s">
        <v>138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3" t="s">
        <v>147</v>
      </c>
      <c r="BK125" s="203">
        <f t="shared" si="19"/>
        <v>0</v>
      </c>
      <c r="BL125" s="23" t="s">
        <v>224</v>
      </c>
      <c r="BM125" s="23" t="s">
        <v>430</v>
      </c>
    </row>
    <row r="126" spans="2:65" s="1" customFormat="1" ht="22.5" customHeight="1">
      <c r="B126" s="40"/>
      <c r="C126" s="192" t="s">
        <v>303</v>
      </c>
      <c r="D126" s="192" t="s">
        <v>141</v>
      </c>
      <c r="E126" s="193" t="s">
        <v>885</v>
      </c>
      <c r="F126" s="194" t="s">
        <v>886</v>
      </c>
      <c r="G126" s="195" t="s">
        <v>144</v>
      </c>
      <c r="H126" s="196">
        <v>1</v>
      </c>
      <c r="I126" s="197"/>
      <c r="J126" s="198">
        <f t="shared" si="10"/>
        <v>0</v>
      </c>
      <c r="K126" s="194" t="s">
        <v>21</v>
      </c>
      <c r="L126" s="60"/>
      <c r="M126" s="199" t="s">
        <v>21</v>
      </c>
      <c r="N126" s="200" t="s">
        <v>41</v>
      </c>
      <c r="O126" s="41"/>
      <c r="P126" s="201">
        <f t="shared" si="11"/>
        <v>0</v>
      </c>
      <c r="Q126" s="201">
        <v>0</v>
      </c>
      <c r="R126" s="201">
        <f t="shared" si="12"/>
        <v>0</v>
      </c>
      <c r="S126" s="201">
        <v>0</v>
      </c>
      <c r="T126" s="202">
        <f t="shared" si="13"/>
        <v>0</v>
      </c>
      <c r="AR126" s="23" t="s">
        <v>224</v>
      </c>
      <c r="AT126" s="23" t="s">
        <v>141</v>
      </c>
      <c r="AU126" s="23" t="s">
        <v>147</v>
      </c>
      <c r="AY126" s="23" t="s">
        <v>138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3" t="s">
        <v>147</v>
      </c>
      <c r="BK126" s="203">
        <f t="shared" si="19"/>
        <v>0</v>
      </c>
      <c r="BL126" s="23" t="s">
        <v>224</v>
      </c>
      <c r="BM126" s="23" t="s">
        <v>438</v>
      </c>
    </row>
    <row r="127" spans="2:65" s="1" customFormat="1" ht="22.5" customHeight="1">
      <c r="B127" s="40"/>
      <c r="C127" s="192" t="s">
        <v>307</v>
      </c>
      <c r="D127" s="192" t="s">
        <v>141</v>
      </c>
      <c r="E127" s="193" t="s">
        <v>887</v>
      </c>
      <c r="F127" s="194" t="s">
        <v>888</v>
      </c>
      <c r="G127" s="195" t="s">
        <v>144</v>
      </c>
      <c r="H127" s="196">
        <v>3</v>
      </c>
      <c r="I127" s="197"/>
      <c r="J127" s="198">
        <f t="shared" si="10"/>
        <v>0</v>
      </c>
      <c r="K127" s="194" t="s">
        <v>21</v>
      </c>
      <c r="L127" s="60"/>
      <c r="M127" s="199" t="s">
        <v>21</v>
      </c>
      <c r="N127" s="200" t="s">
        <v>41</v>
      </c>
      <c r="O127" s="41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3" t="s">
        <v>224</v>
      </c>
      <c r="AT127" s="23" t="s">
        <v>141</v>
      </c>
      <c r="AU127" s="23" t="s">
        <v>147</v>
      </c>
      <c r="AY127" s="23" t="s">
        <v>138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3" t="s">
        <v>147</v>
      </c>
      <c r="BK127" s="203">
        <f t="shared" si="19"/>
        <v>0</v>
      </c>
      <c r="BL127" s="23" t="s">
        <v>224</v>
      </c>
      <c r="BM127" s="23" t="s">
        <v>446</v>
      </c>
    </row>
    <row r="128" spans="2:65" s="1" customFormat="1" ht="22.5" customHeight="1">
      <c r="B128" s="40"/>
      <c r="C128" s="233" t="s">
        <v>312</v>
      </c>
      <c r="D128" s="233" t="s">
        <v>216</v>
      </c>
      <c r="E128" s="234" t="s">
        <v>889</v>
      </c>
      <c r="F128" s="235" t="s">
        <v>890</v>
      </c>
      <c r="G128" s="236" t="s">
        <v>144</v>
      </c>
      <c r="H128" s="237">
        <v>1</v>
      </c>
      <c r="I128" s="238"/>
      <c r="J128" s="239">
        <f t="shared" si="10"/>
        <v>0</v>
      </c>
      <c r="K128" s="235" t="s">
        <v>21</v>
      </c>
      <c r="L128" s="240"/>
      <c r="M128" s="241" t="s">
        <v>21</v>
      </c>
      <c r="N128" s="242" t="s">
        <v>41</v>
      </c>
      <c r="O128" s="41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AR128" s="23" t="s">
        <v>307</v>
      </c>
      <c r="AT128" s="23" t="s">
        <v>216</v>
      </c>
      <c r="AU128" s="23" t="s">
        <v>147</v>
      </c>
      <c r="AY128" s="23" t="s">
        <v>138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3" t="s">
        <v>147</v>
      </c>
      <c r="BK128" s="203">
        <f t="shared" si="19"/>
        <v>0</v>
      </c>
      <c r="BL128" s="23" t="s">
        <v>224</v>
      </c>
      <c r="BM128" s="23" t="s">
        <v>454</v>
      </c>
    </row>
    <row r="129" spans="2:65" s="1" customFormat="1" ht="22.5" customHeight="1">
      <c r="B129" s="40"/>
      <c r="C129" s="233" t="s">
        <v>319</v>
      </c>
      <c r="D129" s="233" t="s">
        <v>216</v>
      </c>
      <c r="E129" s="234" t="s">
        <v>891</v>
      </c>
      <c r="F129" s="235" t="s">
        <v>892</v>
      </c>
      <c r="G129" s="236" t="s">
        <v>144</v>
      </c>
      <c r="H129" s="237">
        <v>1</v>
      </c>
      <c r="I129" s="238"/>
      <c r="J129" s="239">
        <f t="shared" si="10"/>
        <v>0</v>
      </c>
      <c r="K129" s="235" t="s">
        <v>21</v>
      </c>
      <c r="L129" s="240"/>
      <c r="M129" s="241" t="s">
        <v>21</v>
      </c>
      <c r="N129" s="242" t="s">
        <v>41</v>
      </c>
      <c r="O129" s="41"/>
      <c r="P129" s="201">
        <f t="shared" si="11"/>
        <v>0</v>
      </c>
      <c r="Q129" s="201">
        <v>0</v>
      </c>
      <c r="R129" s="201">
        <f t="shared" si="12"/>
        <v>0</v>
      </c>
      <c r="S129" s="201">
        <v>0</v>
      </c>
      <c r="T129" s="202">
        <f t="shared" si="13"/>
        <v>0</v>
      </c>
      <c r="AR129" s="23" t="s">
        <v>307</v>
      </c>
      <c r="AT129" s="23" t="s">
        <v>216</v>
      </c>
      <c r="AU129" s="23" t="s">
        <v>147</v>
      </c>
      <c r="AY129" s="23" t="s">
        <v>138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23" t="s">
        <v>147</v>
      </c>
      <c r="BK129" s="203">
        <f t="shared" si="19"/>
        <v>0</v>
      </c>
      <c r="BL129" s="23" t="s">
        <v>224</v>
      </c>
      <c r="BM129" s="23" t="s">
        <v>464</v>
      </c>
    </row>
    <row r="130" spans="2:65" s="1" customFormat="1" ht="22.5" customHeight="1">
      <c r="B130" s="40"/>
      <c r="C130" s="233" t="s">
        <v>323</v>
      </c>
      <c r="D130" s="233" t="s">
        <v>216</v>
      </c>
      <c r="E130" s="234" t="s">
        <v>893</v>
      </c>
      <c r="F130" s="235" t="s">
        <v>894</v>
      </c>
      <c r="G130" s="236" t="s">
        <v>144</v>
      </c>
      <c r="H130" s="237">
        <v>1</v>
      </c>
      <c r="I130" s="238"/>
      <c r="J130" s="239">
        <f t="shared" si="10"/>
        <v>0</v>
      </c>
      <c r="K130" s="235" t="s">
        <v>21</v>
      </c>
      <c r="L130" s="240"/>
      <c r="M130" s="241" t="s">
        <v>21</v>
      </c>
      <c r="N130" s="242" t="s">
        <v>41</v>
      </c>
      <c r="O130" s="41"/>
      <c r="P130" s="201">
        <f t="shared" si="11"/>
        <v>0</v>
      </c>
      <c r="Q130" s="201">
        <v>0</v>
      </c>
      <c r="R130" s="201">
        <f t="shared" si="12"/>
        <v>0</v>
      </c>
      <c r="S130" s="201">
        <v>0</v>
      </c>
      <c r="T130" s="202">
        <f t="shared" si="13"/>
        <v>0</v>
      </c>
      <c r="AR130" s="23" t="s">
        <v>307</v>
      </c>
      <c r="AT130" s="23" t="s">
        <v>216</v>
      </c>
      <c r="AU130" s="23" t="s">
        <v>147</v>
      </c>
      <c r="AY130" s="23" t="s">
        <v>138</v>
      </c>
      <c r="BE130" s="203">
        <f t="shared" si="14"/>
        <v>0</v>
      </c>
      <c r="BF130" s="203">
        <f t="shared" si="15"/>
        <v>0</v>
      </c>
      <c r="BG130" s="203">
        <f t="shared" si="16"/>
        <v>0</v>
      </c>
      <c r="BH130" s="203">
        <f t="shared" si="17"/>
        <v>0</v>
      </c>
      <c r="BI130" s="203">
        <f t="shared" si="18"/>
        <v>0</v>
      </c>
      <c r="BJ130" s="23" t="s">
        <v>147</v>
      </c>
      <c r="BK130" s="203">
        <f t="shared" si="19"/>
        <v>0</v>
      </c>
      <c r="BL130" s="23" t="s">
        <v>224</v>
      </c>
      <c r="BM130" s="23" t="s">
        <v>472</v>
      </c>
    </row>
    <row r="131" spans="2:65" s="1" customFormat="1" ht="22.5" customHeight="1">
      <c r="B131" s="40"/>
      <c r="C131" s="192" t="s">
        <v>327</v>
      </c>
      <c r="D131" s="192" t="s">
        <v>141</v>
      </c>
      <c r="E131" s="193" t="s">
        <v>895</v>
      </c>
      <c r="F131" s="194" t="s">
        <v>896</v>
      </c>
      <c r="G131" s="195" t="s">
        <v>315</v>
      </c>
      <c r="H131" s="247"/>
      <c r="I131" s="197"/>
      <c r="J131" s="198">
        <f t="shared" si="10"/>
        <v>0</v>
      </c>
      <c r="K131" s="194" t="s">
        <v>21</v>
      </c>
      <c r="L131" s="60"/>
      <c r="M131" s="199" t="s">
        <v>21</v>
      </c>
      <c r="N131" s="200" t="s">
        <v>41</v>
      </c>
      <c r="O131" s="41"/>
      <c r="P131" s="201">
        <f t="shared" si="11"/>
        <v>0</v>
      </c>
      <c r="Q131" s="201">
        <v>0</v>
      </c>
      <c r="R131" s="201">
        <f t="shared" si="12"/>
        <v>0</v>
      </c>
      <c r="S131" s="201">
        <v>0</v>
      </c>
      <c r="T131" s="202">
        <f t="shared" si="13"/>
        <v>0</v>
      </c>
      <c r="AR131" s="23" t="s">
        <v>224</v>
      </c>
      <c r="AT131" s="23" t="s">
        <v>141</v>
      </c>
      <c r="AU131" s="23" t="s">
        <v>147</v>
      </c>
      <c r="AY131" s="23" t="s">
        <v>138</v>
      </c>
      <c r="BE131" s="203">
        <f t="shared" si="14"/>
        <v>0</v>
      </c>
      <c r="BF131" s="203">
        <f t="shared" si="15"/>
        <v>0</v>
      </c>
      <c r="BG131" s="203">
        <f t="shared" si="16"/>
        <v>0</v>
      </c>
      <c r="BH131" s="203">
        <f t="shared" si="17"/>
        <v>0</v>
      </c>
      <c r="BI131" s="203">
        <f t="shared" si="18"/>
        <v>0</v>
      </c>
      <c r="BJ131" s="23" t="s">
        <v>147</v>
      </c>
      <c r="BK131" s="203">
        <f t="shared" si="19"/>
        <v>0</v>
      </c>
      <c r="BL131" s="23" t="s">
        <v>224</v>
      </c>
      <c r="BM131" s="23" t="s">
        <v>480</v>
      </c>
    </row>
    <row r="132" spans="2:65" s="10" customFormat="1" ht="29.85" customHeight="1">
      <c r="B132" s="175"/>
      <c r="C132" s="176"/>
      <c r="D132" s="189" t="s">
        <v>68</v>
      </c>
      <c r="E132" s="190" t="s">
        <v>897</v>
      </c>
      <c r="F132" s="190" t="s">
        <v>898</v>
      </c>
      <c r="G132" s="176"/>
      <c r="H132" s="176"/>
      <c r="I132" s="179"/>
      <c r="J132" s="191">
        <f>BK132</f>
        <v>0</v>
      </c>
      <c r="K132" s="176"/>
      <c r="L132" s="181"/>
      <c r="M132" s="182"/>
      <c r="N132" s="183"/>
      <c r="O132" s="183"/>
      <c r="P132" s="184">
        <f>SUM(P133:P134)</f>
        <v>0</v>
      </c>
      <c r="Q132" s="183"/>
      <c r="R132" s="184">
        <f>SUM(R133:R134)</f>
        <v>0</v>
      </c>
      <c r="S132" s="183"/>
      <c r="T132" s="185">
        <f>SUM(T133:T134)</f>
        <v>0</v>
      </c>
      <c r="AR132" s="186" t="s">
        <v>77</v>
      </c>
      <c r="AT132" s="187" t="s">
        <v>68</v>
      </c>
      <c r="AU132" s="187" t="s">
        <v>77</v>
      </c>
      <c r="AY132" s="186" t="s">
        <v>138</v>
      </c>
      <c r="BK132" s="188">
        <f>SUM(BK133:BK134)</f>
        <v>0</v>
      </c>
    </row>
    <row r="133" spans="2:65" s="1" customFormat="1" ht="31.5" customHeight="1">
      <c r="B133" s="40"/>
      <c r="C133" s="192" t="s">
        <v>331</v>
      </c>
      <c r="D133" s="192" t="s">
        <v>141</v>
      </c>
      <c r="E133" s="193" t="s">
        <v>899</v>
      </c>
      <c r="F133" s="194" t="s">
        <v>900</v>
      </c>
      <c r="G133" s="195" t="s">
        <v>310</v>
      </c>
      <c r="H133" s="196">
        <v>24</v>
      </c>
      <c r="I133" s="197"/>
      <c r="J133" s="198">
        <f>ROUND(I133*H133,2)</f>
        <v>0</v>
      </c>
      <c r="K133" s="194" t="s">
        <v>21</v>
      </c>
      <c r="L133" s="60"/>
      <c r="M133" s="199" t="s">
        <v>21</v>
      </c>
      <c r="N133" s="200" t="s">
        <v>41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146</v>
      </c>
      <c r="AT133" s="23" t="s">
        <v>141</v>
      </c>
      <c r="AU133" s="23" t="s">
        <v>147</v>
      </c>
      <c r="AY133" s="23" t="s">
        <v>138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147</v>
      </c>
      <c r="BK133" s="203">
        <f>ROUND(I133*H133,2)</f>
        <v>0</v>
      </c>
      <c r="BL133" s="23" t="s">
        <v>146</v>
      </c>
      <c r="BM133" s="23" t="s">
        <v>488</v>
      </c>
    </row>
    <row r="134" spans="2:65" s="1" customFormat="1" ht="22.5" customHeight="1">
      <c r="B134" s="40"/>
      <c r="C134" s="192" t="s">
        <v>335</v>
      </c>
      <c r="D134" s="192" t="s">
        <v>141</v>
      </c>
      <c r="E134" s="193" t="s">
        <v>901</v>
      </c>
      <c r="F134" s="194" t="s">
        <v>902</v>
      </c>
      <c r="G134" s="195" t="s">
        <v>310</v>
      </c>
      <c r="H134" s="196">
        <v>16</v>
      </c>
      <c r="I134" s="197"/>
      <c r="J134" s="198">
        <f>ROUND(I134*H134,2)</f>
        <v>0</v>
      </c>
      <c r="K134" s="194" t="s">
        <v>21</v>
      </c>
      <c r="L134" s="60"/>
      <c r="M134" s="199" t="s">
        <v>21</v>
      </c>
      <c r="N134" s="200" t="s">
        <v>41</v>
      </c>
      <c r="O134" s="4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146</v>
      </c>
      <c r="AT134" s="23" t="s">
        <v>141</v>
      </c>
      <c r="AU134" s="23" t="s">
        <v>147</v>
      </c>
      <c r="AY134" s="23" t="s">
        <v>138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147</v>
      </c>
      <c r="BK134" s="203">
        <f>ROUND(I134*H134,2)</f>
        <v>0</v>
      </c>
      <c r="BL134" s="23" t="s">
        <v>146</v>
      </c>
      <c r="BM134" s="23" t="s">
        <v>499</v>
      </c>
    </row>
    <row r="135" spans="2:65" s="10" customFormat="1" ht="29.85" customHeight="1">
      <c r="B135" s="175"/>
      <c r="C135" s="176"/>
      <c r="D135" s="189" t="s">
        <v>68</v>
      </c>
      <c r="E135" s="190" t="s">
        <v>903</v>
      </c>
      <c r="F135" s="190" t="s">
        <v>904</v>
      </c>
      <c r="G135" s="176"/>
      <c r="H135" s="176"/>
      <c r="I135" s="179"/>
      <c r="J135" s="191">
        <f>BK135</f>
        <v>0</v>
      </c>
      <c r="K135" s="176"/>
      <c r="L135" s="181"/>
      <c r="M135" s="182"/>
      <c r="N135" s="183"/>
      <c r="O135" s="183"/>
      <c r="P135" s="184">
        <f>SUM(P136:P144)</f>
        <v>0</v>
      </c>
      <c r="Q135" s="183"/>
      <c r="R135" s="184">
        <f>SUM(R136:R144)</f>
        <v>0</v>
      </c>
      <c r="S135" s="183"/>
      <c r="T135" s="185">
        <f>SUM(T136:T144)</f>
        <v>0</v>
      </c>
      <c r="AR135" s="186" t="s">
        <v>147</v>
      </c>
      <c r="AT135" s="187" t="s">
        <v>68</v>
      </c>
      <c r="AU135" s="187" t="s">
        <v>77</v>
      </c>
      <c r="AY135" s="186" t="s">
        <v>138</v>
      </c>
      <c r="BK135" s="188">
        <f>SUM(BK136:BK144)</f>
        <v>0</v>
      </c>
    </row>
    <row r="136" spans="2:65" s="1" customFormat="1" ht="22.5" customHeight="1">
      <c r="B136" s="40"/>
      <c r="C136" s="192" t="s">
        <v>339</v>
      </c>
      <c r="D136" s="192" t="s">
        <v>141</v>
      </c>
      <c r="E136" s="193" t="s">
        <v>905</v>
      </c>
      <c r="F136" s="194" t="s">
        <v>906</v>
      </c>
      <c r="G136" s="195" t="s">
        <v>144</v>
      </c>
      <c r="H136" s="196">
        <v>1</v>
      </c>
      <c r="I136" s="197"/>
      <c r="J136" s="198">
        <f t="shared" ref="J136:J144" si="20">ROUND(I136*H136,2)</f>
        <v>0</v>
      </c>
      <c r="K136" s="194" t="s">
        <v>21</v>
      </c>
      <c r="L136" s="60"/>
      <c r="M136" s="199" t="s">
        <v>21</v>
      </c>
      <c r="N136" s="200" t="s">
        <v>41</v>
      </c>
      <c r="O136" s="41"/>
      <c r="P136" s="201">
        <f t="shared" ref="P136:P144" si="21">O136*H136</f>
        <v>0</v>
      </c>
      <c r="Q136" s="201">
        <v>0</v>
      </c>
      <c r="R136" s="201">
        <f t="shared" ref="R136:R144" si="22">Q136*H136</f>
        <v>0</v>
      </c>
      <c r="S136" s="201">
        <v>0</v>
      </c>
      <c r="T136" s="202">
        <f t="shared" ref="T136:T144" si="23">S136*H136</f>
        <v>0</v>
      </c>
      <c r="AR136" s="23" t="s">
        <v>224</v>
      </c>
      <c r="AT136" s="23" t="s">
        <v>141</v>
      </c>
      <c r="AU136" s="23" t="s">
        <v>147</v>
      </c>
      <c r="AY136" s="23" t="s">
        <v>138</v>
      </c>
      <c r="BE136" s="203">
        <f t="shared" ref="BE136:BE144" si="24">IF(N136="základní",J136,0)</f>
        <v>0</v>
      </c>
      <c r="BF136" s="203">
        <f t="shared" ref="BF136:BF144" si="25">IF(N136="snížená",J136,0)</f>
        <v>0</v>
      </c>
      <c r="BG136" s="203">
        <f t="shared" ref="BG136:BG144" si="26">IF(N136="zákl. přenesená",J136,0)</f>
        <v>0</v>
      </c>
      <c r="BH136" s="203">
        <f t="shared" ref="BH136:BH144" si="27">IF(N136="sníž. přenesená",J136,0)</f>
        <v>0</v>
      </c>
      <c r="BI136" s="203">
        <f t="shared" ref="BI136:BI144" si="28">IF(N136="nulová",J136,0)</f>
        <v>0</v>
      </c>
      <c r="BJ136" s="23" t="s">
        <v>147</v>
      </c>
      <c r="BK136" s="203">
        <f t="shared" ref="BK136:BK144" si="29">ROUND(I136*H136,2)</f>
        <v>0</v>
      </c>
      <c r="BL136" s="23" t="s">
        <v>224</v>
      </c>
      <c r="BM136" s="23" t="s">
        <v>511</v>
      </c>
    </row>
    <row r="137" spans="2:65" s="1" customFormat="1" ht="22.5" customHeight="1">
      <c r="B137" s="40"/>
      <c r="C137" s="233" t="s">
        <v>343</v>
      </c>
      <c r="D137" s="233" t="s">
        <v>216</v>
      </c>
      <c r="E137" s="234" t="s">
        <v>907</v>
      </c>
      <c r="F137" s="235" t="s">
        <v>908</v>
      </c>
      <c r="G137" s="236" t="s">
        <v>144</v>
      </c>
      <c r="H137" s="237">
        <v>1</v>
      </c>
      <c r="I137" s="238"/>
      <c r="J137" s="239">
        <f t="shared" si="20"/>
        <v>0</v>
      </c>
      <c r="K137" s="235" t="s">
        <v>21</v>
      </c>
      <c r="L137" s="240"/>
      <c r="M137" s="241" t="s">
        <v>21</v>
      </c>
      <c r="N137" s="242" t="s">
        <v>41</v>
      </c>
      <c r="O137" s="41"/>
      <c r="P137" s="201">
        <f t="shared" si="21"/>
        <v>0</v>
      </c>
      <c r="Q137" s="201">
        <v>0</v>
      </c>
      <c r="R137" s="201">
        <f t="shared" si="22"/>
        <v>0</v>
      </c>
      <c r="S137" s="201">
        <v>0</v>
      </c>
      <c r="T137" s="202">
        <f t="shared" si="23"/>
        <v>0</v>
      </c>
      <c r="AR137" s="23" t="s">
        <v>307</v>
      </c>
      <c r="AT137" s="23" t="s">
        <v>216</v>
      </c>
      <c r="AU137" s="23" t="s">
        <v>147</v>
      </c>
      <c r="AY137" s="23" t="s">
        <v>138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23" t="s">
        <v>147</v>
      </c>
      <c r="BK137" s="203">
        <f t="shared" si="29"/>
        <v>0</v>
      </c>
      <c r="BL137" s="23" t="s">
        <v>224</v>
      </c>
      <c r="BM137" s="23" t="s">
        <v>522</v>
      </c>
    </row>
    <row r="138" spans="2:65" s="1" customFormat="1" ht="22.5" customHeight="1">
      <c r="B138" s="40"/>
      <c r="C138" s="233" t="s">
        <v>347</v>
      </c>
      <c r="D138" s="233" t="s">
        <v>216</v>
      </c>
      <c r="E138" s="234" t="s">
        <v>909</v>
      </c>
      <c r="F138" s="235" t="s">
        <v>910</v>
      </c>
      <c r="G138" s="236" t="s">
        <v>144</v>
      </c>
      <c r="H138" s="237">
        <v>1</v>
      </c>
      <c r="I138" s="238"/>
      <c r="J138" s="239">
        <f t="shared" si="20"/>
        <v>0</v>
      </c>
      <c r="K138" s="235" t="s">
        <v>21</v>
      </c>
      <c r="L138" s="240"/>
      <c r="M138" s="241" t="s">
        <v>21</v>
      </c>
      <c r="N138" s="242" t="s">
        <v>41</v>
      </c>
      <c r="O138" s="41"/>
      <c r="P138" s="201">
        <f t="shared" si="21"/>
        <v>0</v>
      </c>
      <c r="Q138" s="201">
        <v>0</v>
      </c>
      <c r="R138" s="201">
        <f t="shared" si="22"/>
        <v>0</v>
      </c>
      <c r="S138" s="201">
        <v>0</v>
      </c>
      <c r="T138" s="202">
        <f t="shared" si="23"/>
        <v>0</v>
      </c>
      <c r="AR138" s="23" t="s">
        <v>307</v>
      </c>
      <c r="AT138" s="23" t="s">
        <v>216</v>
      </c>
      <c r="AU138" s="23" t="s">
        <v>147</v>
      </c>
      <c r="AY138" s="23" t="s">
        <v>138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3" t="s">
        <v>147</v>
      </c>
      <c r="BK138" s="203">
        <f t="shared" si="29"/>
        <v>0</v>
      </c>
      <c r="BL138" s="23" t="s">
        <v>224</v>
      </c>
      <c r="BM138" s="23" t="s">
        <v>530</v>
      </c>
    </row>
    <row r="139" spans="2:65" s="1" customFormat="1" ht="31.5" customHeight="1">
      <c r="B139" s="40"/>
      <c r="C139" s="233" t="s">
        <v>352</v>
      </c>
      <c r="D139" s="233" t="s">
        <v>216</v>
      </c>
      <c r="E139" s="234" t="s">
        <v>911</v>
      </c>
      <c r="F139" s="235" t="s">
        <v>912</v>
      </c>
      <c r="G139" s="236" t="s">
        <v>144</v>
      </c>
      <c r="H139" s="237">
        <v>1</v>
      </c>
      <c r="I139" s="238"/>
      <c r="J139" s="239">
        <f t="shared" si="20"/>
        <v>0</v>
      </c>
      <c r="K139" s="235" t="s">
        <v>21</v>
      </c>
      <c r="L139" s="240"/>
      <c r="M139" s="241" t="s">
        <v>21</v>
      </c>
      <c r="N139" s="242" t="s">
        <v>41</v>
      </c>
      <c r="O139" s="41"/>
      <c r="P139" s="201">
        <f t="shared" si="21"/>
        <v>0</v>
      </c>
      <c r="Q139" s="201">
        <v>0</v>
      </c>
      <c r="R139" s="201">
        <f t="shared" si="22"/>
        <v>0</v>
      </c>
      <c r="S139" s="201">
        <v>0</v>
      </c>
      <c r="T139" s="202">
        <f t="shared" si="23"/>
        <v>0</v>
      </c>
      <c r="AR139" s="23" t="s">
        <v>307</v>
      </c>
      <c r="AT139" s="23" t="s">
        <v>216</v>
      </c>
      <c r="AU139" s="23" t="s">
        <v>147</v>
      </c>
      <c r="AY139" s="23" t="s">
        <v>138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3" t="s">
        <v>147</v>
      </c>
      <c r="BK139" s="203">
        <f t="shared" si="29"/>
        <v>0</v>
      </c>
      <c r="BL139" s="23" t="s">
        <v>224</v>
      </c>
      <c r="BM139" s="23" t="s">
        <v>538</v>
      </c>
    </row>
    <row r="140" spans="2:65" s="1" customFormat="1" ht="22.5" customHeight="1">
      <c r="B140" s="40"/>
      <c r="C140" s="233" t="s">
        <v>356</v>
      </c>
      <c r="D140" s="233" t="s">
        <v>216</v>
      </c>
      <c r="E140" s="234" t="s">
        <v>913</v>
      </c>
      <c r="F140" s="235" t="s">
        <v>914</v>
      </c>
      <c r="G140" s="236" t="s">
        <v>144</v>
      </c>
      <c r="H140" s="237">
        <v>1</v>
      </c>
      <c r="I140" s="238"/>
      <c r="J140" s="239">
        <f t="shared" si="20"/>
        <v>0</v>
      </c>
      <c r="K140" s="235" t="s">
        <v>21</v>
      </c>
      <c r="L140" s="240"/>
      <c r="M140" s="241" t="s">
        <v>21</v>
      </c>
      <c r="N140" s="242" t="s">
        <v>41</v>
      </c>
      <c r="O140" s="41"/>
      <c r="P140" s="201">
        <f t="shared" si="21"/>
        <v>0</v>
      </c>
      <c r="Q140" s="201">
        <v>0</v>
      </c>
      <c r="R140" s="201">
        <f t="shared" si="22"/>
        <v>0</v>
      </c>
      <c r="S140" s="201">
        <v>0</v>
      </c>
      <c r="T140" s="202">
        <f t="shared" si="23"/>
        <v>0</v>
      </c>
      <c r="AR140" s="23" t="s">
        <v>307</v>
      </c>
      <c r="AT140" s="23" t="s">
        <v>216</v>
      </c>
      <c r="AU140" s="23" t="s">
        <v>147</v>
      </c>
      <c r="AY140" s="23" t="s">
        <v>138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3" t="s">
        <v>147</v>
      </c>
      <c r="BK140" s="203">
        <f t="shared" si="29"/>
        <v>0</v>
      </c>
      <c r="BL140" s="23" t="s">
        <v>224</v>
      </c>
      <c r="BM140" s="23" t="s">
        <v>546</v>
      </c>
    </row>
    <row r="141" spans="2:65" s="1" customFormat="1" ht="31.5" customHeight="1">
      <c r="B141" s="40"/>
      <c r="C141" s="233" t="s">
        <v>361</v>
      </c>
      <c r="D141" s="233" t="s">
        <v>216</v>
      </c>
      <c r="E141" s="234" t="s">
        <v>915</v>
      </c>
      <c r="F141" s="235" t="s">
        <v>916</v>
      </c>
      <c r="G141" s="236" t="s">
        <v>144</v>
      </c>
      <c r="H141" s="237">
        <v>1</v>
      </c>
      <c r="I141" s="238"/>
      <c r="J141" s="239">
        <f t="shared" si="20"/>
        <v>0</v>
      </c>
      <c r="K141" s="235" t="s">
        <v>21</v>
      </c>
      <c r="L141" s="240"/>
      <c r="M141" s="241" t="s">
        <v>21</v>
      </c>
      <c r="N141" s="242" t="s">
        <v>41</v>
      </c>
      <c r="O141" s="41"/>
      <c r="P141" s="201">
        <f t="shared" si="21"/>
        <v>0</v>
      </c>
      <c r="Q141" s="201">
        <v>0</v>
      </c>
      <c r="R141" s="201">
        <f t="shared" si="22"/>
        <v>0</v>
      </c>
      <c r="S141" s="201">
        <v>0</v>
      </c>
      <c r="T141" s="202">
        <f t="shared" si="23"/>
        <v>0</v>
      </c>
      <c r="AR141" s="23" t="s">
        <v>307</v>
      </c>
      <c r="AT141" s="23" t="s">
        <v>216</v>
      </c>
      <c r="AU141" s="23" t="s">
        <v>147</v>
      </c>
      <c r="AY141" s="23" t="s">
        <v>138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3" t="s">
        <v>147</v>
      </c>
      <c r="BK141" s="203">
        <f t="shared" si="29"/>
        <v>0</v>
      </c>
      <c r="BL141" s="23" t="s">
        <v>224</v>
      </c>
      <c r="BM141" s="23" t="s">
        <v>554</v>
      </c>
    </row>
    <row r="142" spans="2:65" s="1" customFormat="1" ht="22.5" customHeight="1">
      <c r="B142" s="40"/>
      <c r="C142" s="233" t="s">
        <v>369</v>
      </c>
      <c r="D142" s="233" t="s">
        <v>216</v>
      </c>
      <c r="E142" s="234" t="s">
        <v>917</v>
      </c>
      <c r="F142" s="235" t="s">
        <v>918</v>
      </c>
      <c r="G142" s="236" t="s">
        <v>144</v>
      </c>
      <c r="H142" s="237">
        <v>1</v>
      </c>
      <c r="I142" s="238"/>
      <c r="J142" s="239">
        <f t="shared" si="20"/>
        <v>0</v>
      </c>
      <c r="K142" s="235" t="s">
        <v>21</v>
      </c>
      <c r="L142" s="240"/>
      <c r="M142" s="241" t="s">
        <v>21</v>
      </c>
      <c r="N142" s="242" t="s">
        <v>41</v>
      </c>
      <c r="O142" s="41"/>
      <c r="P142" s="201">
        <f t="shared" si="21"/>
        <v>0</v>
      </c>
      <c r="Q142" s="201">
        <v>0</v>
      </c>
      <c r="R142" s="201">
        <f t="shared" si="22"/>
        <v>0</v>
      </c>
      <c r="S142" s="201">
        <v>0</v>
      </c>
      <c r="T142" s="202">
        <f t="shared" si="23"/>
        <v>0</v>
      </c>
      <c r="AR142" s="23" t="s">
        <v>307</v>
      </c>
      <c r="AT142" s="23" t="s">
        <v>216</v>
      </c>
      <c r="AU142" s="23" t="s">
        <v>147</v>
      </c>
      <c r="AY142" s="23" t="s">
        <v>138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23" t="s">
        <v>147</v>
      </c>
      <c r="BK142" s="203">
        <f t="shared" si="29"/>
        <v>0</v>
      </c>
      <c r="BL142" s="23" t="s">
        <v>224</v>
      </c>
      <c r="BM142" s="23" t="s">
        <v>565</v>
      </c>
    </row>
    <row r="143" spans="2:65" s="1" customFormat="1" ht="22.5" customHeight="1">
      <c r="B143" s="40"/>
      <c r="C143" s="233" t="s">
        <v>375</v>
      </c>
      <c r="D143" s="233" t="s">
        <v>216</v>
      </c>
      <c r="E143" s="234" t="s">
        <v>919</v>
      </c>
      <c r="F143" s="235" t="s">
        <v>920</v>
      </c>
      <c r="G143" s="236" t="s">
        <v>144</v>
      </c>
      <c r="H143" s="237">
        <v>1</v>
      </c>
      <c r="I143" s="238"/>
      <c r="J143" s="239">
        <f t="shared" si="20"/>
        <v>0</v>
      </c>
      <c r="K143" s="235" t="s">
        <v>21</v>
      </c>
      <c r="L143" s="240"/>
      <c r="M143" s="241" t="s">
        <v>21</v>
      </c>
      <c r="N143" s="242" t="s">
        <v>41</v>
      </c>
      <c r="O143" s="41"/>
      <c r="P143" s="201">
        <f t="shared" si="21"/>
        <v>0</v>
      </c>
      <c r="Q143" s="201">
        <v>0</v>
      </c>
      <c r="R143" s="201">
        <f t="shared" si="22"/>
        <v>0</v>
      </c>
      <c r="S143" s="201">
        <v>0</v>
      </c>
      <c r="T143" s="202">
        <f t="shared" si="23"/>
        <v>0</v>
      </c>
      <c r="AR143" s="23" t="s">
        <v>307</v>
      </c>
      <c r="AT143" s="23" t="s">
        <v>216</v>
      </c>
      <c r="AU143" s="23" t="s">
        <v>147</v>
      </c>
      <c r="AY143" s="23" t="s">
        <v>138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23" t="s">
        <v>147</v>
      </c>
      <c r="BK143" s="203">
        <f t="shared" si="29"/>
        <v>0</v>
      </c>
      <c r="BL143" s="23" t="s">
        <v>224</v>
      </c>
      <c r="BM143" s="23" t="s">
        <v>577</v>
      </c>
    </row>
    <row r="144" spans="2:65" s="1" customFormat="1" ht="22.5" customHeight="1">
      <c r="B144" s="40"/>
      <c r="C144" s="192" t="s">
        <v>380</v>
      </c>
      <c r="D144" s="192" t="s">
        <v>141</v>
      </c>
      <c r="E144" s="193" t="s">
        <v>921</v>
      </c>
      <c r="F144" s="194" t="s">
        <v>922</v>
      </c>
      <c r="G144" s="195" t="s">
        <v>315</v>
      </c>
      <c r="H144" s="247"/>
      <c r="I144" s="197"/>
      <c r="J144" s="198">
        <f t="shared" si="20"/>
        <v>0</v>
      </c>
      <c r="K144" s="194" t="s">
        <v>21</v>
      </c>
      <c r="L144" s="60"/>
      <c r="M144" s="199" t="s">
        <v>21</v>
      </c>
      <c r="N144" s="200" t="s">
        <v>41</v>
      </c>
      <c r="O144" s="41"/>
      <c r="P144" s="201">
        <f t="shared" si="21"/>
        <v>0</v>
      </c>
      <c r="Q144" s="201">
        <v>0</v>
      </c>
      <c r="R144" s="201">
        <f t="shared" si="22"/>
        <v>0</v>
      </c>
      <c r="S144" s="201">
        <v>0</v>
      </c>
      <c r="T144" s="202">
        <f t="shared" si="23"/>
        <v>0</v>
      </c>
      <c r="AR144" s="23" t="s">
        <v>224</v>
      </c>
      <c r="AT144" s="23" t="s">
        <v>141</v>
      </c>
      <c r="AU144" s="23" t="s">
        <v>147</v>
      </c>
      <c r="AY144" s="23" t="s">
        <v>138</v>
      </c>
      <c r="BE144" s="203">
        <f t="shared" si="24"/>
        <v>0</v>
      </c>
      <c r="BF144" s="203">
        <f t="shared" si="25"/>
        <v>0</v>
      </c>
      <c r="BG144" s="203">
        <f t="shared" si="26"/>
        <v>0</v>
      </c>
      <c r="BH144" s="203">
        <f t="shared" si="27"/>
        <v>0</v>
      </c>
      <c r="BI144" s="203">
        <f t="shared" si="28"/>
        <v>0</v>
      </c>
      <c r="BJ144" s="23" t="s">
        <v>147</v>
      </c>
      <c r="BK144" s="203">
        <f t="shared" si="29"/>
        <v>0</v>
      </c>
      <c r="BL144" s="23" t="s">
        <v>224</v>
      </c>
      <c r="BM144" s="23" t="s">
        <v>590</v>
      </c>
    </row>
    <row r="145" spans="2:65" s="10" customFormat="1" ht="29.85" customHeight="1">
      <c r="B145" s="175"/>
      <c r="C145" s="176"/>
      <c r="D145" s="189" t="s">
        <v>68</v>
      </c>
      <c r="E145" s="190" t="s">
        <v>923</v>
      </c>
      <c r="F145" s="190" t="s">
        <v>924</v>
      </c>
      <c r="G145" s="176"/>
      <c r="H145" s="176"/>
      <c r="I145" s="179"/>
      <c r="J145" s="191">
        <f>BK145</f>
        <v>0</v>
      </c>
      <c r="K145" s="176"/>
      <c r="L145" s="181"/>
      <c r="M145" s="182"/>
      <c r="N145" s="183"/>
      <c r="O145" s="183"/>
      <c r="P145" s="184">
        <f>SUM(P146:P151)</f>
        <v>0</v>
      </c>
      <c r="Q145" s="183"/>
      <c r="R145" s="184">
        <f>SUM(R146:R151)</f>
        <v>0</v>
      </c>
      <c r="S145" s="183"/>
      <c r="T145" s="185">
        <f>SUM(T146:T151)</f>
        <v>0</v>
      </c>
      <c r="AR145" s="186" t="s">
        <v>147</v>
      </c>
      <c r="AT145" s="187" t="s">
        <v>68</v>
      </c>
      <c r="AU145" s="187" t="s">
        <v>77</v>
      </c>
      <c r="AY145" s="186" t="s">
        <v>138</v>
      </c>
      <c r="BK145" s="188">
        <f>SUM(BK146:BK151)</f>
        <v>0</v>
      </c>
    </row>
    <row r="146" spans="2:65" s="1" customFormat="1" ht="22.5" customHeight="1">
      <c r="B146" s="40"/>
      <c r="C146" s="192" t="s">
        <v>389</v>
      </c>
      <c r="D146" s="192" t="s">
        <v>141</v>
      </c>
      <c r="E146" s="193" t="s">
        <v>925</v>
      </c>
      <c r="F146" s="194" t="s">
        <v>926</v>
      </c>
      <c r="G146" s="195" t="s">
        <v>144</v>
      </c>
      <c r="H146" s="196">
        <v>14</v>
      </c>
      <c r="I146" s="197"/>
      <c r="J146" s="198">
        <f t="shared" ref="J146:J151" si="30">ROUND(I146*H146,2)</f>
        <v>0</v>
      </c>
      <c r="K146" s="194" t="s">
        <v>21</v>
      </c>
      <c r="L146" s="60"/>
      <c r="M146" s="199" t="s">
        <v>21</v>
      </c>
      <c r="N146" s="200" t="s">
        <v>41</v>
      </c>
      <c r="O146" s="41"/>
      <c r="P146" s="201">
        <f t="shared" ref="P146:P151" si="31">O146*H146</f>
        <v>0</v>
      </c>
      <c r="Q146" s="201">
        <v>0</v>
      </c>
      <c r="R146" s="201">
        <f t="shared" ref="R146:R151" si="32">Q146*H146</f>
        <v>0</v>
      </c>
      <c r="S146" s="201">
        <v>0</v>
      </c>
      <c r="T146" s="202">
        <f t="shared" ref="T146:T151" si="33">S146*H146</f>
        <v>0</v>
      </c>
      <c r="AR146" s="23" t="s">
        <v>224</v>
      </c>
      <c r="AT146" s="23" t="s">
        <v>141</v>
      </c>
      <c r="AU146" s="23" t="s">
        <v>147</v>
      </c>
      <c r="AY146" s="23" t="s">
        <v>138</v>
      </c>
      <c r="BE146" s="203">
        <f t="shared" ref="BE146:BE151" si="34">IF(N146="základní",J146,0)</f>
        <v>0</v>
      </c>
      <c r="BF146" s="203">
        <f t="shared" ref="BF146:BF151" si="35">IF(N146="snížená",J146,0)</f>
        <v>0</v>
      </c>
      <c r="BG146" s="203">
        <f t="shared" ref="BG146:BG151" si="36">IF(N146="zákl. přenesená",J146,0)</f>
        <v>0</v>
      </c>
      <c r="BH146" s="203">
        <f t="shared" ref="BH146:BH151" si="37">IF(N146="sníž. přenesená",J146,0)</f>
        <v>0</v>
      </c>
      <c r="BI146" s="203">
        <f t="shared" ref="BI146:BI151" si="38">IF(N146="nulová",J146,0)</f>
        <v>0</v>
      </c>
      <c r="BJ146" s="23" t="s">
        <v>147</v>
      </c>
      <c r="BK146" s="203">
        <f t="shared" ref="BK146:BK151" si="39">ROUND(I146*H146,2)</f>
        <v>0</v>
      </c>
      <c r="BL146" s="23" t="s">
        <v>224</v>
      </c>
      <c r="BM146" s="23" t="s">
        <v>599</v>
      </c>
    </row>
    <row r="147" spans="2:65" s="1" customFormat="1" ht="22.5" customHeight="1">
      <c r="B147" s="40"/>
      <c r="C147" s="192" t="s">
        <v>393</v>
      </c>
      <c r="D147" s="192" t="s">
        <v>141</v>
      </c>
      <c r="E147" s="193" t="s">
        <v>927</v>
      </c>
      <c r="F147" s="194" t="s">
        <v>928</v>
      </c>
      <c r="G147" s="195" t="s">
        <v>247</v>
      </c>
      <c r="H147" s="196">
        <v>45</v>
      </c>
      <c r="I147" s="197"/>
      <c r="J147" s="198">
        <f t="shared" si="30"/>
        <v>0</v>
      </c>
      <c r="K147" s="194" t="s">
        <v>21</v>
      </c>
      <c r="L147" s="60"/>
      <c r="M147" s="199" t="s">
        <v>21</v>
      </c>
      <c r="N147" s="200" t="s">
        <v>41</v>
      </c>
      <c r="O147" s="41"/>
      <c r="P147" s="201">
        <f t="shared" si="31"/>
        <v>0</v>
      </c>
      <c r="Q147" s="201">
        <v>0</v>
      </c>
      <c r="R147" s="201">
        <f t="shared" si="32"/>
        <v>0</v>
      </c>
      <c r="S147" s="201">
        <v>0</v>
      </c>
      <c r="T147" s="202">
        <f t="shared" si="33"/>
        <v>0</v>
      </c>
      <c r="AR147" s="23" t="s">
        <v>224</v>
      </c>
      <c r="AT147" s="23" t="s">
        <v>141</v>
      </c>
      <c r="AU147" s="23" t="s">
        <v>147</v>
      </c>
      <c r="AY147" s="23" t="s">
        <v>138</v>
      </c>
      <c r="BE147" s="203">
        <f t="shared" si="34"/>
        <v>0</v>
      </c>
      <c r="BF147" s="203">
        <f t="shared" si="35"/>
        <v>0</v>
      </c>
      <c r="BG147" s="203">
        <f t="shared" si="36"/>
        <v>0</v>
      </c>
      <c r="BH147" s="203">
        <f t="shared" si="37"/>
        <v>0</v>
      </c>
      <c r="BI147" s="203">
        <f t="shared" si="38"/>
        <v>0</v>
      </c>
      <c r="BJ147" s="23" t="s">
        <v>147</v>
      </c>
      <c r="BK147" s="203">
        <f t="shared" si="39"/>
        <v>0</v>
      </c>
      <c r="BL147" s="23" t="s">
        <v>224</v>
      </c>
      <c r="BM147" s="23" t="s">
        <v>607</v>
      </c>
    </row>
    <row r="148" spans="2:65" s="1" customFormat="1" ht="22.5" customHeight="1">
      <c r="B148" s="40"/>
      <c r="C148" s="192" t="s">
        <v>397</v>
      </c>
      <c r="D148" s="192" t="s">
        <v>141</v>
      </c>
      <c r="E148" s="193" t="s">
        <v>929</v>
      </c>
      <c r="F148" s="194" t="s">
        <v>930</v>
      </c>
      <c r="G148" s="195" t="s">
        <v>247</v>
      </c>
      <c r="H148" s="196">
        <v>20</v>
      </c>
      <c r="I148" s="197"/>
      <c r="J148" s="198">
        <f t="shared" si="30"/>
        <v>0</v>
      </c>
      <c r="K148" s="194" t="s">
        <v>21</v>
      </c>
      <c r="L148" s="60"/>
      <c r="M148" s="199" t="s">
        <v>21</v>
      </c>
      <c r="N148" s="200" t="s">
        <v>41</v>
      </c>
      <c r="O148" s="41"/>
      <c r="P148" s="201">
        <f t="shared" si="31"/>
        <v>0</v>
      </c>
      <c r="Q148" s="201">
        <v>0</v>
      </c>
      <c r="R148" s="201">
        <f t="shared" si="32"/>
        <v>0</v>
      </c>
      <c r="S148" s="201">
        <v>0</v>
      </c>
      <c r="T148" s="202">
        <f t="shared" si="33"/>
        <v>0</v>
      </c>
      <c r="AR148" s="23" t="s">
        <v>224</v>
      </c>
      <c r="AT148" s="23" t="s">
        <v>141</v>
      </c>
      <c r="AU148" s="23" t="s">
        <v>147</v>
      </c>
      <c r="AY148" s="23" t="s">
        <v>138</v>
      </c>
      <c r="BE148" s="203">
        <f t="shared" si="34"/>
        <v>0</v>
      </c>
      <c r="BF148" s="203">
        <f t="shared" si="35"/>
        <v>0</v>
      </c>
      <c r="BG148" s="203">
        <f t="shared" si="36"/>
        <v>0</v>
      </c>
      <c r="BH148" s="203">
        <f t="shared" si="37"/>
        <v>0</v>
      </c>
      <c r="BI148" s="203">
        <f t="shared" si="38"/>
        <v>0</v>
      </c>
      <c r="BJ148" s="23" t="s">
        <v>147</v>
      </c>
      <c r="BK148" s="203">
        <f t="shared" si="39"/>
        <v>0</v>
      </c>
      <c r="BL148" s="23" t="s">
        <v>224</v>
      </c>
      <c r="BM148" s="23" t="s">
        <v>616</v>
      </c>
    </row>
    <row r="149" spans="2:65" s="1" customFormat="1" ht="22.5" customHeight="1">
      <c r="B149" s="40"/>
      <c r="C149" s="192" t="s">
        <v>402</v>
      </c>
      <c r="D149" s="192" t="s">
        <v>141</v>
      </c>
      <c r="E149" s="193" t="s">
        <v>931</v>
      </c>
      <c r="F149" s="194" t="s">
        <v>932</v>
      </c>
      <c r="G149" s="195" t="s">
        <v>247</v>
      </c>
      <c r="H149" s="196">
        <v>8</v>
      </c>
      <c r="I149" s="197"/>
      <c r="J149" s="198">
        <f t="shared" si="30"/>
        <v>0</v>
      </c>
      <c r="K149" s="194" t="s">
        <v>21</v>
      </c>
      <c r="L149" s="60"/>
      <c r="M149" s="199" t="s">
        <v>21</v>
      </c>
      <c r="N149" s="200" t="s">
        <v>41</v>
      </c>
      <c r="O149" s="41"/>
      <c r="P149" s="201">
        <f t="shared" si="31"/>
        <v>0</v>
      </c>
      <c r="Q149" s="201">
        <v>0</v>
      </c>
      <c r="R149" s="201">
        <f t="shared" si="32"/>
        <v>0</v>
      </c>
      <c r="S149" s="201">
        <v>0</v>
      </c>
      <c r="T149" s="202">
        <f t="shared" si="33"/>
        <v>0</v>
      </c>
      <c r="AR149" s="23" t="s">
        <v>224</v>
      </c>
      <c r="AT149" s="23" t="s">
        <v>141</v>
      </c>
      <c r="AU149" s="23" t="s">
        <v>147</v>
      </c>
      <c r="AY149" s="23" t="s">
        <v>138</v>
      </c>
      <c r="BE149" s="203">
        <f t="shared" si="34"/>
        <v>0</v>
      </c>
      <c r="BF149" s="203">
        <f t="shared" si="35"/>
        <v>0</v>
      </c>
      <c r="BG149" s="203">
        <f t="shared" si="36"/>
        <v>0</v>
      </c>
      <c r="BH149" s="203">
        <f t="shared" si="37"/>
        <v>0</v>
      </c>
      <c r="BI149" s="203">
        <f t="shared" si="38"/>
        <v>0</v>
      </c>
      <c r="BJ149" s="23" t="s">
        <v>147</v>
      </c>
      <c r="BK149" s="203">
        <f t="shared" si="39"/>
        <v>0</v>
      </c>
      <c r="BL149" s="23" t="s">
        <v>224</v>
      </c>
      <c r="BM149" s="23" t="s">
        <v>626</v>
      </c>
    </row>
    <row r="150" spans="2:65" s="1" customFormat="1" ht="22.5" customHeight="1">
      <c r="B150" s="40"/>
      <c r="C150" s="192" t="s">
        <v>406</v>
      </c>
      <c r="D150" s="192" t="s">
        <v>141</v>
      </c>
      <c r="E150" s="193" t="s">
        <v>933</v>
      </c>
      <c r="F150" s="194" t="s">
        <v>934</v>
      </c>
      <c r="G150" s="195" t="s">
        <v>247</v>
      </c>
      <c r="H150" s="196">
        <v>73</v>
      </c>
      <c r="I150" s="197"/>
      <c r="J150" s="198">
        <f t="shared" si="30"/>
        <v>0</v>
      </c>
      <c r="K150" s="194" t="s">
        <v>21</v>
      </c>
      <c r="L150" s="60"/>
      <c r="M150" s="199" t="s">
        <v>21</v>
      </c>
      <c r="N150" s="200" t="s">
        <v>41</v>
      </c>
      <c r="O150" s="41"/>
      <c r="P150" s="201">
        <f t="shared" si="31"/>
        <v>0</v>
      </c>
      <c r="Q150" s="201">
        <v>0</v>
      </c>
      <c r="R150" s="201">
        <f t="shared" si="32"/>
        <v>0</v>
      </c>
      <c r="S150" s="201">
        <v>0</v>
      </c>
      <c r="T150" s="202">
        <f t="shared" si="33"/>
        <v>0</v>
      </c>
      <c r="AR150" s="23" t="s">
        <v>224</v>
      </c>
      <c r="AT150" s="23" t="s">
        <v>141</v>
      </c>
      <c r="AU150" s="23" t="s">
        <v>147</v>
      </c>
      <c r="AY150" s="23" t="s">
        <v>138</v>
      </c>
      <c r="BE150" s="203">
        <f t="shared" si="34"/>
        <v>0</v>
      </c>
      <c r="BF150" s="203">
        <f t="shared" si="35"/>
        <v>0</v>
      </c>
      <c r="BG150" s="203">
        <f t="shared" si="36"/>
        <v>0</v>
      </c>
      <c r="BH150" s="203">
        <f t="shared" si="37"/>
        <v>0</v>
      </c>
      <c r="BI150" s="203">
        <f t="shared" si="38"/>
        <v>0</v>
      </c>
      <c r="BJ150" s="23" t="s">
        <v>147</v>
      </c>
      <c r="BK150" s="203">
        <f t="shared" si="39"/>
        <v>0</v>
      </c>
      <c r="BL150" s="23" t="s">
        <v>224</v>
      </c>
      <c r="BM150" s="23" t="s">
        <v>636</v>
      </c>
    </row>
    <row r="151" spans="2:65" s="1" customFormat="1" ht="22.5" customHeight="1">
      <c r="B151" s="40"/>
      <c r="C151" s="192" t="s">
        <v>410</v>
      </c>
      <c r="D151" s="192" t="s">
        <v>141</v>
      </c>
      <c r="E151" s="193" t="s">
        <v>935</v>
      </c>
      <c r="F151" s="194" t="s">
        <v>936</v>
      </c>
      <c r="G151" s="195" t="s">
        <v>315</v>
      </c>
      <c r="H151" s="247"/>
      <c r="I151" s="197"/>
      <c r="J151" s="198">
        <f t="shared" si="30"/>
        <v>0</v>
      </c>
      <c r="K151" s="194" t="s">
        <v>21</v>
      </c>
      <c r="L151" s="60"/>
      <c r="M151" s="199" t="s">
        <v>21</v>
      </c>
      <c r="N151" s="200" t="s">
        <v>41</v>
      </c>
      <c r="O151" s="41"/>
      <c r="P151" s="201">
        <f t="shared" si="31"/>
        <v>0</v>
      </c>
      <c r="Q151" s="201">
        <v>0</v>
      </c>
      <c r="R151" s="201">
        <f t="shared" si="32"/>
        <v>0</v>
      </c>
      <c r="S151" s="201">
        <v>0</v>
      </c>
      <c r="T151" s="202">
        <f t="shared" si="33"/>
        <v>0</v>
      </c>
      <c r="AR151" s="23" t="s">
        <v>224</v>
      </c>
      <c r="AT151" s="23" t="s">
        <v>141</v>
      </c>
      <c r="AU151" s="23" t="s">
        <v>147</v>
      </c>
      <c r="AY151" s="23" t="s">
        <v>138</v>
      </c>
      <c r="BE151" s="203">
        <f t="shared" si="34"/>
        <v>0</v>
      </c>
      <c r="BF151" s="203">
        <f t="shared" si="35"/>
        <v>0</v>
      </c>
      <c r="BG151" s="203">
        <f t="shared" si="36"/>
        <v>0</v>
      </c>
      <c r="BH151" s="203">
        <f t="shared" si="37"/>
        <v>0</v>
      </c>
      <c r="BI151" s="203">
        <f t="shared" si="38"/>
        <v>0</v>
      </c>
      <c r="BJ151" s="23" t="s">
        <v>147</v>
      </c>
      <c r="BK151" s="203">
        <f t="shared" si="39"/>
        <v>0</v>
      </c>
      <c r="BL151" s="23" t="s">
        <v>224</v>
      </c>
      <c r="BM151" s="23" t="s">
        <v>646</v>
      </c>
    </row>
    <row r="152" spans="2:65" s="10" customFormat="1" ht="29.85" customHeight="1">
      <c r="B152" s="175"/>
      <c r="C152" s="176"/>
      <c r="D152" s="189" t="s">
        <v>68</v>
      </c>
      <c r="E152" s="190" t="s">
        <v>937</v>
      </c>
      <c r="F152" s="190" t="s">
        <v>938</v>
      </c>
      <c r="G152" s="176"/>
      <c r="H152" s="176"/>
      <c r="I152" s="179"/>
      <c r="J152" s="191">
        <f>BK152</f>
        <v>0</v>
      </c>
      <c r="K152" s="176"/>
      <c r="L152" s="181"/>
      <c r="M152" s="182"/>
      <c r="N152" s="183"/>
      <c r="O152" s="183"/>
      <c r="P152" s="184">
        <f>SUM(P153:P163)</f>
        <v>0</v>
      </c>
      <c r="Q152" s="183"/>
      <c r="R152" s="184">
        <f>SUM(R153:R163)</f>
        <v>0</v>
      </c>
      <c r="S152" s="183"/>
      <c r="T152" s="185">
        <f>SUM(T153:T163)</f>
        <v>0</v>
      </c>
      <c r="AR152" s="186" t="s">
        <v>147</v>
      </c>
      <c r="AT152" s="187" t="s">
        <v>68</v>
      </c>
      <c r="AU152" s="187" t="s">
        <v>77</v>
      </c>
      <c r="AY152" s="186" t="s">
        <v>138</v>
      </c>
      <c r="BK152" s="188">
        <f>SUM(BK153:BK163)</f>
        <v>0</v>
      </c>
    </row>
    <row r="153" spans="2:65" s="1" customFormat="1" ht="22.5" customHeight="1">
      <c r="B153" s="40"/>
      <c r="C153" s="192" t="s">
        <v>414</v>
      </c>
      <c r="D153" s="192" t="s">
        <v>141</v>
      </c>
      <c r="E153" s="193" t="s">
        <v>939</v>
      </c>
      <c r="F153" s="194" t="s">
        <v>940</v>
      </c>
      <c r="G153" s="195" t="s">
        <v>144</v>
      </c>
      <c r="H153" s="196">
        <v>2</v>
      </c>
      <c r="I153" s="197"/>
      <c r="J153" s="198">
        <f t="shared" ref="J153:J163" si="40">ROUND(I153*H153,2)</f>
        <v>0</v>
      </c>
      <c r="K153" s="194" t="s">
        <v>21</v>
      </c>
      <c r="L153" s="60"/>
      <c r="M153" s="199" t="s">
        <v>21</v>
      </c>
      <c r="N153" s="200" t="s">
        <v>41</v>
      </c>
      <c r="O153" s="41"/>
      <c r="P153" s="201">
        <f t="shared" ref="P153:P163" si="41">O153*H153</f>
        <v>0</v>
      </c>
      <c r="Q153" s="201">
        <v>0</v>
      </c>
      <c r="R153" s="201">
        <f t="shared" ref="R153:R163" si="42">Q153*H153</f>
        <v>0</v>
      </c>
      <c r="S153" s="201">
        <v>0</v>
      </c>
      <c r="T153" s="202">
        <f t="shared" ref="T153:T163" si="43">S153*H153</f>
        <v>0</v>
      </c>
      <c r="AR153" s="23" t="s">
        <v>224</v>
      </c>
      <c r="AT153" s="23" t="s">
        <v>141</v>
      </c>
      <c r="AU153" s="23" t="s">
        <v>147</v>
      </c>
      <c r="AY153" s="23" t="s">
        <v>138</v>
      </c>
      <c r="BE153" s="203">
        <f t="shared" ref="BE153:BE163" si="44">IF(N153="základní",J153,0)</f>
        <v>0</v>
      </c>
      <c r="BF153" s="203">
        <f t="shared" ref="BF153:BF163" si="45">IF(N153="snížená",J153,0)</f>
        <v>0</v>
      </c>
      <c r="BG153" s="203">
        <f t="shared" ref="BG153:BG163" si="46">IF(N153="zákl. přenesená",J153,0)</f>
        <v>0</v>
      </c>
      <c r="BH153" s="203">
        <f t="shared" ref="BH153:BH163" si="47">IF(N153="sníž. přenesená",J153,0)</f>
        <v>0</v>
      </c>
      <c r="BI153" s="203">
        <f t="shared" ref="BI153:BI163" si="48">IF(N153="nulová",J153,0)</f>
        <v>0</v>
      </c>
      <c r="BJ153" s="23" t="s">
        <v>147</v>
      </c>
      <c r="BK153" s="203">
        <f t="shared" ref="BK153:BK163" si="49">ROUND(I153*H153,2)</f>
        <v>0</v>
      </c>
      <c r="BL153" s="23" t="s">
        <v>224</v>
      </c>
      <c r="BM153" s="23" t="s">
        <v>655</v>
      </c>
    </row>
    <row r="154" spans="2:65" s="1" customFormat="1" ht="22.5" customHeight="1">
      <c r="B154" s="40"/>
      <c r="C154" s="192" t="s">
        <v>418</v>
      </c>
      <c r="D154" s="192" t="s">
        <v>141</v>
      </c>
      <c r="E154" s="193" t="s">
        <v>941</v>
      </c>
      <c r="F154" s="194" t="s">
        <v>942</v>
      </c>
      <c r="G154" s="195" t="s">
        <v>144</v>
      </c>
      <c r="H154" s="196">
        <v>14</v>
      </c>
      <c r="I154" s="197"/>
      <c r="J154" s="198">
        <f t="shared" si="40"/>
        <v>0</v>
      </c>
      <c r="K154" s="194" t="s">
        <v>21</v>
      </c>
      <c r="L154" s="60"/>
      <c r="M154" s="199" t="s">
        <v>21</v>
      </c>
      <c r="N154" s="200" t="s">
        <v>41</v>
      </c>
      <c r="O154" s="41"/>
      <c r="P154" s="201">
        <f t="shared" si="41"/>
        <v>0</v>
      </c>
      <c r="Q154" s="201">
        <v>0</v>
      </c>
      <c r="R154" s="201">
        <f t="shared" si="42"/>
        <v>0</v>
      </c>
      <c r="S154" s="201">
        <v>0</v>
      </c>
      <c r="T154" s="202">
        <f t="shared" si="43"/>
        <v>0</v>
      </c>
      <c r="AR154" s="23" t="s">
        <v>224</v>
      </c>
      <c r="AT154" s="23" t="s">
        <v>141</v>
      </c>
      <c r="AU154" s="23" t="s">
        <v>147</v>
      </c>
      <c r="AY154" s="23" t="s">
        <v>138</v>
      </c>
      <c r="BE154" s="203">
        <f t="shared" si="44"/>
        <v>0</v>
      </c>
      <c r="BF154" s="203">
        <f t="shared" si="45"/>
        <v>0</v>
      </c>
      <c r="BG154" s="203">
        <f t="shared" si="46"/>
        <v>0</v>
      </c>
      <c r="BH154" s="203">
        <f t="shared" si="47"/>
        <v>0</v>
      </c>
      <c r="BI154" s="203">
        <f t="shared" si="48"/>
        <v>0</v>
      </c>
      <c r="BJ154" s="23" t="s">
        <v>147</v>
      </c>
      <c r="BK154" s="203">
        <f t="shared" si="49"/>
        <v>0</v>
      </c>
      <c r="BL154" s="23" t="s">
        <v>224</v>
      </c>
      <c r="BM154" s="23" t="s">
        <v>663</v>
      </c>
    </row>
    <row r="155" spans="2:65" s="1" customFormat="1" ht="22.5" customHeight="1">
      <c r="B155" s="40"/>
      <c r="C155" s="192" t="s">
        <v>422</v>
      </c>
      <c r="D155" s="192" t="s">
        <v>141</v>
      </c>
      <c r="E155" s="193" t="s">
        <v>943</v>
      </c>
      <c r="F155" s="194" t="s">
        <v>944</v>
      </c>
      <c r="G155" s="195" t="s">
        <v>144</v>
      </c>
      <c r="H155" s="196">
        <v>2</v>
      </c>
      <c r="I155" s="197"/>
      <c r="J155" s="198">
        <f t="shared" si="40"/>
        <v>0</v>
      </c>
      <c r="K155" s="194" t="s">
        <v>21</v>
      </c>
      <c r="L155" s="60"/>
      <c r="M155" s="199" t="s">
        <v>21</v>
      </c>
      <c r="N155" s="200" t="s">
        <v>41</v>
      </c>
      <c r="O155" s="41"/>
      <c r="P155" s="201">
        <f t="shared" si="41"/>
        <v>0</v>
      </c>
      <c r="Q155" s="201">
        <v>0</v>
      </c>
      <c r="R155" s="201">
        <f t="shared" si="42"/>
        <v>0</v>
      </c>
      <c r="S155" s="201">
        <v>0</v>
      </c>
      <c r="T155" s="202">
        <f t="shared" si="43"/>
        <v>0</v>
      </c>
      <c r="AR155" s="23" t="s">
        <v>224</v>
      </c>
      <c r="AT155" s="23" t="s">
        <v>141</v>
      </c>
      <c r="AU155" s="23" t="s">
        <v>147</v>
      </c>
      <c r="AY155" s="23" t="s">
        <v>138</v>
      </c>
      <c r="BE155" s="203">
        <f t="shared" si="44"/>
        <v>0</v>
      </c>
      <c r="BF155" s="203">
        <f t="shared" si="45"/>
        <v>0</v>
      </c>
      <c r="BG155" s="203">
        <f t="shared" si="46"/>
        <v>0</v>
      </c>
      <c r="BH155" s="203">
        <f t="shared" si="47"/>
        <v>0</v>
      </c>
      <c r="BI155" s="203">
        <f t="shared" si="48"/>
        <v>0</v>
      </c>
      <c r="BJ155" s="23" t="s">
        <v>147</v>
      </c>
      <c r="BK155" s="203">
        <f t="shared" si="49"/>
        <v>0</v>
      </c>
      <c r="BL155" s="23" t="s">
        <v>224</v>
      </c>
      <c r="BM155" s="23" t="s">
        <v>673</v>
      </c>
    </row>
    <row r="156" spans="2:65" s="1" customFormat="1" ht="22.5" customHeight="1">
      <c r="B156" s="40"/>
      <c r="C156" s="192" t="s">
        <v>426</v>
      </c>
      <c r="D156" s="192" t="s">
        <v>141</v>
      </c>
      <c r="E156" s="193" t="s">
        <v>945</v>
      </c>
      <c r="F156" s="194" t="s">
        <v>946</v>
      </c>
      <c r="G156" s="195" t="s">
        <v>144</v>
      </c>
      <c r="H156" s="196">
        <v>1</v>
      </c>
      <c r="I156" s="197"/>
      <c r="J156" s="198">
        <f t="shared" si="40"/>
        <v>0</v>
      </c>
      <c r="K156" s="194" t="s">
        <v>21</v>
      </c>
      <c r="L156" s="60"/>
      <c r="M156" s="199" t="s">
        <v>21</v>
      </c>
      <c r="N156" s="200" t="s">
        <v>41</v>
      </c>
      <c r="O156" s="41"/>
      <c r="P156" s="201">
        <f t="shared" si="41"/>
        <v>0</v>
      </c>
      <c r="Q156" s="201">
        <v>0</v>
      </c>
      <c r="R156" s="201">
        <f t="shared" si="42"/>
        <v>0</v>
      </c>
      <c r="S156" s="201">
        <v>0</v>
      </c>
      <c r="T156" s="202">
        <f t="shared" si="43"/>
        <v>0</v>
      </c>
      <c r="AR156" s="23" t="s">
        <v>224</v>
      </c>
      <c r="AT156" s="23" t="s">
        <v>141</v>
      </c>
      <c r="AU156" s="23" t="s">
        <v>147</v>
      </c>
      <c r="AY156" s="23" t="s">
        <v>138</v>
      </c>
      <c r="BE156" s="203">
        <f t="shared" si="44"/>
        <v>0</v>
      </c>
      <c r="BF156" s="203">
        <f t="shared" si="45"/>
        <v>0</v>
      </c>
      <c r="BG156" s="203">
        <f t="shared" si="46"/>
        <v>0</v>
      </c>
      <c r="BH156" s="203">
        <f t="shared" si="47"/>
        <v>0</v>
      </c>
      <c r="BI156" s="203">
        <f t="shared" si="48"/>
        <v>0</v>
      </c>
      <c r="BJ156" s="23" t="s">
        <v>147</v>
      </c>
      <c r="BK156" s="203">
        <f t="shared" si="49"/>
        <v>0</v>
      </c>
      <c r="BL156" s="23" t="s">
        <v>224</v>
      </c>
      <c r="BM156" s="23" t="s">
        <v>684</v>
      </c>
    </row>
    <row r="157" spans="2:65" s="1" customFormat="1" ht="22.5" customHeight="1">
      <c r="B157" s="40"/>
      <c r="C157" s="192" t="s">
        <v>430</v>
      </c>
      <c r="D157" s="192" t="s">
        <v>141</v>
      </c>
      <c r="E157" s="193" t="s">
        <v>947</v>
      </c>
      <c r="F157" s="194" t="s">
        <v>948</v>
      </c>
      <c r="G157" s="195" t="s">
        <v>144</v>
      </c>
      <c r="H157" s="196">
        <v>2</v>
      </c>
      <c r="I157" s="197"/>
      <c r="J157" s="198">
        <f t="shared" si="40"/>
        <v>0</v>
      </c>
      <c r="K157" s="194" t="s">
        <v>21</v>
      </c>
      <c r="L157" s="60"/>
      <c r="M157" s="199" t="s">
        <v>21</v>
      </c>
      <c r="N157" s="200" t="s">
        <v>41</v>
      </c>
      <c r="O157" s="41"/>
      <c r="P157" s="201">
        <f t="shared" si="41"/>
        <v>0</v>
      </c>
      <c r="Q157" s="201">
        <v>0</v>
      </c>
      <c r="R157" s="201">
        <f t="shared" si="42"/>
        <v>0</v>
      </c>
      <c r="S157" s="201">
        <v>0</v>
      </c>
      <c r="T157" s="202">
        <f t="shared" si="43"/>
        <v>0</v>
      </c>
      <c r="AR157" s="23" t="s">
        <v>224</v>
      </c>
      <c r="AT157" s="23" t="s">
        <v>141</v>
      </c>
      <c r="AU157" s="23" t="s">
        <v>147</v>
      </c>
      <c r="AY157" s="23" t="s">
        <v>138</v>
      </c>
      <c r="BE157" s="203">
        <f t="shared" si="44"/>
        <v>0</v>
      </c>
      <c r="BF157" s="203">
        <f t="shared" si="45"/>
        <v>0</v>
      </c>
      <c r="BG157" s="203">
        <f t="shared" si="46"/>
        <v>0</v>
      </c>
      <c r="BH157" s="203">
        <f t="shared" si="47"/>
        <v>0</v>
      </c>
      <c r="BI157" s="203">
        <f t="shared" si="48"/>
        <v>0</v>
      </c>
      <c r="BJ157" s="23" t="s">
        <v>147</v>
      </c>
      <c r="BK157" s="203">
        <f t="shared" si="49"/>
        <v>0</v>
      </c>
      <c r="BL157" s="23" t="s">
        <v>224</v>
      </c>
      <c r="BM157" s="23" t="s">
        <v>695</v>
      </c>
    </row>
    <row r="158" spans="2:65" s="1" customFormat="1" ht="22.5" customHeight="1">
      <c r="B158" s="40"/>
      <c r="C158" s="192" t="s">
        <v>434</v>
      </c>
      <c r="D158" s="192" t="s">
        <v>141</v>
      </c>
      <c r="E158" s="193" t="s">
        <v>949</v>
      </c>
      <c r="F158" s="194" t="s">
        <v>950</v>
      </c>
      <c r="G158" s="195" t="s">
        <v>144</v>
      </c>
      <c r="H158" s="196">
        <v>2</v>
      </c>
      <c r="I158" s="197"/>
      <c r="J158" s="198">
        <f t="shared" si="40"/>
        <v>0</v>
      </c>
      <c r="K158" s="194" t="s">
        <v>21</v>
      </c>
      <c r="L158" s="60"/>
      <c r="M158" s="199" t="s">
        <v>21</v>
      </c>
      <c r="N158" s="200" t="s">
        <v>41</v>
      </c>
      <c r="O158" s="41"/>
      <c r="P158" s="201">
        <f t="shared" si="41"/>
        <v>0</v>
      </c>
      <c r="Q158" s="201">
        <v>0</v>
      </c>
      <c r="R158" s="201">
        <f t="shared" si="42"/>
        <v>0</v>
      </c>
      <c r="S158" s="201">
        <v>0</v>
      </c>
      <c r="T158" s="202">
        <f t="shared" si="43"/>
        <v>0</v>
      </c>
      <c r="AR158" s="23" t="s">
        <v>224</v>
      </c>
      <c r="AT158" s="23" t="s">
        <v>141</v>
      </c>
      <c r="AU158" s="23" t="s">
        <v>147</v>
      </c>
      <c r="AY158" s="23" t="s">
        <v>138</v>
      </c>
      <c r="BE158" s="203">
        <f t="shared" si="44"/>
        <v>0</v>
      </c>
      <c r="BF158" s="203">
        <f t="shared" si="45"/>
        <v>0</v>
      </c>
      <c r="BG158" s="203">
        <f t="shared" si="46"/>
        <v>0</v>
      </c>
      <c r="BH158" s="203">
        <f t="shared" si="47"/>
        <v>0</v>
      </c>
      <c r="BI158" s="203">
        <f t="shared" si="48"/>
        <v>0</v>
      </c>
      <c r="BJ158" s="23" t="s">
        <v>147</v>
      </c>
      <c r="BK158" s="203">
        <f t="shared" si="49"/>
        <v>0</v>
      </c>
      <c r="BL158" s="23" t="s">
        <v>224</v>
      </c>
      <c r="BM158" s="23" t="s">
        <v>706</v>
      </c>
    </row>
    <row r="159" spans="2:65" s="1" customFormat="1" ht="22.5" customHeight="1">
      <c r="B159" s="40"/>
      <c r="C159" s="233" t="s">
        <v>438</v>
      </c>
      <c r="D159" s="233" t="s">
        <v>216</v>
      </c>
      <c r="E159" s="234" t="s">
        <v>951</v>
      </c>
      <c r="F159" s="235" t="s">
        <v>952</v>
      </c>
      <c r="G159" s="236" t="s">
        <v>144</v>
      </c>
      <c r="H159" s="237">
        <v>6</v>
      </c>
      <c r="I159" s="238"/>
      <c r="J159" s="239">
        <f t="shared" si="40"/>
        <v>0</v>
      </c>
      <c r="K159" s="235" t="s">
        <v>21</v>
      </c>
      <c r="L159" s="240"/>
      <c r="M159" s="241" t="s">
        <v>21</v>
      </c>
      <c r="N159" s="242" t="s">
        <v>41</v>
      </c>
      <c r="O159" s="41"/>
      <c r="P159" s="201">
        <f t="shared" si="41"/>
        <v>0</v>
      </c>
      <c r="Q159" s="201">
        <v>0</v>
      </c>
      <c r="R159" s="201">
        <f t="shared" si="42"/>
        <v>0</v>
      </c>
      <c r="S159" s="201">
        <v>0</v>
      </c>
      <c r="T159" s="202">
        <f t="shared" si="43"/>
        <v>0</v>
      </c>
      <c r="AR159" s="23" t="s">
        <v>307</v>
      </c>
      <c r="AT159" s="23" t="s">
        <v>216</v>
      </c>
      <c r="AU159" s="23" t="s">
        <v>147</v>
      </c>
      <c r="AY159" s="23" t="s">
        <v>138</v>
      </c>
      <c r="BE159" s="203">
        <f t="shared" si="44"/>
        <v>0</v>
      </c>
      <c r="BF159" s="203">
        <f t="shared" si="45"/>
        <v>0</v>
      </c>
      <c r="BG159" s="203">
        <f t="shared" si="46"/>
        <v>0</v>
      </c>
      <c r="BH159" s="203">
        <f t="shared" si="47"/>
        <v>0</v>
      </c>
      <c r="BI159" s="203">
        <f t="shared" si="48"/>
        <v>0</v>
      </c>
      <c r="BJ159" s="23" t="s">
        <v>147</v>
      </c>
      <c r="BK159" s="203">
        <f t="shared" si="49"/>
        <v>0</v>
      </c>
      <c r="BL159" s="23" t="s">
        <v>224</v>
      </c>
      <c r="BM159" s="23" t="s">
        <v>717</v>
      </c>
    </row>
    <row r="160" spans="2:65" s="1" customFormat="1" ht="22.5" customHeight="1">
      <c r="B160" s="40"/>
      <c r="C160" s="233" t="s">
        <v>442</v>
      </c>
      <c r="D160" s="233" t="s">
        <v>216</v>
      </c>
      <c r="E160" s="234" t="s">
        <v>953</v>
      </c>
      <c r="F160" s="235" t="s">
        <v>954</v>
      </c>
      <c r="G160" s="236" t="s">
        <v>144</v>
      </c>
      <c r="H160" s="237">
        <v>14</v>
      </c>
      <c r="I160" s="238"/>
      <c r="J160" s="239">
        <f t="shared" si="40"/>
        <v>0</v>
      </c>
      <c r="K160" s="235" t="s">
        <v>21</v>
      </c>
      <c r="L160" s="240"/>
      <c r="M160" s="241" t="s">
        <v>21</v>
      </c>
      <c r="N160" s="242" t="s">
        <v>41</v>
      </c>
      <c r="O160" s="41"/>
      <c r="P160" s="201">
        <f t="shared" si="41"/>
        <v>0</v>
      </c>
      <c r="Q160" s="201">
        <v>0</v>
      </c>
      <c r="R160" s="201">
        <f t="shared" si="42"/>
        <v>0</v>
      </c>
      <c r="S160" s="201">
        <v>0</v>
      </c>
      <c r="T160" s="202">
        <f t="shared" si="43"/>
        <v>0</v>
      </c>
      <c r="AR160" s="23" t="s">
        <v>307</v>
      </c>
      <c r="AT160" s="23" t="s">
        <v>216</v>
      </c>
      <c r="AU160" s="23" t="s">
        <v>147</v>
      </c>
      <c r="AY160" s="23" t="s">
        <v>138</v>
      </c>
      <c r="BE160" s="203">
        <f t="shared" si="44"/>
        <v>0</v>
      </c>
      <c r="BF160" s="203">
        <f t="shared" si="45"/>
        <v>0</v>
      </c>
      <c r="BG160" s="203">
        <f t="shared" si="46"/>
        <v>0</v>
      </c>
      <c r="BH160" s="203">
        <f t="shared" si="47"/>
        <v>0</v>
      </c>
      <c r="BI160" s="203">
        <f t="shared" si="48"/>
        <v>0</v>
      </c>
      <c r="BJ160" s="23" t="s">
        <v>147</v>
      </c>
      <c r="BK160" s="203">
        <f t="shared" si="49"/>
        <v>0</v>
      </c>
      <c r="BL160" s="23" t="s">
        <v>224</v>
      </c>
      <c r="BM160" s="23" t="s">
        <v>725</v>
      </c>
    </row>
    <row r="161" spans="2:65" s="1" customFormat="1" ht="22.5" customHeight="1">
      <c r="B161" s="40"/>
      <c r="C161" s="233" t="s">
        <v>446</v>
      </c>
      <c r="D161" s="233" t="s">
        <v>216</v>
      </c>
      <c r="E161" s="234" t="s">
        <v>955</v>
      </c>
      <c r="F161" s="235" t="s">
        <v>956</v>
      </c>
      <c r="G161" s="236" t="s">
        <v>144</v>
      </c>
      <c r="H161" s="237">
        <v>1</v>
      </c>
      <c r="I161" s="238"/>
      <c r="J161" s="239">
        <f t="shared" si="40"/>
        <v>0</v>
      </c>
      <c r="K161" s="235" t="s">
        <v>21</v>
      </c>
      <c r="L161" s="240"/>
      <c r="M161" s="241" t="s">
        <v>21</v>
      </c>
      <c r="N161" s="242" t="s">
        <v>41</v>
      </c>
      <c r="O161" s="41"/>
      <c r="P161" s="201">
        <f t="shared" si="41"/>
        <v>0</v>
      </c>
      <c r="Q161" s="201">
        <v>0</v>
      </c>
      <c r="R161" s="201">
        <f t="shared" si="42"/>
        <v>0</v>
      </c>
      <c r="S161" s="201">
        <v>0</v>
      </c>
      <c r="T161" s="202">
        <f t="shared" si="43"/>
        <v>0</v>
      </c>
      <c r="AR161" s="23" t="s">
        <v>307</v>
      </c>
      <c r="AT161" s="23" t="s">
        <v>216</v>
      </c>
      <c r="AU161" s="23" t="s">
        <v>147</v>
      </c>
      <c r="AY161" s="23" t="s">
        <v>138</v>
      </c>
      <c r="BE161" s="203">
        <f t="shared" si="44"/>
        <v>0</v>
      </c>
      <c r="BF161" s="203">
        <f t="shared" si="45"/>
        <v>0</v>
      </c>
      <c r="BG161" s="203">
        <f t="shared" si="46"/>
        <v>0</v>
      </c>
      <c r="BH161" s="203">
        <f t="shared" si="47"/>
        <v>0</v>
      </c>
      <c r="BI161" s="203">
        <f t="shared" si="48"/>
        <v>0</v>
      </c>
      <c r="BJ161" s="23" t="s">
        <v>147</v>
      </c>
      <c r="BK161" s="203">
        <f t="shared" si="49"/>
        <v>0</v>
      </c>
      <c r="BL161" s="23" t="s">
        <v>224</v>
      </c>
      <c r="BM161" s="23" t="s">
        <v>735</v>
      </c>
    </row>
    <row r="162" spans="2:65" s="1" customFormat="1" ht="22.5" customHeight="1">
      <c r="B162" s="40"/>
      <c r="C162" s="233" t="s">
        <v>450</v>
      </c>
      <c r="D162" s="233" t="s">
        <v>216</v>
      </c>
      <c r="E162" s="234" t="s">
        <v>957</v>
      </c>
      <c r="F162" s="235" t="s">
        <v>958</v>
      </c>
      <c r="G162" s="236" t="s">
        <v>144</v>
      </c>
      <c r="H162" s="237">
        <v>6</v>
      </c>
      <c r="I162" s="238"/>
      <c r="J162" s="239">
        <f t="shared" si="40"/>
        <v>0</v>
      </c>
      <c r="K162" s="235" t="s">
        <v>21</v>
      </c>
      <c r="L162" s="240"/>
      <c r="M162" s="241" t="s">
        <v>21</v>
      </c>
      <c r="N162" s="242" t="s">
        <v>41</v>
      </c>
      <c r="O162" s="41"/>
      <c r="P162" s="201">
        <f t="shared" si="41"/>
        <v>0</v>
      </c>
      <c r="Q162" s="201">
        <v>0</v>
      </c>
      <c r="R162" s="201">
        <f t="shared" si="42"/>
        <v>0</v>
      </c>
      <c r="S162" s="201">
        <v>0</v>
      </c>
      <c r="T162" s="202">
        <f t="shared" si="43"/>
        <v>0</v>
      </c>
      <c r="AR162" s="23" t="s">
        <v>307</v>
      </c>
      <c r="AT162" s="23" t="s">
        <v>216</v>
      </c>
      <c r="AU162" s="23" t="s">
        <v>147</v>
      </c>
      <c r="AY162" s="23" t="s">
        <v>138</v>
      </c>
      <c r="BE162" s="203">
        <f t="shared" si="44"/>
        <v>0</v>
      </c>
      <c r="BF162" s="203">
        <f t="shared" si="45"/>
        <v>0</v>
      </c>
      <c r="BG162" s="203">
        <f t="shared" si="46"/>
        <v>0</v>
      </c>
      <c r="BH162" s="203">
        <f t="shared" si="47"/>
        <v>0</v>
      </c>
      <c r="BI162" s="203">
        <f t="shared" si="48"/>
        <v>0</v>
      </c>
      <c r="BJ162" s="23" t="s">
        <v>147</v>
      </c>
      <c r="BK162" s="203">
        <f t="shared" si="49"/>
        <v>0</v>
      </c>
      <c r="BL162" s="23" t="s">
        <v>224</v>
      </c>
      <c r="BM162" s="23" t="s">
        <v>746</v>
      </c>
    </row>
    <row r="163" spans="2:65" s="1" customFormat="1" ht="22.5" customHeight="1">
      <c r="B163" s="40"/>
      <c r="C163" s="192" t="s">
        <v>454</v>
      </c>
      <c r="D163" s="192" t="s">
        <v>141</v>
      </c>
      <c r="E163" s="193" t="s">
        <v>959</v>
      </c>
      <c r="F163" s="194" t="s">
        <v>960</v>
      </c>
      <c r="G163" s="195" t="s">
        <v>315</v>
      </c>
      <c r="H163" s="247"/>
      <c r="I163" s="197"/>
      <c r="J163" s="198">
        <f t="shared" si="40"/>
        <v>0</v>
      </c>
      <c r="K163" s="194" t="s">
        <v>21</v>
      </c>
      <c r="L163" s="60"/>
      <c r="M163" s="199" t="s">
        <v>21</v>
      </c>
      <c r="N163" s="200" t="s">
        <v>41</v>
      </c>
      <c r="O163" s="41"/>
      <c r="P163" s="201">
        <f t="shared" si="41"/>
        <v>0</v>
      </c>
      <c r="Q163" s="201">
        <v>0</v>
      </c>
      <c r="R163" s="201">
        <f t="shared" si="42"/>
        <v>0</v>
      </c>
      <c r="S163" s="201">
        <v>0</v>
      </c>
      <c r="T163" s="202">
        <f t="shared" si="43"/>
        <v>0</v>
      </c>
      <c r="AR163" s="23" t="s">
        <v>224</v>
      </c>
      <c r="AT163" s="23" t="s">
        <v>141</v>
      </c>
      <c r="AU163" s="23" t="s">
        <v>147</v>
      </c>
      <c r="AY163" s="23" t="s">
        <v>138</v>
      </c>
      <c r="BE163" s="203">
        <f t="shared" si="44"/>
        <v>0</v>
      </c>
      <c r="BF163" s="203">
        <f t="shared" si="45"/>
        <v>0</v>
      </c>
      <c r="BG163" s="203">
        <f t="shared" si="46"/>
        <v>0</v>
      </c>
      <c r="BH163" s="203">
        <f t="shared" si="47"/>
        <v>0</v>
      </c>
      <c r="BI163" s="203">
        <f t="shared" si="48"/>
        <v>0</v>
      </c>
      <c r="BJ163" s="23" t="s">
        <v>147</v>
      </c>
      <c r="BK163" s="203">
        <f t="shared" si="49"/>
        <v>0</v>
      </c>
      <c r="BL163" s="23" t="s">
        <v>224</v>
      </c>
      <c r="BM163" s="23" t="s">
        <v>763</v>
      </c>
    </row>
    <row r="164" spans="2:65" s="10" customFormat="1" ht="29.85" customHeight="1">
      <c r="B164" s="175"/>
      <c r="C164" s="176"/>
      <c r="D164" s="189" t="s">
        <v>68</v>
      </c>
      <c r="E164" s="190" t="s">
        <v>961</v>
      </c>
      <c r="F164" s="190" t="s">
        <v>962</v>
      </c>
      <c r="G164" s="176"/>
      <c r="H164" s="176"/>
      <c r="I164" s="179"/>
      <c r="J164" s="191">
        <f>BK164</f>
        <v>0</v>
      </c>
      <c r="K164" s="176"/>
      <c r="L164" s="181"/>
      <c r="M164" s="182"/>
      <c r="N164" s="183"/>
      <c r="O164" s="183"/>
      <c r="P164" s="184">
        <f>SUM(P165:P179)</f>
        <v>0</v>
      </c>
      <c r="Q164" s="183"/>
      <c r="R164" s="184">
        <f>SUM(R165:R179)</f>
        <v>0</v>
      </c>
      <c r="S164" s="183"/>
      <c r="T164" s="185">
        <f>SUM(T165:T179)</f>
        <v>0</v>
      </c>
      <c r="AR164" s="186" t="s">
        <v>147</v>
      </c>
      <c r="AT164" s="187" t="s">
        <v>68</v>
      </c>
      <c r="AU164" s="187" t="s">
        <v>77</v>
      </c>
      <c r="AY164" s="186" t="s">
        <v>138</v>
      </c>
      <c r="BK164" s="188">
        <f>SUM(BK165:BK179)</f>
        <v>0</v>
      </c>
    </row>
    <row r="165" spans="2:65" s="1" customFormat="1" ht="22.5" customHeight="1">
      <c r="B165" s="40"/>
      <c r="C165" s="192" t="s">
        <v>460</v>
      </c>
      <c r="D165" s="192" t="s">
        <v>141</v>
      </c>
      <c r="E165" s="193" t="s">
        <v>963</v>
      </c>
      <c r="F165" s="194" t="s">
        <v>964</v>
      </c>
      <c r="G165" s="195" t="s">
        <v>144</v>
      </c>
      <c r="H165" s="196">
        <v>7</v>
      </c>
      <c r="I165" s="197"/>
      <c r="J165" s="198">
        <f t="shared" ref="J165:J179" si="50">ROUND(I165*H165,2)</f>
        <v>0</v>
      </c>
      <c r="K165" s="194" t="s">
        <v>21</v>
      </c>
      <c r="L165" s="60"/>
      <c r="M165" s="199" t="s">
        <v>21</v>
      </c>
      <c r="N165" s="200" t="s">
        <v>41</v>
      </c>
      <c r="O165" s="41"/>
      <c r="P165" s="201">
        <f t="shared" ref="P165:P179" si="51">O165*H165</f>
        <v>0</v>
      </c>
      <c r="Q165" s="201">
        <v>0</v>
      </c>
      <c r="R165" s="201">
        <f t="shared" ref="R165:R179" si="52">Q165*H165</f>
        <v>0</v>
      </c>
      <c r="S165" s="201">
        <v>0</v>
      </c>
      <c r="T165" s="202">
        <f t="shared" ref="T165:T179" si="53">S165*H165</f>
        <v>0</v>
      </c>
      <c r="AR165" s="23" t="s">
        <v>224</v>
      </c>
      <c r="AT165" s="23" t="s">
        <v>141</v>
      </c>
      <c r="AU165" s="23" t="s">
        <v>147</v>
      </c>
      <c r="AY165" s="23" t="s">
        <v>138</v>
      </c>
      <c r="BE165" s="203">
        <f t="shared" ref="BE165:BE179" si="54">IF(N165="základní",J165,0)</f>
        <v>0</v>
      </c>
      <c r="BF165" s="203">
        <f t="shared" ref="BF165:BF179" si="55">IF(N165="snížená",J165,0)</f>
        <v>0</v>
      </c>
      <c r="BG165" s="203">
        <f t="shared" ref="BG165:BG179" si="56">IF(N165="zákl. přenesená",J165,0)</f>
        <v>0</v>
      </c>
      <c r="BH165" s="203">
        <f t="shared" ref="BH165:BH179" si="57">IF(N165="sníž. přenesená",J165,0)</f>
        <v>0</v>
      </c>
      <c r="BI165" s="203">
        <f t="shared" ref="BI165:BI179" si="58">IF(N165="nulová",J165,0)</f>
        <v>0</v>
      </c>
      <c r="BJ165" s="23" t="s">
        <v>147</v>
      </c>
      <c r="BK165" s="203">
        <f t="shared" ref="BK165:BK179" si="59">ROUND(I165*H165,2)</f>
        <v>0</v>
      </c>
      <c r="BL165" s="23" t="s">
        <v>224</v>
      </c>
      <c r="BM165" s="23" t="s">
        <v>772</v>
      </c>
    </row>
    <row r="166" spans="2:65" s="1" customFormat="1" ht="22.5" customHeight="1">
      <c r="B166" s="40"/>
      <c r="C166" s="192" t="s">
        <v>464</v>
      </c>
      <c r="D166" s="192" t="s">
        <v>141</v>
      </c>
      <c r="E166" s="193" t="s">
        <v>965</v>
      </c>
      <c r="F166" s="194" t="s">
        <v>966</v>
      </c>
      <c r="G166" s="195" t="s">
        <v>144</v>
      </c>
      <c r="H166" s="196">
        <v>7</v>
      </c>
      <c r="I166" s="197"/>
      <c r="J166" s="198">
        <f t="shared" si="50"/>
        <v>0</v>
      </c>
      <c r="K166" s="194" t="s">
        <v>21</v>
      </c>
      <c r="L166" s="60"/>
      <c r="M166" s="199" t="s">
        <v>21</v>
      </c>
      <c r="N166" s="200" t="s">
        <v>41</v>
      </c>
      <c r="O166" s="41"/>
      <c r="P166" s="201">
        <f t="shared" si="51"/>
        <v>0</v>
      </c>
      <c r="Q166" s="201">
        <v>0</v>
      </c>
      <c r="R166" s="201">
        <f t="shared" si="52"/>
        <v>0</v>
      </c>
      <c r="S166" s="201">
        <v>0</v>
      </c>
      <c r="T166" s="202">
        <f t="shared" si="53"/>
        <v>0</v>
      </c>
      <c r="AR166" s="23" t="s">
        <v>224</v>
      </c>
      <c r="AT166" s="23" t="s">
        <v>141</v>
      </c>
      <c r="AU166" s="23" t="s">
        <v>147</v>
      </c>
      <c r="AY166" s="23" t="s">
        <v>138</v>
      </c>
      <c r="BE166" s="203">
        <f t="shared" si="54"/>
        <v>0</v>
      </c>
      <c r="BF166" s="203">
        <f t="shared" si="55"/>
        <v>0</v>
      </c>
      <c r="BG166" s="203">
        <f t="shared" si="56"/>
        <v>0</v>
      </c>
      <c r="BH166" s="203">
        <f t="shared" si="57"/>
        <v>0</v>
      </c>
      <c r="BI166" s="203">
        <f t="shared" si="58"/>
        <v>0</v>
      </c>
      <c r="BJ166" s="23" t="s">
        <v>147</v>
      </c>
      <c r="BK166" s="203">
        <f t="shared" si="59"/>
        <v>0</v>
      </c>
      <c r="BL166" s="23" t="s">
        <v>224</v>
      </c>
      <c r="BM166" s="23" t="s">
        <v>780</v>
      </c>
    </row>
    <row r="167" spans="2:65" s="1" customFormat="1" ht="22.5" customHeight="1">
      <c r="B167" s="40"/>
      <c r="C167" s="192" t="s">
        <v>468</v>
      </c>
      <c r="D167" s="192" t="s">
        <v>141</v>
      </c>
      <c r="E167" s="193" t="s">
        <v>967</v>
      </c>
      <c r="F167" s="194" t="s">
        <v>968</v>
      </c>
      <c r="G167" s="195" t="s">
        <v>144</v>
      </c>
      <c r="H167" s="196">
        <v>7</v>
      </c>
      <c r="I167" s="197"/>
      <c r="J167" s="198">
        <f t="shared" si="50"/>
        <v>0</v>
      </c>
      <c r="K167" s="194" t="s">
        <v>21</v>
      </c>
      <c r="L167" s="60"/>
      <c r="M167" s="199" t="s">
        <v>21</v>
      </c>
      <c r="N167" s="200" t="s">
        <v>41</v>
      </c>
      <c r="O167" s="41"/>
      <c r="P167" s="201">
        <f t="shared" si="51"/>
        <v>0</v>
      </c>
      <c r="Q167" s="201">
        <v>0</v>
      </c>
      <c r="R167" s="201">
        <f t="shared" si="52"/>
        <v>0</v>
      </c>
      <c r="S167" s="201">
        <v>0</v>
      </c>
      <c r="T167" s="202">
        <f t="shared" si="53"/>
        <v>0</v>
      </c>
      <c r="AR167" s="23" t="s">
        <v>224</v>
      </c>
      <c r="AT167" s="23" t="s">
        <v>141</v>
      </c>
      <c r="AU167" s="23" t="s">
        <v>147</v>
      </c>
      <c r="AY167" s="23" t="s">
        <v>138</v>
      </c>
      <c r="BE167" s="203">
        <f t="shared" si="54"/>
        <v>0</v>
      </c>
      <c r="BF167" s="203">
        <f t="shared" si="55"/>
        <v>0</v>
      </c>
      <c r="BG167" s="203">
        <f t="shared" si="56"/>
        <v>0</v>
      </c>
      <c r="BH167" s="203">
        <f t="shared" si="57"/>
        <v>0</v>
      </c>
      <c r="BI167" s="203">
        <f t="shared" si="58"/>
        <v>0</v>
      </c>
      <c r="BJ167" s="23" t="s">
        <v>147</v>
      </c>
      <c r="BK167" s="203">
        <f t="shared" si="59"/>
        <v>0</v>
      </c>
      <c r="BL167" s="23" t="s">
        <v>224</v>
      </c>
      <c r="BM167" s="23" t="s">
        <v>794</v>
      </c>
    </row>
    <row r="168" spans="2:65" s="1" customFormat="1" ht="22.5" customHeight="1">
      <c r="B168" s="40"/>
      <c r="C168" s="192" t="s">
        <v>472</v>
      </c>
      <c r="D168" s="192" t="s">
        <v>141</v>
      </c>
      <c r="E168" s="193" t="s">
        <v>969</v>
      </c>
      <c r="F168" s="194" t="s">
        <v>970</v>
      </c>
      <c r="G168" s="195" t="s">
        <v>144</v>
      </c>
      <c r="H168" s="196">
        <v>6</v>
      </c>
      <c r="I168" s="197"/>
      <c r="J168" s="198">
        <f t="shared" si="50"/>
        <v>0</v>
      </c>
      <c r="K168" s="194" t="s">
        <v>21</v>
      </c>
      <c r="L168" s="60"/>
      <c r="M168" s="199" t="s">
        <v>21</v>
      </c>
      <c r="N168" s="200" t="s">
        <v>41</v>
      </c>
      <c r="O168" s="41"/>
      <c r="P168" s="201">
        <f t="shared" si="51"/>
        <v>0</v>
      </c>
      <c r="Q168" s="201">
        <v>0</v>
      </c>
      <c r="R168" s="201">
        <f t="shared" si="52"/>
        <v>0</v>
      </c>
      <c r="S168" s="201">
        <v>0</v>
      </c>
      <c r="T168" s="202">
        <f t="shared" si="53"/>
        <v>0</v>
      </c>
      <c r="AR168" s="23" t="s">
        <v>224</v>
      </c>
      <c r="AT168" s="23" t="s">
        <v>141</v>
      </c>
      <c r="AU168" s="23" t="s">
        <v>147</v>
      </c>
      <c r="AY168" s="23" t="s">
        <v>138</v>
      </c>
      <c r="BE168" s="203">
        <f t="shared" si="54"/>
        <v>0</v>
      </c>
      <c r="BF168" s="203">
        <f t="shared" si="55"/>
        <v>0</v>
      </c>
      <c r="BG168" s="203">
        <f t="shared" si="56"/>
        <v>0</v>
      </c>
      <c r="BH168" s="203">
        <f t="shared" si="57"/>
        <v>0</v>
      </c>
      <c r="BI168" s="203">
        <f t="shared" si="58"/>
        <v>0</v>
      </c>
      <c r="BJ168" s="23" t="s">
        <v>147</v>
      </c>
      <c r="BK168" s="203">
        <f t="shared" si="59"/>
        <v>0</v>
      </c>
      <c r="BL168" s="23" t="s">
        <v>224</v>
      </c>
      <c r="BM168" s="23" t="s">
        <v>803</v>
      </c>
    </row>
    <row r="169" spans="2:65" s="1" customFormat="1" ht="22.5" customHeight="1">
      <c r="B169" s="40"/>
      <c r="C169" s="192" t="s">
        <v>476</v>
      </c>
      <c r="D169" s="192" t="s">
        <v>141</v>
      </c>
      <c r="E169" s="193" t="s">
        <v>971</v>
      </c>
      <c r="F169" s="194" t="s">
        <v>972</v>
      </c>
      <c r="G169" s="195" t="s">
        <v>144</v>
      </c>
      <c r="H169" s="196">
        <v>1</v>
      </c>
      <c r="I169" s="197"/>
      <c r="J169" s="198">
        <f t="shared" si="50"/>
        <v>0</v>
      </c>
      <c r="K169" s="194" t="s">
        <v>21</v>
      </c>
      <c r="L169" s="60"/>
      <c r="M169" s="199" t="s">
        <v>21</v>
      </c>
      <c r="N169" s="200" t="s">
        <v>41</v>
      </c>
      <c r="O169" s="41"/>
      <c r="P169" s="201">
        <f t="shared" si="51"/>
        <v>0</v>
      </c>
      <c r="Q169" s="201">
        <v>0</v>
      </c>
      <c r="R169" s="201">
        <f t="shared" si="52"/>
        <v>0</v>
      </c>
      <c r="S169" s="201">
        <v>0</v>
      </c>
      <c r="T169" s="202">
        <f t="shared" si="53"/>
        <v>0</v>
      </c>
      <c r="AR169" s="23" t="s">
        <v>224</v>
      </c>
      <c r="AT169" s="23" t="s">
        <v>141</v>
      </c>
      <c r="AU169" s="23" t="s">
        <v>147</v>
      </c>
      <c r="AY169" s="23" t="s">
        <v>138</v>
      </c>
      <c r="BE169" s="203">
        <f t="shared" si="54"/>
        <v>0</v>
      </c>
      <c r="BF169" s="203">
        <f t="shared" si="55"/>
        <v>0</v>
      </c>
      <c r="BG169" s="203">
        <f t="shared" si="56"/>
        <v>0</v>
      </c>
      <c r="BH169" s="203">
        <f t="shared" si="57"/>
        <v>0</v>
      </c>
      <c r="BI169" s="203">
        <f t="shared" si="58"/>
        <v>0</v>
      </c>
      <c r="BJ169" s="23" t="s">
        <v>147</v>
      </c>
      <c r="BK169" s="203">
        <f t="shared" si="59"/>
        <v>0</v>
      </c>
      <c r="BL169" s="23" t="s">
        <v>224</v>
      </c>
      <c r="BM169" s="23" t="s">
        <v>973</v>
      </c>
    </row>
    <row r="170" spans="2:65" s="1" customFormat="1" ht="22.5" customHeight="1">
      <c r="B170" s="40"/>
      <c r="C170" s="192" t="s">
        <v>480</v>
      </c>
      <c r="D170" s="192" t="s">
        <v>141</v>
      </c>
      <c r="E170" s="193" t="s">
        <v>974</v>
      </c>
      <c r="F170" s="194" t="s">
        <v>975</v>
      </c>
      <c r="G170" s="195" t="s">
        <v>144</v>
      </c>
      <c r="H170" s="196">
        <v>7</v>
      </c>
      <c r="I170" s="197"/>
      <c r="J170" s="198">
        <f t="shared" si="50"/>
        <v>0</v>
      </c>
      <c r="K170" s="194" t="s">
        <v>21</v>
      </c>
      <c r="L170" s="60"/>
      <c r="M170" s="199" t="s">
        <v>21</v>
      </c>
      <c r="N170" s="200" t="s">
        <v>41</v>
      </c>
      <c r="O170" s="41"/>
      <c r="P170" s="201">
        <f t="shared" si="51"/>
        <v>0</v>
      </c>
      <c r="Q170" s="201">
        <v>0</v>
      </c>
      <c r="R170" s="201">
        <f t="shared" si="52"/>
        <v>0</v>
      </c>
      <c r="S170" s="201">
        <v>0</v>
      </c>
      <c r="T170" s="202">
        <f t="shared" si="53"/>
        <v>0</v>
      </c>
      <c r="AR170" s="23" t="s">
        <v>224</v>
      </c>
      <c r="AT170" s="23" t="s">
        <v>141</v>
      </c>
      <c r="AU170" s="23" t="s">
        <v>147</v>
      </c>
      <c r="AY170" s="23" t="s">
        <v>138</v>
      </c>
      <c r="BE170" s="203">
        <f t="shared" si="54"/>
        <v>0</v>
      </c>
      <c r="BF170" s="203">
        <f t="shared" si="55"/>
        <v>0</v>
      </c>
      <c r="BG170" s="203">
        <f t="shared" si="56"/>
        <v>0</v>
      </c>
      <c r="BH170" s="203">
        <f t="shared" si="57"/>
        <v>0</v>
      </c>
      <c r="BI170" s="203">
        <f t="shared" si="58"/>
        <v>0</v>
      </c>
      <c r="BJ170" s="23" t="s">
        <v>147</v>
      </c>
      <c r="BK170" s="203">
        <f t="shared" si="59"/>
        <v>0</v>
      </c>
      <c r="BL170" s="23" t="s">
        <v>224</v>
      </c>
      <c r="BM170" s="23" t="s">
        <v>976</v>
      </c>
    </row>
    <row r="171" spans="2:65" s="1" customFormat="1" ht="22.5" customHeight="1">
      <c r="B171" s="40"/>
      <c r="C171" s="192" t="s">
        <v>484</v>
      </c>
      <c r="D171" s="192" t="s">
        <v>141</v>
      </c>
      <c r="E171" s="193" t="s">
        <v>977</v>
      </c>
      <c r="F171" s="194" t="s">
        <v>978</v>
      </c>
      <c r="G171" s="195" t="s">
        <v>159</v>
      </c>
      <c r="H171" s="196">
        <v>20</v>
      </c>
      <c r="I171" s="197"/>
      <c r="J171" s="198">
        <f t="shared" si="50"/>
        <v>0</v>
      </c>
      <c r="K171" s="194" t="s">
        <v>21</v>
      </c>
      <c r="L171" s="60"/>
      <c r="M171" s="199" t="s">
        <v>21</v>
      </c>
      <c r="N171" s="200" t="s">
        <v>41</v>
      </c>
      <c r="O171" s="41"/>
      <c r="P171" s="201">
        <f t="shared" si="51"/>
        <v>0</v>
      </c>
      <c r="Q171" s="201">
        <v>0</v>
      </c>
      <c r="R171" s="201">
        <f t="shared" si="52"/>
        <v>0</v>
      </c>
      <c r="S171" s="201">
        <v>0</v>
      </c>
      <c r="T171" s="202">
        <f t="shared" si="53"/>
        <v>0</v>
      </c>
      <c r="AR171" s="23" t="s">
        <v>224</v>
      </c>
      <c r="AT171" s="23" t="s">
        <v>141</v>
      </c>
      <c r="AU171" s="23" t="s">
        <v>147</v>
      </c>
      <c r="AY171" s="23" t="s">
        <v>138</v>
      </c>
      <c r="BE171" s="203">
        <f t="shared" si="54"/>
        <v>0</v>
      </c>
      <c r="BF171" s="203">
        <f t="shared" si="55"/>
        <v>0</v>
      </c>
      <c r="BG171" s="203">
        <f t="shared" si="56"/>
        <v>0</v>
      </c>
      <c r="BH171" s="203">
        <f t="shared" si="57"/>
        <v>0</v>
      </c>
      <c r="BI171" s="203">
        <f t="shared" si="58"/>
        <v>0</v>
      </c>
      <c r="BJ171" s="23" t="s">
        <v>147</v>
      </c>
      <c r="BK171" s="203">
        <f t="shared" si="59"/>
        <v>0</v>
      </c>
      <c r="BL171" s="23" t="s">
        <v>224</v>
      </c>
      <c r="BM171" s="23" t="s">
        <v>979</v>
      </c>
    </row>
    <row r="172" spans="2:65" s="1" customFormat="1" ht="22.5" customHeight="1">
      <c r="B172" s="40"/>
      <c r="C172" s="233" t="s">
        <v>488</v>
      </c>
      <c r="D172" s="233" t="s">
        <v>216</v>
      </c>
      <c r="E172" s="234" t="s">
        <v>980</v>
      </c>
      <c r="F172" s="235" t="s">
        <v>981</v>
      </c>
      <c r="G172" s="236" t="s">
        <v>144</v>
      </c>
      <c r="H172" s="237">
        <v>1</v>
      </c>
      <c r="I172" s="238"/>
      <c r="J172" s="239">
        <f t="shared" si="50"/>
        <v>0</v>
      </c>
      <c r="K172" s="235" t="s">
        <v>21</v>
      </c>
      <c r="L172" s="240"/>
      <c r="M172" s="241" t="s">
        <v>21</v>
      </c>
      <c r="N172" s="242" t="s">
        <v>41</v>
      </c>
      <c r="O172" s="41"/>
      <c r="P172" s="201">
        <f t="shared" si="51"/>
        <v>0</v>
      </c>
      <c r="Q172" s="201">
        <v>0</v>
      </c>
      <c r="R172" s="201">
        <f t="shared" si="52"/>
        <v>0</v>
      </c>
      <c r="S172" s="201">
        <v>0</v>
      </c>
      <c r="T172" s="202">
        <f t="shared" si="53"/>
        <v>0</v>
      </c>
      <c r="AR172" s="23" t="s">
        <v>307</v>
      </c>
      <c r="AT172" s="23" t="s">
        <v>216</v>
      </c>
      <c r="AU172" s="23" t="s">
        <v>147</v>
      </c>
      <c r="AY172" s="23" t="s">
        <v>138</v>
      </c>
      <c r="BE172" s="203">
        <f t="shared" si="54"/>
        <v>0</v>
      </c>
      <c r="BF172" s="203">
        <f t="shared" si="55"/>
        <v>0</v>
      </c>
      <c r="BG172" s="203">
        <f t="shared" si="56"/>
        <v>0</v>
      </c>
      <c r="BH172" s="203">
        <f t="shared" si="57"/>
        <v>0</v>
      </c>
      <c r="BI172" s="203">
        <f t="shared" si="58"/>
        <v>0</v>
      </c>
      <c r="BJ172" s="23" t="s">
        <v>147</v>
      </c>
      <c r="BK172" s="203">
        <f t="shared" si="59"/>
        <v>0</v>
      </c>
      <c r="BL172" s="23" t="s">
        <v>224</v>
      </c>
      <c r="BM172" s="23" t="s">
        <v>982</v>
      </c>
    </row>
    <row r="173" spans="2:65" s="1" customFormat="1" ht="22.5" customHeight="1">
      <c r="B173" s="40"/>
      <c r="C173" s="233" t="s">
        <v>493</v>
      </c>
      <c r="D173" s="233" t="s">
        <v>216</v>
      </c>
      <c r="E173" s="234" t="s">
        <v>983</v>
      </c>
      <c r="F173" s="235" t="s">
        <v>984</v>
      </c>
      <c r="G173" s="236" t="s">
        <v>144</v>
      </c>
      <c r="H173" s="237">
        <v>1</v>
      </c>
      <c r="I173" s="238"/>
      <c r="J173" s="239">
        <f t="shared" si="50"/>
        <v>0</v>
      </c>
      <c r="K173" s="235" t="s">
        <v>21</v>
      </c>
      <c r="L173" s="240"/>
      <c r="M173" s="241" t="s">
        <v>21</v>
      </c>
      <c r="N173" s="242" t="s">
        <v>41</v>
      </c>
      <c r="O173" s="41"/>
      <c r="P173" s="201">
        <f t="shared" si="51"/>
        <v>0</v>
      </c>
      <c r="Q173" s="201">
        <v>0</v>
      </c>
      <c r="R173" s="201">
        <f t="shared" si="52"/>
        <v>0</v>
      </c>
      <c r="S173" s="201">
        <v>0</v>
      </c>
      <c r="T173" s="202">
        <f t="shared" si="53"/>
        <v>0</v>
      </c>
      <c r="AR173" s="23" t="s">
        <v>307</v>
      </c>
      <c r="AT173" s="23" t="s">
        <v>216</v>
      </c>
      <c r="AU173" s="23" t="s">
        <v>147</v>
      </c>
      <c r="AY173" s="23" t="s">
        <v>138</v>
      </c>
      <c r="BE173" s="203">
        <f t="shared" si="54"/>
        <v>0</v>
      </c>
      <c r="BF173" s="203">
        <f t="shared" si="55"/>
        <v>0</v>
      </c>
      <c r="BG173" s="203">
        <f t="shared" si="56"/>
        <v>0</v>
      </c>
      <c r="BH173" s="203">
        <f t="shared" si="57"/>
        <v>0</v>
      </c>
      <c r="BI173" s="203">
        <f t="shared" si="58"/>
        <v>0</v>
      </c>
      <c r="BJ173" s="23" t="s">
        <v>147</v>
      </c>
      <c r="BK173" s="203">
        <f t="shared" si="59"/>
        <v>0</v>
      </c>
      <c r="BL173" s="23" t="s">
        <v>224</v>
      </c>
      <c r="BM173" s="23" t="s">
        <v>985</v>
      </c>
    </row>
    <row r="174" spans="2:65" s="1" customFormat="1" ht="22.5" customHeight="1">
      <c r="B174" s="40"/>
      <c r="C174" s="233" t="s">
        <v>499</v>
      </c>
      <c r="D174" s="233" t="s">
        <v>216</v>
      </c>
      <c r="E174" s="234" t="s">
        <v>986</v>
      </c>
      <c r="F174" s="235" t="s">
        <v>987</v>
      </c>
      <c r="G174" s="236" t="s">
        <v>144</v>
      </c>
      <c r="H174" s="237">
        <v>1</v>
      </c>
      <c r="I174" s="238"/>
      <c r="J174" s="239">
        <f t="shared" si="50"/>
        <v>0</v>
      </c>
      <c r="K174" s="235" t="s">
        <v>21</v>
      </c>
      <c r="L174" s="240"/>
      <c r="M174" s="241" t="s">
        <v>21</v>
      </c>
      <c r="N174" s="242" t="s">
        <v>41</v>
      </c>
      <c r="O174" s="41"/>
      <c r="P174" s="201">
        <f t="shared" si="51"/>
        <v>0</v>
      </c>
      <c r="Q174" s="201">
        <v>0</v>
      </c>
      <c r="R174" s="201">
        <f t="shared" si="52"/>
        <v>0</v>
      </c>
      <c r="S174" s="201">
        <v>0</v>
      </c>
      <c r="T174" s="202">
        <f t="shared" si="53"/>
        <v>0</v>
      </c>
      <c r="AR174" s="23" t="s">
        <v>307</v>
      </c>
      <c r="AT174" s="23" t="s">
        <v>216</v>
      </c>
      <c r="AU174" s="23" t="s">
        <v>147</v>
      </c>
      <c r="AY174" s="23" t="s">
        <v>138</v>
      </c>
      <c r="BE174" s="203">
        <f t="shared" si="54"/>
        <v>0</v>
      </c>
      <c r="BF174" s="203">
        <f t="shared" si="55"/>
        <v>0</v>
      </c>
      <c r="BG174" s="203">
        <f t="shared" si="56"/>
        <v>0</v>
      </c>
      <c r="BH174" s="203">
        <f t="shared" si="57"/>
        <v>0</v>
      </c>
      <c r="BI174" s="203">
        <f t="shared" si="58"/>
        <v>0</v>
      </c>
      <c r="BJ174" s="23" t="s">
        <v>147</v>
      </c>
      <c r="BK174" s="203">
        <f t="shared" si="59"/>
        <v>0</v>
      </c>
      <c r="BL174" s="23" t="s">
        <v>224</v>
      </c>
      <c r="BM174" s="23" t="s">
        <v>988</v>
      </c>
    </row>
    <row r="175" spans="2:65" s="1" customFormat="1" ht="22.5" customHeight="1">
      <c r="B175" s="40"/>
      <c r="C175" s="233" t="s">
        <v>505</v>
      </c>
      <c r="D175" s="233" t="s">
        <v>216</v>
      </c>
      <c r="E175" s="234" t="s">
        <v>989</v>
      </c>
      <c r="F175" s="235" t="s">
        <v>990</v>
      </c>
      <c r="G175" s="236" t="s">
        <v>144</v>
      </c>
      <c r="H175" s="237">
        <v>1</v>
      </c>
      <c r="I175" s="238"/>
      <c r="J175" s="239">
        <f t="shared" si="50"/>
        <v>0</v>
      </c>
      <c r="K175" s="235" t="s">
        <v>21</v>
      </c>
      <c r="L175" s="240"/>
      <c r="M175" s="241" t="s">
        <v>21</v>
      </c>
      <c r="N175" s="242" t="s">
        <v>41</v>
      </c>
      <c r="O175" s="41"/>
      <c r="P175" s="201">
        <f t="shared" si="51"/>
        <v>0</v>
      </c>
      <c r="Q175" s="201">
        <v>0</v>
      </c>
      <c r="R175" s="201">
        <f t="shared" si="52"/>
        <v>0</v>
      </c>
      <c r="S175" s="201">
        <v>0</v>
      </c>
      <c r="T175" s="202">
        <f t="shared" si="53"/>
        <v>0</v>
      </c>
      <c r="AR175" s="23" t="s">
        <v>307</v>
      </c>
      <c r="AT175" s="23" t="s">
        <v>216</v>
      </c>
      <c r="AU175" s="23" t="s">
        <v>147</v>
      </c>
      <c r="AY175" s="23" t="s">
        <v>138</v>
      </c>
      <c r="BE175" s="203">
        <f t="shared" si="54"/>
        <v>0</v>
      </c>
      <c r="BF175" s="203">
        <f t="shared" si="55"/>
        <v>0</v>
      </c>
      <c r="BG175" s="203">
        <f t="shared" si="56"/>
        <v>0</v>
      </c>
      <c r="BH175" s="203">
        <f t="shared" si="57"/>
        <v>0</v>
      </c>
      <c r="BI175" s="203">
        <f t="shared" si="58"/>
        <v>0</v>
      </c>
      <c r="BJ175" s="23" t="s">
        <v>147</v>
      </c>
      <c r="BK175" s="203">
        <f t="shared" si="59"/>
        <v>0</v>
      </c>
      <c r="BL175" s="23" t="s">
        <v>224</v>
      </c>
      <c r="BM175" s="23" t="s">
        <v>991</v>
      </c>
    </row>
    <row r="176" spans="2:65" s="1" customFormat="1" ht="22.5" customHeight="1">
      <c r="B176" s="40"/>
      <c r="C176" s="233" t="s">
        <v>511</v>
      </c>
      <c r="D176" s="233" t="s">
        <v>216</v>
      </c>
      <c r="E176" s="234" t="s">
        <v>992</v>
      </c>
      <c r="F176" s="235" t="s">
        <v>993</v>
      </c>
      <c r="G176" s="236" t="s">
        <v>144</v>
      </c>
      <c r="H176" s="237">
        <v>1</v>
      </c>
      <c r="I176" s="238"/>
      <c r="J176" s="239">
        <f t="shared" si="50"/>
        <v>0</v>
      </c>
      <c r="K176" s="235" t="s">
        <v>21</v>
      </c>
      <c r="L176" s="240"/>
      <c r="M176" s="241" t="s">
        <v>21</v>
      </c>
      <c r="N176" s="242" t="s">
        <v>41</v>
      </c>
      <c r="O176" s="41"/>
      <c r="P176" s="201">
        <f t="shared" si="51"/>
        <v>0</v>
      </c>
      <c r="Q176" s="201">
        <v>0</v>
      </c>
      <c r="R176" s="201">
        <f t="shared" si="52"/>
        <v>0</v>
      </c>
      <c r="S176" s="201">
        <v>0</v>
      </c>
      <c r="T176" s="202">
        <f t="shared" si="53"/>
        <v>0</v>
      </c>
      <c r="AR176" s="23" t="s">
        <v>307</v>
      </c>
      <c r="AT176" s="23" t="s">
        <v>216</v>
      </c>
      <c r="AU176" s="23" t="s">
        <v>147</v>
      </c>
      <c r="AY176" s="23" t="s">
        <v>138</v>
      </c>
      <c r="BE176" s="203">
        <f t="shared" si="54"/>
        <v>0</v>
      </c>
      <c r="BF176" s="203">
        <f t="shared" si="55"/>
        <v>0</v>
      </c>
      <c r="BG176" s="203">
        <f t="shared" si="56"/>
        <v>0</v>
      </c>
      <c r="BH176" s="203">
        <f t="shared" si="57"/>
        <v>0</v>
      </c>
      <c r="BI176" s="203">
        <f t="shared" si="58"/>
        <v>0</v>
      </c>
      <c r="BJ176" s="23" t="s">
        <v>147</v>
      </c>
      <c r="BK176" s="203">
        <f t="shared" si="59"/>
        <v>0</v>
      </c>
      <c r="BL176" s="23" t="s">
        <v>224</v>
      </c>
      <c r="BM176" s="23" t="s">
        <v>994</v>
      </c>
    </row>
    <row r="177" spans="2:65" s="1" customFormat="1" ht="22.5" customHeight="1">
      <c r="B177" s="40"/>
      <c r="C177" s="233" t="s">
        <v>517</v>
      </c>
      <c r="D177" s="233" t="s">
        <v>216</v>
      </c>
      <c r="E177" s="234" t="s">
        <v>995</v>
      </c>
      <c r="F177" s="235" t="s">
        <v>996</v>
      </c>
      <c r="G177" s="236" t="s">
        <v>144</v>
      </c>
      <c r="H177" s="237">
        <v>1</v>
      </c>
      <c r="I177" s="238"/>
      <c r="J177" s="239">
        <f t="shared" si="50"/>
        <v>0</v>
      </c>
      <c r="K177" s="235" t="s">
        <v>21</v>
      </c>
      <c r="L177" s="240"/>
      <c r="M177" s="241" t="s">
        <v>21</v>
      </c>
      <c r="N177" s="242" t="s">
        <v>41</v>
      </c>
      <c r="O177" s="41"/>
      <c r="P177" s="201">
        <f t="shared" si="51"/>
        <v>0</v>
      </c>
      <c r="Q177" s="201">
        <v>0</v>
      </c>
      <c r="R177" s="201">
        <f t="shared" si="52"/>
        <v>0</v>
      </c>
      <c r="S177" s="201">
        <v>0</v>
      </c>
      <c r="T177" s="202">
        <f t="shared" si="53"/>
        <v>0</v>
      </c>
      <c r="AR177" s="23" t="s">
        <v>307</v>
      </c>
      <c r="AT177" s="23" t="s">
        <v>216</v>
      </c>
      <c r="AU177" s="23" t="s">
        <v>147</v>
      </c>
      <c r="AY177" s="23" t="s">
        <v>138</v>
      </c>
      <c r="BE177" s="203">
        <f t="shared" si="54"/>
        <v>0</v>
      </c>
      <c r="BF177" s="203">
        <f t="shared" si="55"/>
        <v>0</v>
      </c>
      <c r="BG177" s="203">
        <f t="shared" si="56"/>
        <v>0</v>
      </c>
      <c r="BH177" s="203">
        <f t="shared" si="57"/>
        <v>0</v>
      </c>
      <c r="BI177" s="203">
        <f t="shared" si="58"/>
        <v>0</v>
      </c>
      <c r="BJ177" s="23" t="s">
        <v>147</v>
      </c>
      <c r="BK177" s="203">
        <f t="shared" si="59"/>
        <v>0</v>
      </c>
      <c r="BL177" s="23" t="s">
        <v>224</v>
      </c>
      <c r="BM177" s="23" t="s">
        <v>997</v>
      </c>
    </row>
    <row r="178" spans="2:65" s="1" customFormat="1" ht="22.5" customHeight="1">
      <c r="B178" s="40"/>
      <c r="C178" s="233" t="s">
        <v>522</v>
      </c>
      <c r="D178" s="233" t="s">
        <v>216</v>
      </c>
      <c r="E178" s="234" t="s">
        <v>998</v>
      </c>
      <c r="F178" s="235" t="s">
        <v>999</v>
      </c>
      <c r="G178" s="236" t="s">
        <v>144</v>
      </c>
      <c r="H178" s="237">
        <v>1</v>
      </c>
      <c r="I178" s="238"/>
      <c r="J178" s="239">
        <f t="shared" si="50"/>
        <v>0</v>
      </c>
      <c r="K178" s="235" t="s">
        <v>21</v>
      </c>
      <c r="L178" s="240"/>
      <c r="M178" s="241" t="s">
        <v>21</v>
      </c>
      <c r="N178" s="242" t="s">
        <v>41</v>
      </c>
      <c r="O178" s="41"/>
      <c r="P178" s="201">
        <f t="shared" si="51"/>
        <v>0</v>
      </c>
      <c r="Q178" s="201">
        <v>0</v>
      </c>
      <c r="R178" s="201">
        <f t="shared" si="52"/>
        <v>0</v>
      </c>
      <c r="S178" s="201">
        <v>0</v>
      </c>
      <c r="T178" s="202">
        <f t="shared" si="53"/>
        <v>0</v>
      </c>
      <c r="AR178" s="23" t="s">
        <v>307</v>
      </c>
      <c r="AT178" s="23" t="s">
        <v>216</v>
      </c>
      <c r="AU178" s="23" t="s">
        <v>147</v>
      </c>
      <c r="AY178" s="23" t="s">
        <v>138</v>
      </c>
      <c r="BE178" s="203">
        <f t="shared" si="54"/>
        <v>0</v>
      </c>
      <c r="BF178" s="203">
        <f t="shared" si="55"/>
        <v>0</v>
      </c>
      <c r="BG178" s="203">
        <f t="shared" si="56"/>
        <v>0</v>
      </c>
      <c r="BH178" s="203">
        <f t="shared" si="57"/>
        <v>0</v>
      </c>
      <c r="BI178" s="203">
        <f t="shared" si="58"/>
        <v>0</v>
      </c>
      <c r="BJ178" s="23" t="s">
        <v>147</v>
      </c>
      <c r="BK178" s="203">
        <f t="shared" si="59"/>
        <v>0</v>
      </c>
      <c r="BL178" s="23" t="s">
        <v>224</v>
      </c>
      <c r="BM178" s="23" t="s">
        <v>1000</v>
      </c>
    </row>
    <row r="179" spans="2:65" s="1" customFormat="1" ht="22.5" customHeight="1">
      <c r="B179" s="40"/>
      <c r="C179" s="192" t="s">
        <v>526</v>
      </c>
      <c r="D179" s="192" t="s">
        <v>141</v>
      </c>
      <c r="E179" s="193" t="s">
        <v>1001</v>
      </c>
      <c r="F179" s="194" t="s">
        <v>1002</v>
      </c>
      <c r="G179" s="195" t="s">
        <v>315</v>
      </c>
      <c r="H179" s="247"/>
      <c r="I179" s="197"/>
      <c r="J179" s="198">
        <f t="shared" si="50"/>
        <v>0</v>
      </c>
      <c r="K179" s="194" t="s">
        <v>21</v>
      </c>
      <c r="L179" s="60"/>
      <c r="M179" s="199" t="s">
        <v>21</v>
      </c>
      <c r="N179" s="200" t="s">
        <v>41</v>
      </c>
      <c r="O179" s="41"/>
      <c r="P179" s="201">
        <f t="shared" si="51"/>
        <v>0</v>
      </c>
      <c r="Q179" s="201">
        <v>0</v>
      </c>
      <c r="R179" s="201">
        <f t="shared" si="52"/>
        <v>0</v>
      </c>
      <c r="S179" s="201">
        <v>0</v>
      </c>
      <c r="T179" s="202">
        <f t="shared" si="53"/>
        <v>0</v>
      </c>
      <c r="AR179" s="23" t="s">
        <v>224</v>
      </c>
      <c r="AT179" s="23" t="s">
        <v>141</v>
      </c>
      <c r="AU179" s="23" t="s">
        <v>147</v>
      </c>
      <c r="AY179" s="23" t="s">
        <v>138</v>
      </c>
      <c r="BE179" s="203">
        <f t="shared" si="54"/>
        <v>0</v>
      </c>
      <c r="BF179" s="203">
        <f t="shared" si="55"/>
        <v>0</v>
      </c>
      <c r="BG179" s="203">
        <f t="shared" si="56"/>
        <v>0</v>
      </c>
      <c r="BH179" s="203">
        <f t="shared" si="57"/>
        <v>0</v>
      </c>
      <c r="BI179" s="203">
        <f t="shared" si="58"/>
        <v>0</v>
      </c>
      <c r="BJ179" s="23" t="s">
        <v>147</v>
      </c>
      <c r="BK179" s="203">
        <f t="shared" si="59"/>
        <v>0</v>
      </c>
      <c r="BL179" s="23" t="s">
        <v>224</v>
      </c>
      <c r="BM179" s="23" t="s">
        <v>1003</v>
      </c>
    </row>
    <row r="180" spans="2:65" s="10" customFormat="1" ht="29.85" customHeight="1">
      <c r="B180" s="175"/>
      <c r="C180" s="176"/>
      <c r="D180" s="189" t="s">
        <v>68</v>
      </c>
      <c r="E180" s="190" t="s">
        <v>733</v>
      </c>
      <c r="F180" s="190" t="s">
        <v>1004</v>
      </c>
      <c r="G180" s="176"/>
      <c r="H180" s="176"/>
      <c r="I180" s="179"/>
      <c r="J180" s="191">
        <f>BK180</f>
        <v>0</v>
      </c>
      <c r="K180" s="176"/>
      <c r="L180" s="181"/>
      <c r="M180" s="182"/>
      <c r="N180" s="183"/>
      <c r="O180" s="183"/>
      <c r="P180" s="184">
        <f>P181</f>
        <v>0</v>
      </c>
      <c r="Q180" s="183"/>
      <c r="R180" s="184">
        <f>R181</f>
        <v>0</v>
      </c>
      <c r="S180" s="183"/>
      <c r="T180" s="185">
        <f>T181</f>
        <v>0</v>
      </c>
      <c r="AR180" s="186" t="s">
        <v>147</v>
      </c>
      <c r="AT180" s="187" t="s">
        <v>68</v>
      </c>
      <c r="AU180" s="187" t="s">
        <v>77</v>
      </c>
      <c r="AY180" s="186" t="s">
        <v>138</v>
      </c>
      <c r="BK180" s="188">
        <f>BK181</f>
        <v>0</v>
      </c>
    </row>
    <row r="181" spans="2:65" s="1" customFormat="1" ht="22.5" customHeight="1">
      <c r="B181" s="40"/>
      <c r="C181" s="192" t="s">
        <v>530</v>
      </c>
      <c r="D181" s="192" t="s">
        <v>141</v>
      </c>
      <c r="E181" s="193" t="s">
        <v>1005</v>
      </c>
      <c r="F181" s="194" t="s">
        <v>1006</v>
      </c>
      <c r="G181" s="195" t="s">
        <v>247</v>
      </c>
      <c r="H181" s="196">
        <v>79</v>
      </c>
      <c r="I181" s="197"/>
      <c r="J181" s="198">
        <f>ROUND(I181*H181,2)</f>
        <v>0</v>
      </c>
      <c r="K181" s="194" t="s">
        <v>21</v>
      </c>
      <c r="L181" s="60"/>
      <c r="M181" s="199" t="s">
        <v>21</v>
      </c>
      <c r="N181" s="200" t="s">
        <v>41</v>
      </c>
      <c r="O181" s="4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3" t="s">
        <v>224</v>
      </c>
      <c r="AT181" s="23" t="s">
        <v>141</v>
      </c>
      <c r="AU181" s="23" t="s">
        <v>147</v>
      </c>
      <c r="AY181" s="23" t="s">
        <v>138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147</v>
      </c>
      <c r="BK181" s="203">
        <f>ROUND(I181*H181,2)</f>
        <v>0</v>
      </c>
      <c r="BL181" s="23" t="s">
        <v>224</v>
      </c>
      <c r="BM181" s="23" t="s">
        <v>1007</v>
      </c>
    </row>
    <row r="182" spans="2:65" s="10" customFormat="1" ht="29.85" customHeight="1">
      <c r="B182" s="175"/>
      <c r="C182" s="176"/>
      <c r="D182" s="189" t="s">
        <v>68</v>
      </c>
      <c r="E182" s="190" t="s">
        <v>750</v>
      </c>
      <c r="F182" s="190" t="s">
        <v>1008</v>
      </c>
      <c r="G182" s="176"/>
      <c r="H182" s="176"/>
      <c r="I182" s="179"/>
      <c r="J182" s="191">
        <f>BK182</f>
        <v>0</v>
      </c>
      <c r="K182" s="176"/>
      <c r="L182" s="181"/>
      <c r="M182" s="182"/>
      <c r="N182" s="183"/>
      <c r="O182" s="183"/>
      <c r="P182" s="184">
        <f>P183</f>
        <v>0</v>
      </c>
      <c r="Q182" s="183"/>
      <c r="R182" s="184">
        <f>R183</f>
        <v>0</v>
      </c>
      <c r="S182" s="183"/>
      <c r="T182" s="185">
        <f>T183</f>
        <v>0</v>
      </c>
      <c r="AR182" s="186" t="s">
        <v>147</v>
      </c>
      <c r="AT182" s="187" t="s">
        <v>68</v>
      </c>
      <c r="AU182" s="187" t="s">
        <v>77</v>
      </c>
      <c r="AY182" s="186" t="s">
        <v>138</v>
      </c>
      <c r="BK182" s="188">
        <f>BK183</f>
        <v>0</v>
      </c>
    </row>
    <row r="183" spans="2:65" s="1" customFormat="1" ht="22.5" customHeight="1">
      <c r="B183" s="40"/>
      <c r="C183" s="192" t="s">
        <v>534</v>
      </c>
      <c r="D183" s="192" t="s">
        <v>141</v>
      </c>
      <c r="E183" s="193" t="s">
        <v>1009</v>
      </c>
      <c r="F183" s="194" t="s">
        <v>1010</v>
      </c>
      <c r="G183" s="195" t="s">
        <v>159</v>
      </c>
      <c r="H183" s="196">
        <v>1</v>
      </c>
      <c r="I183" s="197"/>
      <c r="J183" s="198">
        <f>ROUND(I183*H183,2)</f>
        <v>0</v>
      </c>
      <c r="K183" s="194" t="s">
        <v>21</v>
      </c>
      <c r="L183" s="60"/>
      <c r="M183" s="199" t="s">
        <v>21</v>
      </c>
      <c r="N183" s="259" t="s">
        <v>41</v>
      </c>
      <c r="O183" s="260"/>
      <c r="P183" s="261">
        <f>O183*H183</f>
        <v>0</v>
      </c>
      <c r="Q183" s="261">
        <v>0</v>
      </c>
      <c r="R183" s="261">
        <f>Q183*H183</f>
        <v>0</v>
      </c>
      <c r="S183" s="261">
        <v>0</v>
      </c>
      <c r="T183" s="262">
        <f>S183*H183</f>
        <v>0</v>
      </c>
      <c r="AR183" s="23" t="s">
        <v>224</v>
      </c>
      <c r="AT183" s="23" t="s">
        <v>141</v>
      </c>
      <c r="AU183" s="23" t="s">
        <v>147</v>
      </c>
      <c r="AY183" s="23" t="s">
        <v>138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147</v>
      </c>
      <c r="BK183" s="203">
        <f>ROUND(I183*H183,2)</f>
        <v>0</v>
      </c>
      <c r="BL183" s="23" t="s">
        <v>224</v>
      </c>
      <c r="BM183" s="23" t="s">
        <v>1011</v>
      </c>
    </row>
    <row r="184" spans="2:65" s="1" customFormat="1" ht="6.95" customHeight="1">
      <c r="B184" s="55"/>
      <c r="C184" s="56"/>
      <c r="D184" s="56"/>
      <c r="E184" s="56"/>
      <c r="F184" s="56"/>
      <c r="G184" s="56"/>
      <c r="H184" s="56"/>
      <c r="I184" s="138"/>
      <c r="J184" s="56"/>
      <c r="K184" s="56"/>
      <c r="L184" s="60"/>
    </row>
  </sheetData>
  <sheetProtection algorithmName="SHA-512" hashValue="7ybQLyLOGrjPpEuVzD5SAaNehgDTAuOfPzhD83MFkajwZyd7fPT4isgxBHCAs2OAsqzvkzbJpKVblWroFvOMFg==" saltValue="yGqmdiX0YfGP28Te3/9oRA==" spinCount="100000" sheet="1" objects="1" scenarios="1" formatCells="0" formatColumns="0" formatRows="0" sort="0" autoFilter="0"/>
  <autoFilter ref="C88:K183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88</v>
      </c>
      <c r="G1" s="386" t="s">
        <v>89</v>
      </c>
      <c r="H1" s="386"/>
      <c r="I1" s="114"/>
      <c r="J1" s="113" t="s">
        <v>90</v>
      </c>
      <c r="K1" s="112" t="s">
        <v>91</v>
      </c>
      <c r="L1" s="113" t="s">
        <v>92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84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93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č. 1 a 5 v domě  Plechanovova 217/6a, Ostrava - Hrušov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94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1012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ROUND(J97,2)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ROUND(SUM(BE97:BE364), 2)</f>
        <v>0</v>
      </c>
      <c r="G30" s="41"/>
      <c r="H30" s="41"/>
      <c r="I30" s="130">
        <v>0.21</v>
      </c>
      <c r="J30" s="129">
        <f>ROUND(ROUND((SUM(BE97:BE364)),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ROUND(SUM(BF97:BF364), 2)</f>
        <v>0</v>
      </c>
      <c r="G31" s="41"/>
      <c r="H31" s="41"/>
      <c r="I31" s="130">
        <v>0.15</v>
      </c>
      <c r="J31" s="129">
        <f>ROUND(ROUND((SUM(BF97:BF364)),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ROUND(SUM(BG97:BG364),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ROUND(SUM(BH97:BH364),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ROUND(SUM(BI97:BI364),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96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č. 1 a 5 v domě  Plechanovova 217/6a, Ostrava - Hrušov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94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02 - Byt č. 5 ve 3. NP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97</v>
      </c>
      <c r="D54" s="131"/>
      <c r="E54" s="131"/>
      <c r="F54" s="131"/>
      <c r="G54" s="131"/>
      <c r="H54" s="131"/>
      <c r="I54" s="144"/>
      <c r="J54" s="145" t="s">
        <v>98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99</v>
      </c>
      <c r="D56" s="41"/>
      <c r="E56" s="41"/>
      <c r="F56" s="41"/>
      <c r="G56" s="41"/>
      <c r="H56" s="41"/>
      <c r="I56" s="117"/>
      <c r="J56" s="127">
        <f>J97</f>
        <v>0</v>
      </c>
      <c r="K56" s="44"/>
      <c r="AU56" s="23" t="s">
        <v>100</v>
      </c>
    </row>
    <row r="57" spans="2:47" s="7" customFormat="1" ht="24.95" customHeight="1">
      <c r="B57" s="148"/>
      <c r="C57" s="149"/>
      <c r="D57" s="150" t="s">
        <v>101</v>
      </c>
      <c r="E57" s="151"/>
      <c r="F57" s="151"/>
      <c r="G57" s="151"/>
      <c r="H57" s="151"/>
      <c r="I57" s="152"/>
      <c r="J57" s="153">
        <f>J98</f>
        <v>0</v>
      </c>
      <c r="K57" s="154"/>
    </row>
    <row r="58" spans="2:47" s="8" customFormat="1" ht="19.899999999999999" customHeight="1">
      <c r="B58" s="155"/>
      <c r="C58" s="156"/>
      <c r="D58" s="157" t="s">
        <v>102</v>
      </c>
      <c r="E58" s="158"/>
      <c r="F58" s="158"/>
      <c r="G58" s="158"/>
      <c r="H58" s="158"/>
      <c r="I58" s="159"/>
      <c r="J58" s="160">
        <f>J99</f>
        <v>0</v>
      </c>
      <c r="K58" s="161"/>
    </row>
    <row r="59" spans="2:47" s="8" customFormat="1" ht="19.899999999999999" customHeight="1">
      <c r="B59" s="155"/>
      <c r="C59" s="156"/>
      <c r="D59" s="157" t="s">
        <v>103</v>
      </c>
      <c r="E59" s="158"/>
      <c r="F59" s="158"/>
      <c r="G59" s="158"/>
      <c r="H59" s="158"/>
      <c r="I59" s="159"/>
      <c r="J59" s="160">
        <f>J107</f>
        <v>0</v>
      </c>
      <c r="K59" s="161"/>
    </row>
    <row r="60" spans="2:47" s="8" customFormat="1" ht="19.899999999999999" customHeight="1">
      <c r="B60" s="155"/>
      <c r="C60" s="156"/>
      <c r="D60" s="157" t="s">
        <v>104</v>
      </c>
      <c r="E60" s="158"/>
      <c r="F60" s="158"/>
      <c r="G60" s="158"/>
      <c r="H60" s="158"/>
      <c r="I60" s="159"/>
      <c r="J60" s="160">
        <f>J134</f>
        <v>0</v>
      </c>
      <c r="K60" s="161"/>
    </row>
    <row r="61" spans="2:47" s="8" customFormat="1" ht="19.899999999999999" customHeight="1">
      <c r="B61" s="155"/>
      <c r="C61" s="156"/>
      <c r="D61" s="157" t="s">
        <v>105</v>
      </c>
      <c r="E61" s="158"/>
      <c r="F61" s="158"/>
      <c r="G61" s="158"/>
      <c r="H61" s="158"/>
      <c r="I61" s="159"/>
      <c r="J61" s="160">
        <f>J152</f>
        <v>0</v>
      </c>
      <c r="K61" s="161"/>
    </row>
    <row r="62" spans="2:47" s="8" customFormat="1" ht="19.899999999999999" customHeight="1">
      <c r="B62" s="155"/>
      <c r="C62" s="156"/>
      <c r="D62" s="157" t="s">
        <v>106</v>
      </c>
      <c r="E62" s="158"/>
      <c r="F62" s="158"/>
      <c r="G62" s="158"/>
      <c r="H62" s="158"/>
      <c r="I62" s="159"/>
      <c r="J62" s="160">
        <f>J159</f>
        <v>0</v>
      </c>
      <c r="K62" s="161"/>
    </row>
    <row r="63" spans="2:47" s="7" customFormat="1" ht="24.95" customHeight="1">
      <c r="B63" s="148"/>
      <c r="C63" s="149"/>
      <c r="D63" s="150" t="s">
        <v>107</v>
      </c>
      <c r="E63" s="151"/>
      <c r="F63" s="151"/>
      <c r="G63" s="151"/>
      <c r="H63" s="151"/>
      <c r="I63" s="152"/>
      <c r="J63" s="153">
        <f>J161</f>
        <v>0</v>
      </c>
      <c r="K63" s="154"/>
    </row>
    <row r="64" spans="2:47" s="8" customFormat="1" ht="19.899999999999999" customHeight="1">
      <c r="B64" s="155"/>
      <c r="C64" s="156"/>
      <c r="D64" s="157" t="s">
        <v>108</v>
      </c>
      <c r="E64" s="158"/>
      <c r="F64" s="158"/>
      <c r="G64" s="158"/>
      <c r="H64" s="158"/>
      <c r="I64" s="159"/>
      <c r="J64" s="160">
        <f>J162</f>
        <v>0</v>
      </c>
      <c r="K64" s="161"/>
    </row>
    <row r="65" spans="2:11" s="8" customFormat="1" ht="19.899999999999999" customHeight="1">
      <c r="B65" s="155"/>
      <c r="C65" s="156"/>
      <c r="D65" s="157" t="s">
        <v>109</v>
      </c>
      <c r="E65" s="158"/>
      <c r="F65" s="158"/>
      <c r="G65" s="158"/>
      <c r="H65" s="158"/>
      <c r="I65" s="159"/>
      <c r="J65" s="160">
        <f>J168</f>
        <v>0</v>
      </c>
      <c r="K65" s="161"/>
    </row>
    <row r="66" spans="2:11" s="8" customFormat="1" ht="19.899999999999999" customHeight="1">
      <c r="B66" s="155"/>
      <c r="C66" s="156"/>
      <c r="D66" s="157" t="s">
        <v>110</v>
      </c>
      <c r="E66" s="158"/>
      <c r="F66" s="158"/>
      <c r="G66" s="158"/>
      <c r="H66" s="158"/>
      <c r="I66" s="159"/>
      <c r="J66" s="160">
        <f>J182</f>
        <v>0</v>
      </c>
      <c r="K66" s="161"/>
    </row>
    <row r="67" spans="2:11" s="8" customFormat="1" ht="19.899999999999999" customHeight="1">
      <c r="B67" s="155"/>
      <c r="C67" s="156"/>
      <c r="D67" s="157" t="s">
        <v>111</v>
      </c>
      <c r="E67" s="158"/>
      <c r="F67" s="158"/>
      <c r="G67" s="158"/>
      <c r="H67" s="158"/>
      <c r="I67" s="159"/>
      <c r="J67" s="160">
        <f>J205</f>
        <v>0</v>
      </c>
      <c r="K67" s="161"/>
    </row>
    <row r="68" spans="2:11" s="8" customFormat="1" ht="19.899999999999999" customHeight="1">
      <c r="B68" s="155"/>
      <c r="C68" s="156"/>
      <c r="D68" s="157" t="s">
        <v>112</v>
      </c>
      <c r="E68" s="158"/>
      <c r="F68" s="158"/>
      <c r="G68" s="158"/>
      <c r="H68" s="158"/>
      <c r="I68" s="159"/>
      <c r="J68" s="160">
        <f>J230</f>
        <v>0</v>
      </c>
      <c r="K68" s="161"/>
    </row>
    <row r="69" spans="2:11" s="8" customFormat="1" ht="19.899999999999999" customHeight="1">
      <c r="B69" s="155"/>
      <c r="C69" s="156"/>
      <c r="D69" s="157" t="s">
        <v>113</v>
      </c>
      <c r="E69" s="158"/>
      <c r="F69" s="158"/>
      <c r="G69" s="158"/>
      <c r="H69" s="158"/>
      <c r="I69" s="159"/>
      <c r="J69" s="160">
        <f>J236</f>
        <v>0</v>
      </c>
      <c r="K69" s="161"/>
    </row>
    <row r="70" spans="2:11" s="8" customFormat="1" ht="19.899999999999999" customHeight="1">
      <c r="B70" s="155"/>
      <c r="C70" s="156"/>
      <c r="D70" s="157" t="s">
        <v>114</v>
      </c>
      <c r="E70" s="158"/>
      <c r="F70" s="158"/>
      <c r="G70" s="158"/>
      <c r="H70" s="158"/>
      <c r="I70" s="159"/>
      <c r="J70" s="160">
        <f>J252</f>
        <v>0</v>
      </c>
      <c r="K70" s="161"/>
    </row>
    <row r="71" spans="2:11" s="8" customFormat="1" ht="19.899999999999999" customHeight="1">
      <c r="B71" s="155"/>
      <c r="C71" s="156"/>
      <c r="D71" s="157" t="s">
        <v>115</v>
      </c>
      <c r="E71" s="158"/>
      <c r="F71" s="158"/>
      <c r="G71" s="158"/>
      <c r="H71" s="158"/>
      <c r="I71" s="159"/>
      <c r="J71" s="160">
        <f>J279</f>
        <v>0</v>
      </c>
      <c r="K71" s="161"/>
    </row>
    <row r="72" spans="2:11" s="8" customFormat="1" ht="19.899999999999999" customHeight="1">
      <c r="B72" s="155"/>
      <c r="C72" s="156"/>
      <c r="D72" s="157" t="s">
        <v>116</v>
      </c>
      <c r="E72" s="158"/>
      <c r="F72" s="158"/>
      <c r="G72" s="158"/>
      <c r="H72" s="158"/>
      <c r="I72" s="159"/>
      <c r="J72" s="160">
        <f>J296</f>
        <v>0</v>
      </c>
      <c r="K72" s="161"/>
    </row>
    <row r="73" spans="2:11" s="8" customFormat="1" ht="19.899999999999999" customHeight="1">
      <c r="B73" s="155"/>
      <c r="C73" s="156"/>
      <c r="D73" s="157" t="s">
        <v>117</v>
      </c>
      <c r="E73" s="158"/>
      <c r="F73" s="158"/>
      <c r="G73" s="158"/>
      <c r="H73" s="158"/>
      <c r="I73" s="159"/>
      <c r="J73" s="160">
        <f>J316</f>
        <v>0</v>
      </c>
      <c r="K73" s="161"/>
    </row>
    <row r="74" spans="2:11" s="8" customFormat="1" ht="19.899999999999999" customHeight="1">
      <c r="B74" s="155"/>
      <c r="C74" s="156"/>
      <c r="D74" s="157" t="s">
        <v>118</v>
      </c>
      <c r="E74" s="158"/>
      <c r="F74" s="158"/>
      <c r="G74" s="158"/>
      <c r="H74" s="158"/>
      <c r="I74" s="159"/>
      <c r="J74" s="160">
        <f>J327</f>
        <v>0</v>
      </c>
      <c r="K74" s="161"/>
    </row>
    <row r="75" spans="2:11" s="8" customFormat="1" ht="19.899999999999999" customHeight="1">
      <c r="B75" s="155"/>
      <c r="C75" s="156"/>
      <c r="D75" s="157" t="s">
        <v>119</v>
      </c>
      <c r="E75" s="158"/>
      <c r="F75" s="158"/>
      <c r="G75" s="158"/>
      <c r="H75" s="158"/>
      <c r="I75" s="159"/>
      <c r="J75" s="160">
        <f>J335</f>
        <v>0</v>
      </c>
      <c r="K75" s="161"/>
    </row>
    <row r="76" spans="2:11" s="7" customFormat="1" ht="24.95" customHeight="1">
      <c r="B76" s="148"/>
      <c r="C76" s="149"/>
      <c r="D76" s="150" t="s">
        <v>120</v>
      </c>
      <c r="E76" s="151"/>
      <c r="F76" s="151"/>
      <c r="G76" s="151"/>
      <c r="H76" s="151"/>
      <c r="I76" s="152"/>
      <c r="J76" s="153">
        <f>J360</f>
        <v>0</v>
      </c>
      <c r="K76" s="154"/>
    </row>
    <row r="77" spans="2:11" s="8" customFormat="1" ht="19.899999999999999" customHeight="1">
      <c r="B77" s="155"/>
      <c r="C77" s="156"/>
      <c r="D77" s="157" t="s">
        <v>121</v>
      </c>
      <c r="E77" s="158"/>
      <c r="F77" s="158"/>
      <c r="G77" s="158"/>
      <c r="H77" s="158"/>
      <c r="I77" s="159"/>
      <c r="J77" s="160">
        <f>J361</f>
        <v>0</v>
      </c>
      <c r="K77" s="161"/>
    </row>
    <row r="78" spans="2:11" s="1" customFormat="1" ht="21.75" customHeight="1">
      <c r="B78" s="40"/>
      <c r="C78" s="41"/>
      <c r="D78" s="41"/>
      <c r="E78" s="41"/>
      <c r="F78" s="41"/>
      <c r="G78" s="41"/>
      <c r="H78" s="41"/>
      <c r="I78" s="117"/>
      <c r="J78" s="41"/>
      <c r="K78" s="44"/>
    </row>
    <row r="79" spans="2:11" s="1" customFormat="1" ht="6.95" customHeight="1">
      <c r="B79" s="55"/>
      <c r="C79" s="56"/>
      <c r="D79" s="56"/>
      <c r="E79" s="56"/>
      <c r="F79" s="56"/>
      <c r="G79" s="56"/>
      <c r="H79" s="56"/>
      <c r="I79" s="138"/>
      <c r="J79" s="56"/>
      <c r="K79" s="57"/>
    </row>
    <row r="83" spans="2:20" s="1" customFormat="1" ht="6.95" customHeight="1">
      <c r="B83" s="58"/>
      <c r="C83" s="59"/>
      <c r="D83" s="59"/>
      <c r="E83" s="59"/>
      <c r="F83" s="59"/>
      <c r="G83" s="59"/>
      <c r="H83" s="59"/>
      <c r="I83" s="141"/>
      <c r="J83" s="59"/>
      <c r="K83" s="59"/>
      <c r="L83" s="60"/>
    </row>
    <row r="84" spans="2:20" s="1" customFormat="1" ht="36.950000000000003" customHeight="1">
      <c r="B84" s="40"/>
      <c r="C84" s="61" t="s">
        <v>122</v>
      </c>
      <c r="D84" s="62"/>
      <c r="E84" s="62"/>
      <c r="F84" s="62"/>
      <c r="G84" s="62"/>
      <c r="H84" s="62"/>
      <c r="I84" s="162"/>
      <c r="J84" s="62"/>
      <c r="K84" s="62"/>
      <c r="L84" s="60"/>
    </row>
    <row r="85" spans="2:20" s="1" customFormat="1" ht="6.95" customHeight="1">
      <c r="B85" s="40"/>
      <c r="C85" s="62"/>
      <c r="D85" s="62"/>
      <c r="E85" s="62"/>
      <c r="F85" s="62"/>
      <c r="G85" s="62"/>
      <c r="H85" s="62"/>
      <c r="I85" s="162"/>
      <c r="J85" s="62"/>
      <c r="K85" s="62"/>
      <c r="L85" s="60"/>
    </row>
    <row r="86" spans="2:20" s="1" customFormat="1" ht="14.45" customHeight="1">
      <c r="B86" s="40"/>
      <c r="C86" s="64" t="s">
        <v>18</v>
      </c>
      <c r="D86" s="62"/>
      <c r="E86" s="62"/>
      <c r="F86" s="62"/>
      <c r="G86" s="62"/>
      <c r="H86" s="62"/>
      <c r="I86" s="162"/>
      <c r="J86" s="62"/>
      <c r="K86" s="62"/>
      <c r="L86" s="60"/>
    </row>
    <row r="87" spans="2:20" s="1" customFormat="1" ht="22.5" customHeight="1">
      <c r="B87" s="40"/>
      <c r="C87" s="62"/>
      <c r="D87" s="62"/>
      <c r="E87" s="383" t="str">
        <f>E7</f>
        <v>Oprava a modernizace volných bytů č. 1 a 5 v domě  Plechanovova 217/6a, Ostrava - Hrušov</v>
      </c>
      <c r="F87" s="384"/>
      <c r="G87" s="384"/>
      <c r="H87" s="384"/>
      <c r="I87" s="162"/>
      <c r="J87" s="62"/>
      <c r="K87" s="62"/>
      <c r="L87" s="60"/>
    </row>
    <row r="88" spans="2:20" s="1" customFormat="1" ht="14.45" customHeight="1">
      <c r="B88" s="40"/>
      <c r="C88" s="64" t="s">
        <v>94</v>
      </c>
      <c r="D88" s="62"/>
      <c r="E88" s="62"/>
      <c r="F88" s="62"/>
      <c r="G88" s="62"/>
      <c r="H88" s="62"/>
      <c r="I88" s="162"/>
      <c r="J88" s="62"/>
      <c r="K88" s="62"/>
      <c r="L88" s="60"/>
    </row>
    <row r="89" spans="2:20" s="1" customFormat="1" ht="23.25" customHeight="1">
      <c r="B89" s="40"/>
      <c r="C89" s="62"/>
      <c r="D89" s="62"/>
      <c r="E89" s="359" t="str">
        <f>E9</f>
        <v>02 - Byt č. 5 ve 3. NP</v>
      </c>
      <c r="F89" s="385"/>
      <c r="G89" s="385"/>
      <c r="H89" s="385"/>
      <c r="I89" s="162"/>
      <c r="J89" s="62"/>
      <c r="K89" s="62"/>
      <c r="L89" s="60"/>
    </row>
    <row r="90" spans="2:20" s="1" customFormat="1" ht="6.95" customHeight="1">
      <c r="B90" s="40"/>
      <c r="C90" s="62"/>
      <c r="D90" s="62"/>
      <c r="E90" s="62"/>
      <c r="F90" s="62"/>
      <c r="G90" s="62"/>
      <c r="H90" s="62"/>
      <c r="I90" s="162"/>
      <c r="J90" s="62"/>
      <c r="K90" s="62"/>
      <c r="L90" s="60"/>
    </row>
    <row r="91" spans="2:20" s="1" customFormat="1" ht="18" customHeight="1">
      <c r="B91" s="40"/>
      <c r="C91" s="64" t="s">
        <v>23</v>
      </c>
      <c r="D91" s="62"/>
      <c r="E91" s="62"/>
      <c r="F91" s="163" t="str">
        <f>F12</f>
        <v xml:space="preserve"> </v>
      </c>
      <c r="G91" s="62"/>
      <c r="H91" s="62"/>
      <c r="I91" s="164" t="s">
        <v>25</v>
      </c>
      <c r="J91" s="72" t="str">
        <f>IF(J12="","",J12)</f>
        <v>17.5.2017</v>
      </c>
      <c r="K91" s="62"/>
      <c r="L91" s="60"/>
    </row>
    <row r="92" spans="2:20" s="1" customFormat="1" ht="6.95" customHeight="1">
      <c r="B92" s="40"/>
      <c r="C92" s="62"/>
      <c r="D92" s="62"/>
      <c r="E92" s="62"/>
      <c r="F92" s="62"/>
      <c r="G92" s="62"/>
      <c r="H92" s="62"/>
      <c r="I92" s="162"/>
      <c r="J92" s="62"/>
      <c r="K92" s="62"/>
      <c r="L92" s="60"/>
    </row>
    <row r="93" spans="2:20" s="1" customFormat="1">
      <c r="B93" s="40"/>
      <c r="C93" s="64" t="s">
        <v>27</v>
      </c>
      <c r="D93" s="62"/>
      <c r="E93" s="62"/>
      <c r="F93" s="163" t="str">
        <f>E15</f>
        <v xml:space="preserve"> </v>
      </c>
      <c r="G93" s="62"/>
      <c r="H93" s="62"/>
      <c r="I93" s="164" t="s">
        <v>32</v>
      </c>
      <c r="J93" s="163" t="str">
        <f>E21</f>
        <v xml:space="preserve"> </v>
      </c>
      <c r="K93" s="62"/>
      <c r="L93" s="60"/>
    </row>
    <row r="94" spans="2:20" s="1" customFormat="1" ht="14.45" customHeight="1">
      <c r="B94" s="40"/>
      <c r="C94" s="64" t="s">
        <v>30</v>
      </c>
      <c r="D94" s="62"/>
      <c r="E94" s="62"/>
      <c r="F94" s="163" t="str">
        <f>IF(E18="","",E18)</f>
        <v/>
      </c>
      <c r="G94" s="62"/>
      <c r="H94" s="62"/>
      <c r="I94" s="162"/>
      <c r="J94" s="62"/>
      <c r="K94" s="62"/>
      <c r="L94" s="60"/>
    </row>
    <row r="95" spans="2:20" s="1" customFormat="1" ht="10.35" customHeight="1">
      <c r="B95" s="40"/>
      <c r="C95" s="62"/>
      <c r="D95" s="62"/>
      <c r="E95" s="62"/>
      <c r="F95" s="62"/>
      <c r="G95" s="62"/>
      <c r="H95" s="62"/>
      <c r="I95" s="162"/>
      <c r="J95" s="62"/>
      <c r="K95" s="62"/>
      <c r="L95" s="60"/>
    </row>
    <row r="96" spans="2:20" s="9" customFormat="1" ht="29.25" customHeight="1">
      <c r="B96" s="165"/>
      <c r="C96" s="166" t="s">
        <v>123</v>
      </c>
      <c r="D96" s="167" t="s">
        <v>54</v>
      </c>
      <c r="E96" s="167" t="s">
        <v>50</v>
      </c>
      <c r="F96" s="167" t="s">
        <v>124</v>
      </c>
      <c r="G96" s="167" t="s">
        <v>125</v>
      </c>
      <c r="H96" s="167" t="s">
        <v>126</v>
      </c>
      <c r="I96" s="168" t="s">
        <v>127</v>
      </c>
      <c r="J96" s="167" t="s">
        <v>98</v>
      </c>
      <c r="K96" s="169" t="s">
        <v>128</v>
      </c>
      <c r="L96" s="170"/>
      <c r="M96" s="80" t="s">
        <v>129</v>
      </c>
      <c r="N96" s="81" t="s">
        <v>39</v>
      </c>
      <c r="O96" s="81" t="s">
        <v>130</v>
      </c>
      <c r="P96" s="81" t="s">
        <v>131</v>
      </c>
      <c r="Q96" s="81" t="s">
        <v>132</v>
      </c>
      <c r="R96" s="81" t="s">
        <v>133</v>
      </c>
      <c r="S96" s="81" t="s">
        <v>134</v>
      </c>
      <c r="T96" s="82" t="s">
        <v>135</v>
      </c>
    </row>
    <row r="97" spans="2:65" s="1" customFormat="1" ht="29.25" customHeight="1">
      <c r="B97" s="40"/>
      <c r="C97" s="86" t="s">
        <v>99</v>
      </c>
      <c r="D97" s="62"/>
      <c r="E97" s="62"/>
      <c r="F97" s="62"/>
      <c r="G97" s="62"/>
      <c r="H97" s="62"/>
      <c r="I97" s="162"/>
      <c r="J97" s="171">
        <f>BK97</f>
        <v>0</v>
      </c>
      <c r="K97" s="62"/>
      <c r="L97" s="60"/>
      <c r="M97" s="83"/>
      <c r="N97" s="84"/>
      <c r="O97" s="84"/>
      <c r="P97" s="172">
        <f>P98+P161+P360</f>
        <v>0</v>
      </c>
      <c r="Q97" s="84"/>
      <c r="R97" s="172">
        <f>R98+R161+R360</f>
        <v>9.9708452821000009</v>
      </c>
      <c r="S97" s="84"/>
      <c r="T97" s="173">
        <f>T98+T161+T360</f>
        <v>4.7288931099999996</v>
      </c>
      <c r="AT97" s="23" t="s">
        <v>68</v>
      </c>
      <c r="AU97" s="23" t="s">
        <v>100</v>
      </c>
      <c r="BK97" s="174">
        <f>BK98+BK161+BK360</f>
        <v>0</v>
      </c>
    </row>
    <row r="98" spans="2:65" s="10" customFormat="1" ht="37.35" customHeight="1">
      <c r="B98" s="175"/>
      <c r="C98" s="176"/>
      <c r="D98" s="177" t="s">
        <v>68</v>
      </c>
      <c r="E98" s="178" t="s">
        <v>136</v>
      </c>
      <c r="F98" s="178" t="s">
        <v>137</v>
      </c>
      <c r="G98" s="176"/>
      <c r="H98" s="176"/>
      <c r="I98" s="179"/>
      <c r="J98" s="180">
        <f>BK98</f>
        <v>0</v>
      </c>
      <c r="K98" s="176"/>
      <c r="L98" s="181"/>
      <c r="M98" s="182"/>
      <c r="N98" s="183"/>
      <c r="O98" s="183"/>
      <c r="P98" s="184">
        <f>P99+P107+P134+P152+P159</f>
        <v>0</v>
      </c>
      <c r="Q98" s="183"/>
      <c r="R98" s="184">
        <f>R99+R107+R134+R152+R159</f>
        <v>7.4895392135000005</v>
      </c>
      <c r="S98" s="183"/>
      <c r="T98" s="185">
        <f>T99+T107+T134+T152+T159</f>
        <v>2.9041899999999998</v>
      </c>
      <c r="AR98" s="186" t="s">
        <v>77</v>
      </c>
      <c r="AT98" s="187" t="s">
        <v>68</v>
      </c>
      <c r="AU98" s="187" t="s">
        <v>69</v>
      </c>
      <c r="AY98" s="186" t="s">
        <v>138</v>
      </c>
      <c r="BK98" s="188">
        <f>BK99+BK107+BK134+BK152+BK159</f>
        <v>0</v>
      </c>
    </row>
    <row r="99" spans="2:65" s="10" customFormat="1" ht="19.899999999999999" customHeight="1">
      <c r="B99" s="175"/>
      <c r="C99" s="176"/>
      <c r="D99" s="189" t="s">
        <v>68</v>
      </c>
      <c r="E99" s="190" t="s">
        <v>139</v>
      </c>
      <c r="F99" s="190" t="s">
        <v>140</v>
      </c>
      <c r="G99" s="176"/>
      <c r="H99" s="176"/>
      <c r="I99" s="179"/>
      <c r="J99" s="191">
        <f>BK99</f>
        <v>0</v>
      </c>
      <c r="K99" s="176"/>
      <c r="L99" s="181"/>
      <c r="M99" s="182"/>
      <c r="N99" s="183"/>
      <c r="O99" s="183"/>
      <c r="P99" s="184">
        <f>SUM(P100:P106)</f>
        <v>0</v>
      </c>
      <c r="Q99" s="183"/>
      <c r="R99" s="184">
        <f>SUM(R100:R106)</f>
        <v>1.3332014624999997</v>
      </c>
      <c r="S99" s="183"/>
      <c r="T99" s="185">
        <f>SUM(T100:T106)</f>
        <v>0</v>
      </c>
      <c r="AR99" s="186" t="s">
        <v>77</v>
      </c>
      <c r="AT99" s="187" t="s">
        <v>68</v>
      </c>
      <c r="AU99" s="187" t="s">
        <v>77</v>
      </c>
      <c r="AY99" s="186" t="s">
        <v>138</v>
      </c>
      <c r="BK99" s="188">
        <f>SUM(BK100:BK106)</f>
        <v>0</v>
      </c>
    </row>
    <row r="100" spans="2:65" s="1" customFormat="1" ht="22.5" customHeight="1">
      <c r="B100" s="40"/>
      <c r="C100" s="192" t="s">
        <v>77</v>
      </c>
      <c r="D100" s="192" t="s">
        <v>141</v>
      </c>
      <c r="E100" s="193" t="s">
        <v>142</v>
      </c>
      <c r="F100" s="194" t="s">
        <v>143</v>
      </c>
      <c r="G100" s="195" t="s">
        <v>144</v>
      </c>
      <c r="H100" s="196">
        <v>2</v>
      </c>
      <c r="I100" s="197"/>
      <c r="J100" s="198">
        <f>ROUND(I100*H100,2)</f>
        <v>0</v>
      </c>
      <c r="K100" s="194" t="s">
        <v>145</v>
      </c>
      <c r="L100" s="60"/>
      <c r="M100" s="199" t="s">
        <v>21</v>
      </c>
      <c r="N100" s="200" t="s">
        <v>41</v>
      </c>
      <c r="O100" s="41"/>
      <c r="P100" s="201">
        <f>O100*H100</f>
        <v>0</v>
      </c>
      <c r="Q100" s="201">
        <v>4.8430000000000001E-2</v>
      </c>
      <c r="R100" s="201">
        <f>Q100*H100</f>
        <v>9.6860000000000002E-2</v>
      </c>
      <c r="S100" s="201">
        <v>0</v>
      </c>
      <c r="T100" s="202">
        <f>S100*H100</f>
        <v>0</v>
      </c>
      <c r="AR100" s="23" t="s">
        <v>146</v>
      </c>
      <c r="AT100" s="23" t="s">
        <v>141</v>
      </c>
      <c r="AU100" s="23" t="s">
        <v>147</v>
      </c>
      <c r="AY100" s="23" t="s">
        <v>138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147</v>
      </c>
      <c r="BK100" s="203">
        <f>ROUND(I100*H100,2)</f>
        <v>0</v>
      </c>
      <c r="BL100" s="23" t="s">
        <v>146</v>
      </c>
      <c r="BM100" s="23" t="s">
        <v>1013</v>
      </c>
    </row>
    <row r="101" spans="2:65" s="1" customFormat="1" ht="27">
      <c r="B101" s="40"/>
      <c r="C101" s="62"/>
      <c r="D101" s="218" t="s">
        <v>149</v>
      </c>
      <c r="E101" s="62"/>
      <c r="F101" s="246" t="s">
        <v>150</v>
      </c>
      <c r="G101" s="62"/>
      <c r="H101" s="62"/>
      <c r="I101" s="162"/>
      <c r="J101" s="62"/>
      <c r="K101" s="62"/>
      <c r="L101" s="60"/>
      <c r="M101" s="206"/>
      <c r="N101" s="41"/>
      <c r="O101" s="41"/>
      <c r="P101" s="41"/>
      <c r="Q101" s="41"/>
      <c r="R101" s="41"/>
      <c r="S101" s="41"/>
      <c r="T101" s="77"/>
      <c r="AT101" s="23" t="s">
        <v>149</v>
      </c>
      <c r="AU101" s="23" t="s">
        <v>147</v>
      </c>
    </row>
    <row r="102" spans="2:65" s="11" customFormat="1" ht="13.5">
      <c r="B102" s="207"/>
      <c r="C102" s="208"/>
      <c r="D102" s="204" t="s">
        <v>155</v>
      </c>
      <c r="E102" s="209" t="s">
        <v>21</v>
      </c>
      <c r="F102" s="210" t="s">
        <v>1014</v>
      </c>
      <c r="G102" s="208"/>
      <c r="H102" s="211">
        <v>2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155</v>
      </c>
      <c r="AU102" s="217" t="s">
        <v>147</v>
      </c>
      <c r="AV102" s="11" t="s">
        <v>147</v>
      </c>
      <c r="AW102" s="11" t="s">
        <v>33</v>
      </c>
      <c r="AX102" s="11" t="s">
        <v>77</v>
      </c>
      <c r="AY102" s="217" t="s">
        <v>138</v>
      </c>
    </row>
    <row r="103" spans="2:65" s="1" customFormat="1" ht="22.5" customHeight="1">
      <c r="B103" s="40"/>
      <c r="C103" s="192" t="s">
        <v>147</v>
      </c>
      <c r="D103" s="192" t="s">
        <v>141</v>
      </c>
      <c r="E103" s="193" t="s">
        <v>151</v>
      </c>
      <c r="F103" s="194" t="s">
        <v>152</v>
      </c>
      <c r="G103" s="195" t="s">
        <v>153</v>
      </c>
      <c r="H103" s="196">
        <v>0.6</v>
      </c>
      <c r="I103" s="197"/>
      <c r="J103" s="198">
        <f>ROUND(I103*H103,2)</f>
        <v>0</v>
      </c>
      <c r="K103" s="194" t="s">
        <v>145</v>
      </c>
      <c r="L103" s="60"/>
      <c r="M103" s="199" t="s">
        <v>21</v>
      </c>
      <c r="N103" s="200" t="s">
        <v>41</v>
      </c>
      <c r="O103" s="41"/>
      <c r="P103" s="201">
        <f>O103*H103</f>
        <v>0</v>
      </c>
      <c r="Q103" s="201">
        <v>1.8774999999999999</v>
      </c>
      <c r="R103" s="201">
        <f>Q103*H103</f>
        <v>1.1264999999999998</v>
      </c>
      <c r="S103" s="201">
        <v>0</v>
      </c>
      <c r="T103" s="202">
        <f>S103*H103</f>
        <v>0</v>
      </c>
      <c r="AR103" s="23" t="s">
        <v>146</v>
      </c>
      <c r="AT103" s="23" t="s">
        <v>141</v>
      </c>
      <c r="AU103" s="23" t="s">
        <v>147</v>
      </c>
      <c r="AY103" s="23" t="s">
        <v>138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147</v>
      </c>
      <c r="BK103" s="203">
        <f>ROUND(I103*H103,2)</f>
        <v>0</v>
      </c>
      <c r="BL103" s="23" t="s">
        <v>146</v>
      </c>
      <c r="BM103" s="23" t="s">
        <v>1015</v>
      </c>
    </row>
    <row r="104" spans="2:65" s="11" customFormat="1" ht="13.5">
      <c r="B104" s="207"/>
      <c r="C104" s="208"/>
      <c r="D104" s="204" t="s">
        <v>155</v>
      </c>
      <c r="E104" s="209" t="s">
        <v>21</v>
      </c>
      <c r="F104" s="210" t="s">
        <v>156</v>
      </c>
      <c r="G104" s="208"/>
      <c r="H104" s="211">
        <v>0.6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155</v>
      </c>
      <c r="AU104" s="217" t="s">
        <v>147</v>
      </c>
      <c r="AV104" s="11" t="s">
        <v>147</v>
      </c>
      <c r="AW104" s="11" t="s">
        <v>33</v>
      </c>
      <c r="AX104" s="11" t="s">
        <v>77</v>
      </c>
      <c r="AY104" s="217" t="s">
        <v>138</v>
      </c>
    </row>
    <row r="105" spans="2:65" s="1" customFormat="1" ht="31.5" customHeight="1">
      <c r="B105" s="40"/>
      <c r="C105" s="192" t="s">
        <v>139</v>
      </c>
      <c r="D105" s="192" t="s">
        <v>141</v>
      </c>
      <c r="E105" s="193" t="s">
        <v>157</v>
      </c>
      <c r="F105" s="194" t="s">
        <v>158</v>
      </c>
      <c r="G105" s="195" t="s">
        <v>159</v>
      </c>
      <c r="H105" s="196">
        <v>1.7150000000000001</v>
      </c>
      <c r="I105" s="197"/>
      <c r="J105" s="198">
        <f>ROUND(I105*H105,2)</f>
        <v>0</v>
      </c>
      <c r="K105" s="194" t="s">
        <v>21</v>
      </c>
      <c r="L105" s="60"/>
      <c r="M105" s="199" t="s">
        <v>21</v>
      </c>
      <c r="N105" s="200" t="s">
        <v>41</v>
      </c>
      <c r="O105" s="41"/>
      <c r="P105" s="201">
        <f>O105*H105</f>
        <v>0</v>
      </c>
      <c r="Q105" s="201">
        <v>6.4047499999999993E-2</v>
      </c>
      <c r="R105" s="201">
        <f>Q105*H105</f>
        <v>0.1098414625</v>
      </c>
      <c r="S105" s="201">
        <v>0</v>
      </c>
      <c r="T105" s="202">
        <f>S105*H105</f>
        <v>0</v>
      </c>
      <c r="AR105" s="23" t="s">
        <v>146</v>
      </c>
      <c r="AT105" s="23" t="s">
        <v>141</v>
      </c>
      <c r="AU105" s="23" t="s">
        <v>147</v>
      </c>
      <c r="AY105" s="23" t="s">
        <v>138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147</v>
      </c>
      <c r="BK105" s="203">
        <f>ROUND(I105*H105,2)</f>
        <v>0</v>
      </c>
      <c r="BL105" s="23" t="s">
        <v>146</v>
      </c>
      <c r="BM105" s="23" t="s">
        <v>1016</v>
      </c>
    </row>
    <row r="106" spans="2:65" s="11" customFormat="1" ht="13.5">
      <c r="B106" s="207"/>
      <c r="C106" s="208"/>
      <c r="D106" s="218" t="s">
        <v>155</v>
      </c>
      <c r="E106" s="219" t="s">
        <v>21</v>
      </c>
      <c r="F106" s="220" t="s">
        <v>161</v>
      </c>
      <c r="G106" s="208"/>
      <c r="H106" s="221">
        <v>1.7150000000000001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155</v>
      </c>
      <c r="AU106" s="217" t="s">
        <v>147</v>
      </c>
      <c r="AV106" s="11" t="s">
        <v>147</v>
      </c>
      <c r="AW106" s="11" t="s">
        <v>33</v>
      </c>
      <c r="AX106" s="11" t="s">
        <v>77</v>
      </c>
      <c r="AY106" s="217" t="s">
        <v>138</v>
      </c>
    </row>
    <row r="107" spans="2:65" s="10" customFormat="1" ht="29.85" customHeight="1">
      <c r="B107" s="175"/>
      <c r="C107" s="176"/>
      <c r="D107" s="189" t="s">
        <v>68</v>
      </c>
      <c r="E107" s="190" t="s">
        <v>162</v>
      </c>
      <c r="F107" s="190" t="s">
        <v>163</v>
      </c>
      <c r="G107" s="176"/>
      <c r="H107" s="176"/>
      <c r="I107" s="179"/>
      <c r="J107" s="191">
        <f>BK107</f>
        <v>0</v>
      </c>
      <c r="K107" s="176"/>
      <c r="L107" s="181"/>
      <c r="M107" s="182"/>
      <c r="N107" s="183"/>
      <c r="O107" s="183"/>
      <c r="P107" s="184">
        <f>SUM(P108:P133)</f>
        <v>0</v>
      </c>
      <c r="Q107" s="183"/>
      <c r="R107" s="184">
        <f>SUM(R108:R133)</f>
        <v>6.1529276000000008</v>
      </c>
      <c r="S107" s="183"/>
      <c r="T107" s="185">
        <f>SUM(T108:T133)</f>
        <v>0</v>
      </c>
      <c r="AR107" s="186" t="s">
        <v>77</v>
      </c>
      <c r="AT107" s="187" t="s">
        <v>68</v>
      </c>
      <c r="AU107" s="187" t="s">
        <v>77</v>
      </c>
      <c r="AY107" s="186" t="s">
        <v>138</v>
      </c>
      <c r="BK107" s="188">
        <f>SUM(BK108:BK133)</f>
        <v>0</v>
      </c>
    </row>
    <row r="108" spans="2:65" s="1" customFormat="1" ht="22.5" customHeight="1">
      <c r="B108" s="40"/>
      <c r="C108" s="192" t="s">
        <v>146</v>
      </c>
      <c r="D108" s="192" t="s">
        <v>141</v>
      </c>
      <c r="E108" s="193" t="s">
        <v>164</v>
      </c>
      <c r="F108" s="194" t="s">
        <v>165</v>
      </c>
      <c r="G108" s="195" t="s">
        <v>159</v>
      </c>
      <c r="H108" s="196">
        <v>76</v>
      </c>
      <c r="I108" s="197"/>
      <c r="J108" s="198">
        <f>ROUND(I108*H108,2)</f>
        <v>0</v>
      </c>
      <c r="K108" s="194" t="s">
        <v>145</v>
      </c>
      <c r="L108" s="60"/>
      <c r="M108" s="199" t="s">
        <v>21</v>
      </c>
      <c r="N108" s="200" t="s">
        <v>41</v>
      </c>
      <c r="O108" s="41"/>
      <c r="P108" s="201">
        <f>O108*H108</f>
        <v>0</v>
      </c>
      <c r="Q108" s="201">
        <v>1.7000000000000001E-2</v>
      </c>
      <c r="R108" s="201">
        <f>Q108*H108</f>
        <v>1.292</v>
      </c>
      <c r="S108" s="201">
        <v>0</v>
      </c>
      <c r="T108" s="202">
        <f>S108*H108</f>
        <v>0</v>
      </c>
      <c r="AR108" s="23" t="s">
        <v>146</v>
      </c>
      <c r="AT108" s="23" t="s">
        <v>141</v>
      </c>
      <c r="AU108" s="23" t="s">
        <v>147</v>
      </c>
      <c r="AY108" s="23" t="s">
        <v>138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147</v>
      </c>
      <c r="BK108" s="203">
        <f>ROUND(I108*H108,2)</f>
        <v>0</v>
      </c>
      <c r="BL108" s="23" t="s">
        <v>146</v>
      </c>
      <c r="BM108" s="23" t="s">
        <v>1017</v>
      </c>
    </row>
    <row r="109" spans="2:65" s="1" customFormat="1" ht="22.5" customHeight="1">
      <c r="B109" s="40"/>
      <c r="C109" s="192" t="s">
        <v>167</v>
      </c>
      <c r="D109" s="192" t="s">
        <v>141</v>
      </c>
      <c r="E109" s="193" t="s">
        <v>168</v>
      </c>
      <c r="F109" s="194" t="s">
        <v>169</v>
      </c>
      <c r="G109" s="195" t="s">
        <v>159</v>
      </c>
      <c r="H109" s="196">
        <v>58.2</v>
      </c>
      <c r="I109" s="197"/>
      <c r="J109" s="198">
        <f>ROUND(I109*H109,2)</f>
        <v>0</v>
      </c>
      <c r="K109" s="194" t="s">
        <v>145</v>
      </c>
      <c r="L109" s="60"/>
      <c r="M109" s="199" t="s">
        <v>21</v>
      </c>
      <c r="N109" s="200" t="s">
        <v>41</v>
      </c>
      <c r="O109" s="41"/>
      <c r="P109" s="201">
        <f>O109*H109</f>
        <v>0</v>
      </c>
      <c r="Q109" s="201">
        <v>2.63E-4</v>
      </c>
      <c r="R109" s="201">
        <f>Q109*H109</f>
        <v>1.53066E-2</v>
      </c>
      <c r="S109" s="201">
        <v>0</v>
      </c>
      <c r="T109" s="202">
        <f>S109*H109</f>
        <v>0</v>
      </c>
      <c r="AR109" s="23" t="s">
        <v>146</v>
      </c>
      <c r="AT109" s="23" t="s">
        <v>141</v>
      </c>
      <c r="AU109" s="23" t="s">
        <v>147</v>
      </c>
      <c r="AY109" s="23" t="s">
        <v>138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147</v>
      </c>
      <c r="BK109" s="203">
        <f>ROUND(I109*H109,2)</f>
        <v>0</v>
      </c>
      <c r="BL109" s="23" t="s">
        <v>146</v>
      </c>
      <c r="BM109" s="23" t="s">
        <v>1018</v>
      </c>
    </row>
    <row r="110" spans="2:65" s="11" customFormat="1" ht="13.5">
      <c r="B110" s="207"/>
      <c r="C110" s="208"/>
      <c r="D110" s="204" t="s">
        <v>155</v>
      </c>
      <c r="E110" s="209" t="s">
        <v>21</v>
      </c>
      <c r="F110" s="210" t="s">
        <v>171</v>
      </c>
      <c r="G110" s="208"/>
      <c r="H110" s="211">
        <v>58.2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155</v>
      </c>
      <c r="AU110" s="217" t="s">
        <v>147</v>
      </c>
      <c r="AV110" s="11" t="s">
        <v>147</v>
      </c>
      <c r="AW110" s="11" t="s">
        <v>33</v>
      </c>
      <c r="AX110" s="11" t="s">
        <v>77</v>
      </c>
      <c r="AY110" s="217" t="s">
        <v>138</v>
      </c>
    </row>
    <row r="111" spans="2:65" s="1" customFormat="1" ht="22.5" customHeight="1">
      <c r="B111" s="40"/>
      <c r="C111" s="192" t="s">
        <v>162</v>
      </c>
      <c r="D111" s="192" t="s">
        <v>141</v>
      </c>
      <c r="E111" s="193" t="s">
        <v>172</v>
      </c>
      <c r="F111" s="194" t="s">
        <v>173</v>
      </c>
      <c r="G111" s="195" t="s">
        <v>159</v>
      </c>
      <c r="H111" s="196">
        <v>8</v>
      </c>
      <c r="I111" s="197"/>
      <c r="J111" s="198">
        <f>ROUND(I111*H111,2)</f>
        <v>0</v>
      </c>
      <c r="K111" s="194" t="s">
        <v>145</v>
      </c>
      <c r="L111" s="60"/>
      <c r="M111" s="199" t="s">
        <v>21</v>
      </c>
      <c r="N111" s="200" t="s">
        <v>41</v>
      </c>
      <c r="O111" s="41"/>
      <c r="P111" s="201">
        <f>O111*H111</f>
        <v>0</v>
      </c>
      <c r="Q111" s="201">
        <v>0.04</v>
      </c>
      <c r="R111" s="201">
        <f>Q111*H111</f>
        <v>0.32</v>
      </c>
      <c r="S111" s="201">
        <v>0</v>
      </c>
      <c r="T111" s="202">
        <f>S111*H111</f>
        <v>0</v>
      </c>
      <c r="AR111" s="23" t="s">
        <v>146</v>
      </c>
      <c r="AT111" s="23" t="s">
        <v>141</v>
      </c>
      <c r="AU111" s="23" t="s">
        <v>147</v>
      </c>
      <c r="AY111" s="23" t="s">
        <v>138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147</v>
      </c>
      <c r="BK111" s="203">
        <f>ROUND(I111*H111,2)</f>
        <v>0</v>
      </c>
      <c r="BL111" s="23" t="s">
        <v>146</v>
      </c>
      <c r="BM111" s="23" t="s">
        <v>1019</v>
      </c>
    </row>
    <row r="112" spans="2:65" s="1" customFormat="1" ht="22.5" customHeight="1">
      <c r="B112" s="40"/>
      <c r="C112" s="192" t="s">
        <v>175</v>
      </c>
      <c r="D112" s="192" t="s">
        <v>141</v>
      </c>
      <c r="E112" s="193" t="s">
        <v>176</v>
      </c>
      <c r="F112" s="194" t="s">
        <v>177</v>
      </c>
      <c r="G112" s="195" t="s">
        <v>159</v>
      </c>
      <c r="H112" s="196">
        <v>2.4</v>
      </c>
      <c r="I112" s="197"/>
      <c r="J112" s="198">
        <f>ROUND(I112*H112,2)</f>
        <v>0</v>
      </c>
      <c r="K112" s="194" t="s">
        <v>145</v>
      </c>
      <c r="L112" s="60"/>
      <c r="M112" s="199" t="s">
        <v>21</v>
      </c>
      <c r="N112" s="200" t="s">
        <v>41</v>
      </c>
      <c r="O112" s="41"/>
      <c r="P112" s="201">
        <f>O112*H112</f>
        <v>0</v>
      </c>
      <c r="Q112" s="201">
        <v>4.8900000000000002E-3</v>
      </c>
      <c r="R112" s="201">
        <f>Q112*H112</f>
        <v>1.1736E-2</v>
      </c>
      <c r="S112" s="201">
        <v>0</v>
      </c>
      <c r="T112" s="202">
        <f>S112*H112</f>
        <v>0</v>
      </c>
      <c r="AR112" s="23" t="s">
        <v>146</v>
      </c>
      <c r="AT112" s="23" t="s">
        <v>141</v>
      </c>
      <c r="AU112" s="23" t="s">
        <v>147</v>
      </c>
      <c r="AY112" s="23" t="s">
        <v>138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147</v>
      </c>
      <c r="BK112" s="203">
        <f>ROUND(I112*H112,2)</f>
        <v>0</v>
      </c>
      <c r="BL112" s="23" t="s">
        <v>146</v>
      </c>
      <c r="BM112" s="23" t="s">
        <v>1020</v>
      </c>
    </row>
    <row r="113" spans="2:65" s="11" customFormat="1" ht="13.5">
      <c r="B113" s="207"/>
      <c r="C113" s="208"/>
      <c r="D113" s="204" t="s">
        <v>155</v>
      </c>
      <c r="E113" s="209" t="s">
        <v>21</v>
      </c>
      <c r="F113" s="210" t="s">
        <v>179</v>
      </c>
      <c r="G113" s="208"/>
      <c r="H113" s="211">
        <v>2.4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155</v>
      </c>
      <c r="AU113" s="217" t="s">
        <v>147</v>
      </c>
      <c r="AV113" s="11" t="s">
        <v>147</v>
      </c>
      <c r="AW113" s="11" t="s">
        <v>33</v>
      </c>
      <c r="AX113" s="11" t="s">
        <v>77</v>
      </c>
      <c r="AY113" s="217" t="s">
        <v>138</v>
      </c>
    </row>
    <row r="114" spans="2:65" s="1" customFormat="1" ht="22.5" customHeight="1">
      <c r="B114" s="40"/>
      <c r="C114" s="192" t="s">
        <v>180</v>
      </c>
      <c r="D114" s="192" t="s">
        <v>141</v>
      </c>
      <c r="E114" s="193" t="s">
        <v>181</v>
      </c>
      <c r="F114" s="194" t="s">
        <v>182</v>
      </c>
      <c r="G114" s="195" t="s">
        <v>159</v>
      </c>
      <c r="H114" s="196">
        <v>11.25</v>
      </c>
      <c r="I114" s="197"/>
      <c r="J114" s="198">
        <f>ROUND(I114*H114,2)</f>
        <v>0</v>
      </c>
      <c r="K114" s="194" t="s">
        <v>145</v>
      </c>
      <c r="L114" s="60"/>
      <c r="M114" s="199" t="s">
        <v>21</v>
      </c>
      <c r="N114" s="200" t="s">
        <v>41</v>
      </c>
      <c r="O114" s="41"/>
      <c r="P114" s="201">
        <f>O114*H114</f>
        <v>0</v>
      </c>
      <c r="Q114" s="201">
        <v>1.54E-2</v>
      </c>
      <c r="R114" s="201">
        <f>Q114*H114</f>
        <v>0.17325000000000002</v>
      </c>
      <c r="S114" s="201">
        <v>0</v>
      </c>
      <c r="T114" s="202">
        <f>S114*H114</f>
        <v>0</v>
      </c>
      <c r="AR114" s="23" t="s">
        <v>146</v>
      </c>
      <c r="AT114" s="23" t="s">
        <v>141</v>
      </c>
      <c r="AU114" s="23" t="s">
        <v>147</v>
      </c>
      <c r="AY114" s="23" t="s">
        <v>138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147</v>
      </c>
      <c r="BK114" s="203">
        <f>ROUND(I114*H114,2)</f>
        <v>0</v>
      </c>
      <c r="BL114" s="23" t="s">
        <v>146</v>
      </c>
      <c r="BM114" s="23" t="s">
        <v>1021</v>
      </c>
    </row>
    <row r="115" spans="2:65" s="11" customFormat="1" ht="13.5">
      <c r="B115" s="207"/>
      <c r="C115" s="208"/>
      <c r="D115" s="204" t="s">
        <v>155</v>
      </c>
      <c r="E115" s="209" t="s">
        <v>21</v>
      </c>
      <c r="F115" s="210" t="s">
        <v>184</v>
      </c>
      <c r="G115" s="208"/>
      <c r="H115" s="211">
        <v>11.25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155</v>
      </c>
      <c r="AU115" s="217" t="s">
        <v>147</v>
      </c>
      <c r="AV115" s="11" t="s">
        <v>147</v>
      </c>
      <c r="AW115" s="11" t="s">
        <v>33</v>
      </c>
      <c r="AX115" s="11" t="s">
        <v>77</v>
      </c>
      <c r="AY115" s="217" t="s">
        <v>138</v>
      </c>
    </row>
    <row r="116" spans="2:65" s="1" customFormat="1" ht="22.5" customHeight="1">
      <c r="B116" s="40"/>
      <c r="C116" s="192" t="s">
        <v>185</v>
      </c>
      <c r="D116" s="192" t="s">
        <v>141</v>
      </c>
      <c r="E116" s="193" t="s">
        <v>186</v>
      </c>
      <c r="F116" s="194" t="s">
        <v>187</v>
      </c>
      <c r="G116" s="195" t="s">
        <v>159</v>
      </c>
      <c r="H116" s="196">
        <v>8</v>
      </c>
      <c r="I116" s="197"/>
      <c r="J116" s="198">
        <f>ROUND(I116*H116,2)</f>
        <v>0</v>
      </c>
      <c r="K116" s="194" t="s">
        <v>145</v>
      </c>
      <c r="L116" s="60"/>
      <c r="M116" s="199" t="s">
        <v>21</v>
      </c>
      <c r="N116" s="200" t="s">
        <v>41</v>
      </c>
      <c r="O116" s="41"/>
      <c r="P116" s="201">
        <f>O116*H116</f>
        <v>0</v>
      </c>
      <c r="Q116" s="201">
        <v>4.1529999999999997E-2</v>
      </c>
      <c r="R116" s="201">
        <f>Q116*H116</f>
        <v>0.33223999999999998</v>
      </c>
      <c r="S116" s="201">
        <v>0</v>
      </c>
      <c r="T116" s="202">
        <f>S116*H116</f>
        <v>0</v>
      </c>
      <c r="AR116" s="23" t="s">
        <v>146</v>
      </c>
      <c r="AT116" s="23" t="s">
        <v>141</v>
      </c>
      <c r="AU116" s="23" t="s">
        <v>147</v>
      </c>
      <c r="AY116" s="23" t="s">
        <v>138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147</v>
      </c>
      <c r="BK116" s="203">
        <f>ROUND(I116*H116,2)</f>
        <v>0</v>
      </c>
      <c r="BL116" s="23" t="s">
        <v>146</v>
      </c>
      <c r="BM116" s="23" t="s">
        <v>1022</v>
      </c>
    </row>
    <row r="117" spans="2:65" s="1" customFormat="1" ht="22.5" customHeight="1">
      <c r="B117" s="40"/>
      <c r="C117" s="192" t="s">
        <v>189</v>
      </c>
      <c r="D117" s="192" t="s">
        <v>141</v>
      </c>
      <c r="E117" s="193" t="s">
        <v>190</v>
      </c>
      <c r="F117" s="194" t="s">
        <v>191</v>
      </c>
      <c r="G117" s="195" t="s">
        <v>144</v>
      </c>
      <c r="H117" s="196">
        <v>2</v>
      </c>
      <c r="I117" s="197"/>
      <c r="J117" s="198">
        <f>ROUND(I117*H117,2)</f>
        <v>0</v>
      </c>
      <c r="K117" s="194" t="s">
        <v>145</v>
      </c>
      <c r="L117" s="60"/>
      <c r="M117" s="199" t="s">
        <v>21</v>
      </c>
      <c r="N117" s="200" t="s">
        <v>41</v>
      </c>
      <c r="O117" s="41"/>
      <c r="P117" s="201">
        <f>O117*H117</f>
        <v>0</v>
      </c>
      <c r="Q117" s="201">
        <v>3.7599999999999999E-3</v>
      </c>
      <c r="R117" s="201">
        <f>Q117*H117</f>
        <v>7.5199999999999998E-3</v>
      </c>
      <c r="S117" s="201">
        <v>0</v>
      </c>
      <c r="T117" s="202">
        <f>S117*H117</f>
        <v>0</v>
      </c>
      <c r="AR117" s="23" t="s">
        <v>146</v>
      </c>
      <c r="AT117" s="23" t="s">
        <v>141</v>
      </c>
      <c r="AU117" s="23" t="s">
        <v>147</v>
      </c>
      <c r="AY117" s="23" t="s">
        <v>138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147</v>
      </c>
      <c r="BK117" s="203">
        <f>ROUND(I117*H117,2)</f>
        <v>0</v>
      </c>
      <c r="BL117" s="23" t="s">
        <v>146</v>
      </c>
      <c r="BM117" s="23" t="s">
        <v>1023</v>
      </c>
    </row>
    <row r="118" spans="2:65" s="11" customFormat="1" ht="13.5">
      <c r="B118" s="207"/>
      <c r="C118" s="208"/>
      <c r="D118" s="204" t="s">
        <v>155</v>
      </c>
      <c r="E118" s="209" t="s">
        <v>21</v>
      </c>
      <c r="F118" s="210" t="s">
        <v>193</v>
      </c>
      <c r="G118" s="208"/>
      <c r="H118" s="211">
        <v>2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155</v>
      </c>
      <c r="AU118" s="217" t="s">
        <v>147</v>
      </c>
      <c r="AV118" s="11" t="s">
        <v>147</v>
      </c>
      <c r="AW118" s="11" t="s">
        <v>33</v>
      </c>
      <c r="AX118" s="11" t="s">
        <v>77</v>
      </c>
      <c r="AY118" s="217" t="s">
        <v>138</v>
      </c>
    </row>
    <row r="119" spans="2:65" s="1" customFormat="1" ht="22.5" customHeight="1">
      <c r="B119" s="40"/>
      <c r="C119" s="192" t="s">
        <v>194</v>
      </c>
      <c r="D119" s="192" t="s">
        <v>141</v>
      </c>
      <c r="E119" s="193" t="s">
        <v>195</v>
      </c>
      <c r="F119" s="194" t="s">
        <v>196</v>
      </c>
      <c r="G119" s="195" t="s">
        <v>144</v>
      </c>
      <c r="H119" s="196">
        <v>2</v>
      </c>
      <c r="I119" s="197"/>
      <c r="J119" s="198">
        <f>ROUND(I119*H119,2)</f>
        <v>0</v>
      </c>
      <c r="K119" s="194" t="s">
        <v>145</v>
      </c>
      <c r="L119" s="60"/>
      <c r="M119" s="199" t="s">
        <v>21</v>
      </c>
      <c r="N119" s="200" t="s">
        <v>41</v>
      </c>
      <c r="O119" s="41"/>
      <c r="P119" s="201">
        <f>O119*H119</f>
        <v>0</v>
      </c>
      <c r="Q119" s="201">
        <v>0.1575</v>
      </c>
      <c r="R119" s="201">
        <f>Q119*H119</f>
        <v>0.315</v>
      </c>
      <c r="S119" s="201">
        <v>0</v>
      </c>
      <c r="T119" s="202">
        <f>S119*H119</f>
        <v>0</v>
      </c>
      <c r="AR119" s="23" t="s">
        <v>146</v>
      </c>
      <c r="AT119" s="23" t="s">
        <v>141</v>
      </c>
      <c r="AU119" s="23" t="s">
        <v>147</v>
      </c>
      <c r="AY119" s="23" t="s">
        <v>138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147</v>
      </c>
      <c r="BK119" s="203">
        <f>ROUND(I119*H119,2)</f>
        <v>0</v>
      </c>
      <c r="BL119" s="23" t="s">
        <v>146</v>
      </c>
      <c r="BM119" s="23" t="s">
        <v>1024</v>
      </c>
    </row>
    <row r="120" spans="2:65" s="11" customFormat="1" ht="13.5">
      <c r="B120" s="207"/>
      <c r="C120" s="208"/>
      <c r="D120" s="204" t="s">
        <v>155</v>
      </c>
      <c r="E120" s="209" t="s">
        <v>21</v>
      </c>
      <c r="F120" s="210" t="s">
        <v>198</v>
      </c>
      <c r="G120" s="208"/>
      <c r="H120" s="211">
        <v>2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155</v>
      </c>
      <c r="AU120" s="217" t="s">
        <v>147</v>
      </c>
      <c r="AV120" s="11" t="s">
        <v>147</v>
      </c>
      <c r="AW120" s="11" t="s">
        <v>33</v>
      </c>
      <c r="AX120" s="11" t="s">
        <v>77</v>
      </c>
      <c r="AY120" s="217" t="s">
        <v>138</v>
      </c>
    </row>
    <row r="121" spans="2:65" s="1" customFormat="1" ht="22.5" customHeight="1">
      <c r="B121" s="40"/>
      <c r="C121" s="192" t="s">
        <v>199</v>
      </c>
      <c r="D121" s="192" t="s">
        <v>141</v>
      </c>
      <c r="E121" s="193" t="s">
        <v>200</v>
      </c>
      <c r="F121" s="194" t="s">
        <v>201</v>
      </c>
      <c r="G121" s="195" t="s">
        <v>159</v>
      </c>
      <c r="H121" s="196">
        <v>193.23500000000001</v>
      </c>
      <c r="I121" s="197"/>
      <c r="J121" s="198">
        <f>ROUND(I121*H121,2)</f>
        <v>0</v>
      </c>
      <c r="K121" s="194" t="s">
        <v>145</v>
      </c>
      <c r="L121" s="60"/>
      <c r="M121" s="199" t="s">
        <v>21</v>
      </c>
      <c r="N121" s="200" t="s">
        <v>41</v>
      </c>
      <c r="O121" s="41"/>
      <c r="P121" s="201">
        <f>O121*H121</f>
        <v>0</v>
      </c>
      <c r="Q121" s="201">
        <v>1.7000000000000001E-2</v>
      </c>
      <c r="R121" s="201">
        <f>Q121*H121</f>
        <v>3.2849950000000003</v>
      </c>
      <c r="S121" s="201">
        <v>0</v>
      </c>
      <c r="T121" s="202">
        <f>S121*H121</f>
        <v>0</v>
      </c>
      <c r="AR121" s="23" t="s">
        <v>146</v>
      </c>
      <c r="AT121" s="23" t="s">
        <v>141</v>
      </c>
      <c r="AU121" s="23" t="s">
        <v>147</v>
      </c>
      <c r="AY121" s="23" t="s">
        <v>138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147</v>
      </c>
      <c r="BK121" s="203">
        <f>ROUND(I121*H121,2)</f>
        <v>0</v>
      </c>
      <c r="BL121" s="23" t="s">
        <v>146</v>
      </c>
      <c r="BM121" s="23" t="s">
        <v>1025</v>
      </c>
    </row>
    <row r="122" spans="2:65" s="11" customFormat="1" ht="13.5">
      <c r="B122" s="207"/>
      <c r="C122" s="208"/>
      <c r="D122" s="218" t="s">
        <v>155</v>
      </c>
      <c r="E122" s="219" t="s">
        <v>21</v>
      </c>
      <c r="F122" s="220" t="s">
        <v>203</v>
      </c>
      <c r="G122" s="208"/>
      <c r="H122" s="221">
        <v>49.835000000000001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155</v>
      </c>
      <c r="AU122" s="217" t="s">
        <v>147</v>
      </c>
      <c r="AV122" s="11" t="s">
        <v>147</v>
      </c>
      <c r="AW122" s="11" t="s">
        <v>33</v>
      </c>
      <c r="AX122" s="11" t="s">
        <v>69</v>
      </c>
      <c r="AY122" s="217" t="s">
        <v>138</v>
      </c>
    </row>
    <row r="123" spans="2:65" s="11" customFormat="1" ht="13.5">
      <c r="B123" s="207"/>
      <c r="C123" s="208"/>
      <c r="D123" s="218" t="s">
        <v>155</v>
      </c>
      <c r="E123" s="219" t="s">
        <v>21</v>
      </c>
      <c r="F123" s="220" t="s">
        <v>204</v>
      </c>
      <c r="G123" s="208"/>
      <c r="H123" s="221">
        <v>47.95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155</v>
      </c>
      <c r="AU123" s="217" t="s">
        <v>147</v>
      </c>
      <c r="AV123" s="11" t="s">
        <v>147</v>
      </c>
      <c r="AW123" s="11" t="s">
        <v>33</v>
      </c>
      <c r="AX123" s="11" t="s">
        <v>69</v>
      </c>
      <c r="AY123" s="217" t="s">
        <v>138</v>
      </c>
    </row>
    <row r="124" spans="2:65" s="11" customFormat="1" ht="13.5">
      <c r="B124" s="207"/>
      <c r="C124" s="208"/>
      <c r="D124" s="218" t="s">
        <v>155</v>
      </c>
      <c r="E124" s="219" t="s">
        <v>21</v>
      </c>
      <c r="F124" s="220" t="s">
        <v>205</v>
      </c>
      <c r="G124" s="208"/>
      <c r="H124" s="221">
        <v>27.87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155</v>
      </c>
      <c r="AU124" s="217" t="s">
        <v>147</v>
      </c>
      <c r="AV124" s="11" t="s">
        <v>147</v>
      </c>
      <c r="AW124" s="11" t="s">
        <v>33</v>
      </c>
      <c r="AX124" s="11" t="s">
        <v>69</v>
      </c>
      <c r="AY124" s="217" t="s">
        <v>138</v>
      </c>
    </row>
    <row r="125" spans="2:65" s="11" customFormat="1" ht="13.5">
      <c r="B125" s="207"/>
      <c r="C125" s="208"/>
      <c r="D125" s="218" t="s">
        <v>155</v>
      </c>
      <c r="E125" s="219" t="s">
        <v>21</v>
      </c>
      <c r="F125" s="220" t="s">
        <v>206</v>
      </c>
      <c r="G125" s="208"/>
      <c r="H125" s="221">
        <v>36.35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155</v>
      </c>
      <c r="AU125" s="217" t="s">
        <v>147</v>
      </c>
      <c r="AV125" s="11" t="s">
        <v>147</v>
      </c>
      <c r="AW125" s="11" t="s">
        <v>33</v>
      </c>
      <c r="AX125" s="11" t="s">
        <v>69</v>
      </c>
      <c r="AY125" s="217" t="s">
        <v>138</v>
      </c>
    </row>
    <row r="126" spans="2:65" s="11" customFormat="1" ht="13.5">
      <c r="B126" s="207"/>
      <c r="C126" s="208"/>
      <c r="D126" s="218" t="s">
        <v>155</v>
      </c>
      <c r="E126" s="219" t="s">
        <v>21</v>
      </c>
      <c r="F126" s="220" t="s">
        <v>207</v>
      </c>
      <c r="G126" s="208"/>
      <c r="H126" s="221">
        <v>6.6749999999999998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155</v>
      </c>
      <c r="AU126" s="217" t="s">
        <v>147</v>
      </c>
      <c r="AV126" s="11" t="s">
        <v>147</v>
      </c>
      <c r="AW126" s="11" t="s">
        <v>33</v>
      </c>
      <c r="AX126" s="11" t="s">
        <v>69</v>
      </c>
      <c r="AY126" s="217" t="s">
        <v>138</v>
      </c>
    </row>
    <row r="127" spans="2:65" s="11" customFormat="1" ht="13.5">
      <c r="B127" s="207"/>
      <c r="C127" s="208"/>
      <c r="D127" s="218" t="s">
        <v>155</v>
      </c>
      <c r="E127" s="219" t="s">
        <v>21</v>
      </c>
      <c r="F127" s="220" t="s">
        <v>208</v>
      </c>
      <c r="G127" s="208"/>
      <c r="H127" s="221">
        <v>9.3000000000000007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155</v>
      </c>
      <c r="AU127" s="217" t="s">
        <v>147</v>
      </c>
      <c r="AV127" s="11" t="s">
        <v>147</v>
      </c>
      <c r="AW127" s="11" t="s">
        <v>33</v>
      </c>
      <c r="AX127" s="11" t="s">
        <v>69</v>
      </c>
      <c r="AY127" s="217" t="s">
        <v>138</v>
      </c>
    </row>
    <row r="128" spans="2:65" s="11" customFormat="1" ht="13.5">
      <c r="B128" s="207"/>
      <c r="C128" s="208"/>
      <c r="D128" s="218" t="s">
        <v>155</v>
      </c>
      <c r="E128" s="219" t="s">
        <v>21</v>
      </c>
      <c r="F128" s="220" t="s">
        <v>209</v>
      </c>
      <c r="G128" s="208"/>
      <c r="H128" s="221">
        <v>15.255000000000001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155</v>
      </c>
      <c r="AU128" s="217" t="s">
        <v>147</v>
      </c>
      <c r="AV128" s="11" t="s">
        <v>147</v>
      </c>
      <c r="AW128" s="11" t="s">
        <v>33</v>
      </c>
      <c r="AX128" s="11" t="s">
        <v>69</v>
      </c>
      <c r="AY128" s="217" t="s">
        <v>138</v>
      </c>
    </row>
    <row r="129" spans="2:65" s="12" customFormat="1" ht="13.5">
      <c r="B129" s="222"/>
      <c r="C129" s="223"/>
      <c r="D129" s="204" t="s">
        <v>155</v>
      </c>
      <c r="E129" s="224" t="s">
        <v>21</v>
      </c>
      <c r="F129" s="225" t="s">
        <v>210</v>
      </c>
      <c r="G129" s="223"/>
      <c r="H129" s="226">
        <v>193.23500000000001</v>
      </c>
      <c r="I129" s="227"/>
      <c r="J129" s="223"/>
      <c r="K129" s="223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155</v>
      </c>
      <c r="AU129" s="232" t="s">
        <v>147</v>
      </c>
      <c r="AV129" s="12" t="s">
        <v>146</v>
      </c>
      <c r="AW129" s="12" t="s">
        <v>33</v>
      </c>
      <c r="AX129" s="12" t="s">
        <v>77</v>
      </c>
      <c r="AY129" s="232" t="s">
        <v>138</v>
      </c>
    </row>
    <row r="130" spans="2:65" s="1" customFormat="1" ht="22.5" customHeight="1">
      <c r="B130" s="40"/>
      <c r="C130" s="192" t="s">
        <v>211</v>
      </c>
      <c r="D130" s="192" t="s">
        <v>141</v>
      </c>
      <c r="E130" s="193" t="s">
        <v>212</v>
      </c>
      <c r="F130" s="194" t="s">
        <v>213</v>
      </c>
      <c r="G130" s="195" t="s">
        <v>144</v>
      </c>
      <c r="H130" s="196">
        <v>7</v>
      </c>
      <c r="I130" s="197"/>
      <c r="J130" s="198">
        <f>ROUND(I130*H130,2)</f>
        <v>0</v>
      </c>
      <c r="K130" s="194" t="s">
        <v>145</v>
      </c>
      <c r="L130" s="60"/>
      <c r="M130" s="199" t="s">
        <v>21</v>
      </c>
      <c r="N130" s="200" t="s">
        <v>41</v>
      </c>
      <c r="O130" s="41"/>
      <c r="P130" s="201">
        <f>O130*H130</f>
        <v>0</v>
      </c>
      <c r="Q130" s="201">
        <v>4.684E-2</v>
      </c>
      <c r="R130" s="201">
        <f>Q130*H130</f>
        <v>0.32788</v>
      </c>
      <c r="S130" s="201">
        <v>0</v>
      </c>
      <c r="T130" s="202">
        <f>S130*H130</f>
        <v>0</v>
      </c>
      <c r="AR130" s="23" t="s">
        <v>146</v>
      </c>
      <c r="AT130" s="23" t="s">
        <v>141</v>
      </c>
      <c r="AU130" s="23" t="s">
        <v>147</v>
      </c>
      <c r="AY130" s="23" t="s">
        <v>138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147</v>
      </c>
      <c r="BK130" s="203">
        <f>ROUND(I130*H130,2)</f>
        <v>0</v>
      </c>
      <c r="BL130" s="23" t="s">
        <v>146</v>
      </c>
      <c r="BM130" s="23" t="s">
        <v>1026</v>
      </c>
    </row>
    <row r="131" spans="2:65" s="1" customFormat="1" ht="22.5" customHeight="1">
      <c r="B131" s="40"/>
      <c r="C131" s="233" t="s">
        <v>215</v>
      </c>
      <c r="D131" s="233" t="s">
        <v>216</v>
      </c>
      <c r="E131" s="234" t="s">
        <v>217</v>
      </c>
      <c r="F131" s="235" t="s">
        <v>218</v>
      </c>
      <c r="G131" s="236" t="s">
        <v>144</v>
      </c>
      <c r="H131" s="237">
        <v>3</v>
      </c>
      <c r="I131" s="238"/>
      <c r="J131" s="239">
        <f>ROUND(I131*H131,2)</f>
        <v>0</v>
      </c>
      <c r="K131" s="235" t="s">
        <v>145</v>
      </c>
      <c r="L131" s="240"/>
      <c r="M131" s="241" t="s">
        <v>21</v>
      </c>
      <c r="N131" s="242" t="s">
        <v>41</v>
      </c>
      <c r="O131" s="41"/>
      <c r="P131" s="201">
        <f>O131*H131</f>
        <v>0</v>
      </c>
      <c r="Q131" s="201">
        <v>1.0200000000000001E-2</v>
      </c>
      <c r="R131" s="201">
        <f>Q131*H131</f>
        <v>3.0600000000000002E-2</v>
      </c>
      <c r="S131" s="201">
        <v>0</v>
      </c>
      <c r="T131" s="202">
        <f>S131*H131</f>
        <v>0</v>
      </c>
      <c r="AR131" s="23" t="s">
        <v>180</v>
      </c>
      <c r="AT131" s="23" t="s">
        <v>216</v>
      </c>
      <c r="AU131" s="23" t="s">
        <v>147</v>
      </c>
      <c r="AY131" s="23" t="s">
        <v>138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147</v>
      </c>
      <c r="BK131" s="203">
        <f>ROUND(I131*H131,2)</f>
        <v>0</v>
      </c>
      <c r="BL131" s="23" t="s">
        <v>146</v>
      </c>
      <c r="BM131" s="23" t="s">
        <v>1027</v>
      </c>
    </row>
    <row r="132" spans="2:65" s="1" customFormat="1" ht="22.5" customHeight="1">
      <c r="B132" s="40"/>
      <c r="C132" s="233" t="s">
        <v>10</v>
      </c>
      <c r="D132" s="233" t="s">
        <v>216</v>
      </c>
      <c r="E132" s="234" t="s">
        <v>220</v>
      </c>
      <c r="F132" s="235" t="s">
        <v>221</v>
      </c>
      <c r="G132" s="236" t="s">
        <v>144</v>
      </c>
      <c r="H132" s="237">
        <v>3</v>
      </c>
      <c r="I132" s="238"/>
      <c r="J132" s="239">
        <f>ROUND(I132*H132,2)</f>
        <v>0</v>
      </c>
      <c r="K132" s="235" t="s">
        <v>145</v>
      </c>
      <c r="L132" s="240"/>
      <c r="M132" s="241" t="s">
        <v>21</v>
      </c>
      <c r="N132" s="242" t="s">
        <v>41</v>
      </c>
      <c r="O132" s="41"/>
      <c r="P132" s="201">
        <f>O132*H132</f>
        <v>0</v>
      </c>
      <c r="Q132" s="201">
        <v>1.06E-2</v>
      </c>
      <c r="R132" s="201">
        <f>Q132*H132</f>
        <v>3.1800000000000002E-2</v>
      </c>
      <c r="S132" s="201">
        <v>0</v>
      </c>
      <c r="T132" s="202">
        <f>S132*H132</f>
        <v>0</v>
      </c>
      <c r="AR132" s="23" t="s">
        <v>180</v>
      </c>
      <c r="AT132" s="23" t="s">
        <v>216</v>
      </c>
      <c r="AU132" s="23" t="s">
        <v>147</v>
      </c>
      <c r="AY132" s="23" t="s">
        <v>138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147</v>
      </c>
      <c r="BK132" s="203">
        <f>ROUND(I132*H132,2)</f>
        <v>0</v>
      </c>
      <c r="BL132" s="23" t="s">
        <v>146</v>
      </c>
      <c r="BM132" s="23" t="s">
        <v>1028</v>
      </c>
    </row>
    <row r="133" spans="2:65" s="1" customFormat="1" ht="22.5" customHeight="1">
      <c r="B133" s="40"/>
      <c r="C133" s="233" t="s">
        <v>224</v>
      </c>
      <c r="D133" s="233" t="s">
        <v>216</v>
      </c>
      <c r="E133" s="234" t="s">
        <v>1029</v>
      </c>
      <c r="F133" s="235" t="s">
        <v>1030</v>
      </c>
      <c r="G133" s="236" t="s">
        <v>144</v>
      </c>
      <c r="H133" s="237">
        <v>1</v>
      </c>
      <c r="I133" s="238"/>
      <c r="J133" s="239">
        <f>ROUND(I133*H133,2)</f>
        <v>0</v>
      </c>
      <c r="K133" s="235" t="s">
        <v>21</v>
      </c>
      <c r="L133" s="240"/>
      <c r="M133" s="241" t="s">
        <v>21</v>
      </c>
      <c r="N133" s="242" t="s">
        <v>41</v>
      </c>
      <c r="O133" s="41"/>
      <c r="P133" s="201">
        <f>O133*H133</f>
        <v>0</v>
      </c>
      <c r="Q133" s="201">
        <v>1.06E-2</v>
      </c>
      <c r="R133" s="201">
        <f>Q133*H133</f>
        <v>1.06E-2</v>
      </c>
      <c r="S133" s="201">
        <v>0</v>
      </c>
      <c r="T133" s="202">
        <f>S133*H133</f>
        <v>0</v>
      </c>
      <c r="AR133" s="23" t="s">
        <v>180</v>
      </c>
      <c r="AT133" s="23" t="s">
        <v>216</v>
      </c>
      <c r="AU133" s="23" t="s">
        <v>147</v>
      </c>
      <c r="AY133" s="23" t="s">
        <v>138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147</v>
      </c>
      <c r="BK133" s="203">
        <f>ROUND(I133*H133,2)</f>
        <v>0</v>
      </c>
      <c r="BL133" s="23" t="s">
        <v>146</v>
      </c>
      <c r="BM133" s="23" t="s">
        <v>1031</v>
      </c>
    </row>
    <row r="134" spans="2:65" s="10" customFormat="1" ht="29.85" customHeight="1">
      <c r="B134" s="175"/>
      <c r="C134" s="176"/>
      <c r="D134" s="189" t="s">
        <v>68</v>
      </c>
      <c r="E134" s="190" t="s">
        <v>185</v>
      </c>
      <c r="F134" s="190" t="s">
        <v>223</v>
      </c>
      <c r="G134" s="176"/>
      <c r="H134" s="176"/>
      <c r="I134" s="179"/>
      <c r="J134" s="191">
        <f>BK134</f>
        <v>0</v>
      </c>
      <c r="K134" s="176"/>
      <c r="L134" s="181"/>
      <c r="M134" s="182"/>
      <c r="N134" s="183"/>
      <c r="O134" s="183"/>
      <c r="P134" s="184">
        <f>SUM(P135:P151)</f>
        <v>0</v>
      </c>
      <c r="Q134" s="183"/>
      <c r="R134" s="184">
        <f>SUM(R135:R151)</f>
        <v>3.4101509999999997E-3</v>
      </c>
      <c r="S134" s="183"/>
      <c r="T134" s="185">
        <f>SUM(T135:T151)</f>
        <v>2.9041899999999998</v>
      </c>
      <c r="AR134" s="186" t="s">
        <v>77</v>
      </c>
      <c r="AT134" s="187" t="s">
        <v>68</v>
      </c>
      <c r="AU134" s="187" t="s">
        <v>77</v>
      </c>
      <c r="AY134" s="186" t="s">
        <v>138</v>
      </c>
      <c r="BK134" s="188">
        <f>SUM(BK135:BK151)</f>
        <v>0</v>
      </c>
    </row>
    <row r="135" spans="2:65" s="1" customFormat="1" ht="22.5" customHeight="1">
      <c r="B135" s="40"/>
      <c r="C135" s="192" t="s">
        <v>229</v>
      </c>
      <c r="D135" s="192" t="s">
        <v>141</v>
      </c>
      <c r="E135" s="193" t="s">
        <v>225</v>
      </c>
      <c r="F135" s="194" t="s">
        <v>226</v>
      </c>
      <c r="G135" s="195" t="s">
        <v>159</v>
      </c>
      <c r="H135" s="196">
        <v>78.738</v>
      </c>
      <c r="I135" s="197"/>
      <c r="J135" s="198">
        <f>ROUND(I135*H135,2)</f>
        <v>0</v>
      </c>
      <c r="K135" s="194" t="s">
        <v>21</v>
      </c>
      <c r="L135" s="60"/>
      <c r="M135" s="199" t="s">
        <v>21</v>
      </c>
      <c r="N135" s="200" t="s">
        <v>41</v>
      </c>
      <c r="O135" s="41"/>
      <c r="P135" s="201">
        <f>O135*H135</f>
        <v>0</v>
      </c>
      <c r="Q135" s="201">
        <v>3.9499999999999998E-5</v>
      </c>
      <c r="R135" s="201">
        <f>Q135*H135</f>
        <v>3.1101509999999998E-3</v>
      </c>
      <c r="S135" s="201">
        <v>0</v>
      </c>
      <c r="T135" s="202">
        <f>S135*H135</f>
        <v>0</v>
      </c>
      <c r="AR135" s="23" t="s">
        <v>146</v>
      </c>
      <c r="AT135" s="23" t="s">
        <v>141</v>
      </c>
      <c r="AU135" s="23" t="s">
        <v>147</v>
      </c>
      <c r="AY135" s="23" t="s">
        <v>138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147</v>
      </c>
      <c r="BK135" s="203">
        <f>ROUND(I135*H135,2)</f>
        <v>0</v>
      </c>
      <c r="BL135" s="23" t="s">
        <v>146</v>
      </c>
      <c r="BM135" s="23" t="s">
        <v>1032</v>
      </c>
    </row>
    <row r="136" spans="2:65" s="11" customFormat="1" ht="13.5">
      <c r="B136" s="207"/>
      <c r="C136" s="208"/>
      <c r="D136" s="204" t="s">
        <v>155</v>
      </c>
      <c r="E136" s="209" t="s">
        <v>21</v>
      </c>
      <c r="F136" s="210" t="s">
        <v>228</v>
      </c>
      <c r="G136" s="208"/>
      <c r="H136" s="211">
        <v>78.738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155</v>
      </c>
      <c r="AU136" s="217" t="s">
        <v>147</v>
      </c>
      <c r="AV136" s="11" t="s">
        <v>147</v>
      </c>
      <c r="AW136" s="11" t="s">
        <v>33</v>
      </c>
      <c r="AX136" s="11" t="s">
        <v>77</v>
      </c>
      <c r="AY136" s="217" t="s">
        <v>138</v>
      </c>
    </row>
    <row r="137" spans="2:65" s="1" customFormat="1" ht="22.5" customHeight="1">
      <c r="B137" s="40"/>
      <c r="C137" s="192" t="s">
        <v>234</v>
      </c>
      <c r="D137" s="192" t="s">
        <v>141</v>
      </c>
      <c r="E137" s="193" t="s">
        <v>230</v>
      </c>
      <c r="F137" s="194" t="s">
        <v>231</v>
      </c>
      <c r="G137" s="195" t="s">
        <v>232</v>
      </c>
      <c r="H137" s="196">
        <v>30</v>
      </c>
      <c r="I137" s="197"/>
      <c r="J137" s="198">
        <f>ROUND(I137*H137,2)</f>
        <v>0</v>
      </c>
      <c r="K137" s="194" t="s">
        <v>21</v>
      </c>
      <c r="L137" s="60"/>
      <c r="M137" s="199" t="s">
        <v>21</v>
      </c>
      <c r="N137" s="200" t="s">
        <v>41</v>
      </c>
      <c r="O137" s="41"/>
      <c r="P137" s="201">
        <f>O137*H137</f>
        <v>0</v>
      </c>
      <c r="Q137" s="201">
        <v>1.0000000000000001E-5</v>
      </c>
      <c r="R137" s="201">
        <f>Q137*H137</f>
        <v>3.0000000000000003E-4</v>
      </c>
      <c r="S137" s="201">
        <v>0</v>
      </c>
      <c r="T137" s="202">
        <f>S137*H137</f>
        <v>0</v>
      </c>
      <c r="AR137" s="23" t="s">
        <v>146</v>
      </c>
      <c r="AT137" s="23" t="s">
        <v>141</v>
      </c>
      <c r="AU137" s="23" t="s">
        <v>147</v>
      </c>
      <c r="AY137" s="23" t="s">
        <v>138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147</v>
      </c>
      <c r="BK137" s="203">
        <f>ROUND(I137*H137,2)</f>
        <v>0</v>
      </c>
      <c r="BL137" s="23" t="s">
        <v>146</v>
      </c>
      <c r="BM137" s="23" t="s">
        <v>1033</v>
      </c>
    </row>
    <row r="138" spans="2:65" s="1" customFormat="1" ht="22.5" customHeight="1">
      <c r="B138" s="40"/>
      <c r="C138" s="192" t="s">
        <v>239</v>
      </c>
      <c r="D138" s="192" t="s">
        <v>141</v>
      </c>
      <c r="E138" s="193" t="s">
        <v>235</v>
      </c>
      <c r="F138" s="194" t="s">
        <v>236</v>
      </c>
      <c r="G138" s="195" t="s">
        <v>159</v>
      </c>
      <c r="H138" s="196">
        <v>1.5</v>
      </c>
      <c r="I138" s="197"/>
      <c r="J138" s="198">
        <f>ROUND(I138*H138,2)</f>
        <v>0</v>
      </c>
      <c r="K138" s="194" t="s">
        <v>145</v>
      </c>
      <c r="L138" s="60"/>
      <c r="M138" s="199" t="s">
        <v>21</v>
      </c>
      <c r="N138" s="200" t="s">
        <v>41</v>
      </c>
      <c r="O138" s="41"/>
      <c r="P138" s="201">
        <f>O138*H138</f>
        <v>0</v>
      </c>
      <c r="Q138" s="201">
        <v>0</v>
      </c>
      <c r="R138" s="201">
        <f>Q138*H138</f>
        <v>0</v>
      </c>
      <c r="S138" s="201">
        <v>0.13100000000000001</v>
      </c>
      <c r="T138" s="202">
        <f>S138*H138</f>
        <v>0.19650000000000001</v>
      </c>
      <c r="AR138" s="23" t="s">
        <v>146</v>
      </c>
      <c r="AT138" s="23" t="s">
        <v>141</v>
      </c>
      <c r="AU138" s="23" t="s">
        <v>147</v>
      </c>
      <c r="AY138" s="23" t="s">
        <v>138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147</v>
      </c>
      <c r="BK138" s="203">
        <f>ROUND(I138*H138,2)</f>
        <v>0</v>
      </c>
      <c r="BL138" s="23" t="s">
        <v>146</v>
      </c>
      <c r="BM138" s="23" t="s">
        <v>1034</v>
      </c>
    </row>
    <row r="139" spans="2:65" s="11" customFormat="1" ht="13.5">
      <c r="B139" s="207"/>
      <c r="C139" s="208"/>
      <c r="D139" s="204" t="s">
        <v>155</v>
      </c>
      <c r="E139" s="209" t="s">
        <v>21</v>
      </c>
      <c r="F139" s="210" t="s">
        <v>238</v>
      </c>
      <c r="G139" s="208"/>
      <c r="H139" s="211">
        <v>1.5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155</v>
      </c>
      <c r="AU139" s="217" t="s">
        <v>147</v>
      </c>
      <c r="AV139" s="11" t="s">
        <v>147</v>
      </c>
      <c r="AW139" s="11" t="s">
        <v>33</v>
      </c>
      <c r="AX139" s="11" t="s">
        <v>77</v>
      </c>
      <c r="AY139" s="217" t="s">
        <v>138</v>
      </c>
    </row>
    <row r="140" spans="2:65" s="1" customFormat="1" ht="22.5" customHeight="1">
      <c r="B140" s="40"/>
      <c r="C140" s="192" t="s">
        <v>244</v>
      </c>
      <c r="D140" s="192" t="s">
        <v>141</v>
      </c>
      <c r="E140" s="193" t="s">
        <v>240</v>
      </c>
      <c r="F140" s="194" t="s">
        <v>241</v>
      </c>
      <c r="G140" s="195" t="s">
        <v>159</v>
      </c>
      <c r="H140" s="196">
        <v>11.2</v>
      </c>
      <c r="I140" s="197"/>
      <c r="J140" s="198">
        <f>ROUND(I140*H140,2)</f>
        <v>0</v>
      </c>
      <c r="K140" s="194" t="s">
        <v>145</v>
      </c>
      <c r="L140" s="60"/>
      <c r="M140" s="199" t="s">
        <v>21</v>
      </c>
      <c r="N140" s="200" t="s">
        <v>41</v>
      </c>
      <c r="O140" s="41"/>
      <c r="P140" s="201">
        <f>O140*H140</f>
        <v>0</v>
      </c>
      <c r="Q140" s="201">
        <v>0</v>
      </c>
      <c r="R140" s="201">
        <f>Q140*H140</f>
        <v>0</v>
      </c>
      <c r="S140" s="201">
        <v>7.5999999999999998E-2</v>
      </c>
      <c r="T140" s="202">
        <f>S140*H140</f>
        <v>0.85119999999999996</v>
      </c>
      <c r="AR140" s="23" t="s">
        <v>146</v>
      </c>
      <c r="AT140" s="23" t="s">
        <v>141</v>
      </c>
      <c r="AU140" s="23" t="s">
        <v>147</v>
      </c>
      <c r="AY140" s="23" t="s">
        <v>138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147</v>
      </c>
      <c r="BK140" s="203">
        <f>ROUND(I140*H140,2)</f>
        <v>0</v>
      </c>
      <c r="BL140" s="23" t="s">
        <v>146</v>
      </c>
      <c r="BM140" s="23" t="s">
        <v>1035</v>
      </c>
    </row>
    <row r="141" spans="2:65" s="11" customFormat="1" ht="13.5">
      <c r="B141" s="207"/>
      <c r="C141" s="208"/>
      <c r="D141" s="204" t="s">
        <v>155</v>
      </c>
      <c r="E141" s="209" t="s">
        <v>21</v>
      </c>
      <c r="F141" s="210" t="s">
        <v>1036</v>
      </c>
      <c r="G141" s="208"/>
      <c r="H141" s="211">
        <v>11.2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155</v>
      </c>
      <c r="AU141" s="217" t="s">
        <v>147</v>
      </c>
      <c r="AV141" s="11" t="s">
        <v>147</v>
      </c>
      <c r="AW141" s="11" t="s">
        <v>33</v>
      </c>
      <c r="AX141" s="11" t="s">
        <v>77</v>
      </c>
      <c r="AY141" s="217" t="s">
        <v>138</v>
      </c>
    </row>
    <row r="142" spans="2:65" s="1" customFormat="1" ht="22.5" customHeight="1">
      <c r="B142" s="40"/>
      <c r="C142" s="192" t="s">
        <v>9</v>
      </c>
      <c r="D142" s="192" t="s">
        <v>141</v>
      </c>
      <c r="E142" s="193" t="s">
        <v>245</v>
      </c>
      <c r="F142" s="194" t="s">
        <v>246</v>
      </c>
      <c r="G142" s="195" t="s">
        <v>247</v>
      </c>
      <c r="H142" s="196">
        <v>10</v>
      </c>
      <c r="I142" s="197"/>
      <c r="J142" s="198">
        <f>ROUND(I142*H142,2)</f>
        <v>0</v>
      </c>
      <c r="K142" s="194" t="s">
        <v>145</v>
      </c>
      <c r="L142" s="60"/>
      <c r="M142" s="199" t="s">
        <v>21</v>
      </c>
      <c r="N142" s="200" t="s">
        <v>41</v>
      </c>
      <c r="O142" s="41"/>
      <c r="P142" s="201">
        <f>O142*H142</f>
        <v>0</v>
      </c>
      <c r="Q142" s="201">
        <v>0</v>
      </c>
      <c r="R142" s="201">
        <f>Q142*H142</f>
        <v>0</v>
      </c>
      <c r="S142" s="201">
        <v>8.9999999999999993E-3</v>
      </c>
      <c r="T142" s="202">
        <f>S142*H142</f>
        <v>0.09</v>
      </c>
      <c r="AR142" s="23" t="s">
        <v>146</v>
      </c>
      <c r="AT142" s="23" t="s">
        <v>141</v>
      </c>
      <c r="AU142" s="23" t="s">
        <v>147</v>
      </c>
      <c r="AY142" s="23" t="s">
        <v>138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147</v>
      </c>
      <c r="BK142" s="203">
        <f>ROUND(I142*H142,2)</f>
        <v>0</v>
      </c>
      <c r="BL142" s="23" t="s">
        <v>146</v>
      </c>
      <c r="BM142" s="23" t="s">
        <v>1037</v>
      </c>
    </row>
    <row r="143" spans="2:65" s="1" customFormat="1" ht="22.5" customHeight="1">
      <c r="B143" s="40"/>
      <c r="C143" s="192" t="s">
        <v>252</v>
      </c>
      <c r="D143" s="192" t="s">
        <v>141</v>
      </c>
      <c r="E143" s="193" t="s">
        <v>249</v>
      </c>
      <c r="F143" s="194" t="s">
        <v>250</v>
      </c>
      <c r="G143" s="195" t="s">
        <v>247</v>
      </c>
      <c r="H143" s="196">
        <v>3</v>
      </c>
      <c r="I143" s="197"/>
      <c r="J143" s="198">
        <f>ROUND(I143*H143,2)</f>
        <v>0</v>
      </c>
      <c r="K143" s="194" t="s">
        <v>145</v>
      </c>
      <c r="L143" s="60"/>
      <c r="M143" s="199" t="s">
        <v>21</v>
      </c>
      <c r="N143" s="200" t="s">
        <v>41</v>
      </c>
      <c r="O143" s="41"/>
      <c r="P143" s="201">
        <f>O143*H143</f>
        <v>0</v>
      </c>
      <c r="Q143" s="201">
        <v>0</v>
      </c>
      <c r="R143" s="201">
        <f>Q143*H143</f>
        <v>0</v>
      </c>
      <c r="S143" s="201">
        <v>2.5000000000000001E-2</v>
      </c>
      <c r="T143" s="202">
        <f>S143*H143</f>
        <v>7.5000000000000011E-2</v>
      </c>
      <c r="AR143" s="23" t="s">
        <v>146</v>
      </c>
      <c r="AT143" s="23" t="s">
        <v>141</v>
      </c>
      <c r="AU143" s="23" t="s">
        <v>147</v>
      </c>
      <c r="AY143" s="23" t="s">
        <v>138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147</v>
      </c>
      <c r="BK143" s="203">
        <f>ROUND(I143*H143,2)</f>
        <v>0</v>
      </c>
      <c r="BL143" s="23" t="s">
        <v>146</v>
      </c>
      <c r="BM143" s="23" t="s">
        <v>1038</v>
      </c>
    </row>
    <row r="144" spans="2:65" s="1" customFormat="1" ht="22.5" customHeight="1">
      <c r="B144" s="40"/>
      <c r="C144" s="192" t="s">
        <v>258</v>
      </c>
      <c r="D144" s="192" t="s">
        <v>141</v>
      </c>
      <c r="E144" s="193" t="s">
        <v>1039</v>
      </c>
      <c r="F144" s="194" t="s">
        <v>1040</v>
      </c>
      <c r="G144" s="195" t="s">
        <v>247</v>
      </c>
      <c r="H144" s="196">
        <v>50</v>
      </c>
      <c r="I144" s="197"/>
      <c r="J144" s="198">
        <f>ROUND(I144*H144,2)</f>
        <v>0</v>
      </c>
      <c r="K144" s="194" t="s">
        <v>145</v>
      </c>
      <c r="L144" s="60"/>
      <c r="M144" s="199" t="s">
        <v>21</v>
      </c>
      <c r="N144" s="200" t="s">
        <v>41</v>
      </c>
      <c r="O144" s="41"/>
      <c r="P144" s="201">
        <f>O144*H144</f>
        <v>0</v>
      </c>
      <c r="Q144" s="201">
        <v>0</v>
      </c>
      <c r="R144" s="201">
        <f>Q144*H144</f>
        <v>0</v>
      </c>
      <c r="S144" s="201">
        <v>2E-3</v>
      </c>
      <c r="T144" s="202">
        <f>S144*H144</f>
        <v>0.1</v>
      </c>
      <c r="AR144" s="23" t="s">
        <v>146</v>
      </c>
      <c r="AT144" s="23" t="s">
        <v>141</v>
      </c>
      <c r="AU144" s="23" t="s">
        <v>147</v>
      </c>
      <c r="AY144" s="23" t="s">
        <v>138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147</v>
      </c>
      <c r="BK144" s="203">
        <f>ROUND(I144*H144,2)</f>
        <v>0</v>
      </c>
      <c r="BL144" s="23" t="s">
        <v>146</v>
      </c>
      <c r="BM144" s="23" t="s">
        <v>1041</v>
      </c>
    </row>
    <row r="145" spans="2:65" s="1" customFormat="1" ht="22.5" customHeight="1">
      <c r="B145" s="40"/>
      <c r="C145" s="192" t="s">
        <v>265</v>
      </c>
      <c r="D145" s="192" t="s">
        <v>141</v>
      </c>
      <c r="E145" s="193" t="s">
        <v>253</v>
      </c>
      <c r="F145" s="194" t="s">
        <v>254</v>
      </c>
      <c r="G145" s="195" t="s">
        <v>159</v>
      </c>
      <c r="H145" s="196">
        <v>19.93</v>
      </c>
      <c r="I145" s="197"/>
      <c r="J145" s="198">
        <f>ROUND(I145*H145,2)</f>
        <v>0</v>
      </c>
      <c r="K145" s="194" t="s">
        <v>145</v>
      </c>
      <c r="L145" s="60"/>
      <c r="M145" s="199" t="s">
        <v>21</v>
      </c>
      <c r="N145" s="200" t="s">
        <v>41</v>
      </c>
      <c r="O145" s="41"/>
      <c r="P145" s="201">
        <f>O145*H145</f>
        <v>0</v>
      </c>
      <c r="Q145" s="201">
        <v>0</v>
      </c>
      <c r="R145" s="201">
        <f>Q145*H145</f>
        <v>0</v>
      </c>
      <c r="S145" s="201">
        <v>6.8000000000000005E-2</v>
      </c>
      <c r="T145" s="202">
        <f>S145*H145</f>
        <v>1.35524</v>
      </c>
      <c r="AR145" s="23" t="s">
        <v>146</v>
      </c>
      <c r="AT145" s="23" t="s">
        <v>141</v>
      </c>
      <c r="AU145" s="23" t="s">
        <v>147</v>
      </c>
      <c r="AY145" s="23" t="s">
        <v>138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147</v>
      </c>
      <c r="BK145" s="203">
        <f>ROUND(I145*H145,2)</f>
        <v>0</v>
      </c>
      <c r="BL145" s="23" t="s">
        <v>146</v>
      </c>
      <c r="BM145" s="23" t="s">
        <v>1042</v>
      </c>
    </row>
    <row r="146" spans="2:65" s="11" customFormat="1" ht="13.5">
      <c r="B146" s="207"/>
      <c r="C146" s="208"/>
      <c r="D146" s="218" t="s">
        <v>155</v>
      </c>
      <c r="E146" s="219" t="s">
        <v>21</v>
      </c>
      <c r="F146" s="220" t="s">
        <v>1043</v>
      </c>
      <c r="G146" s="208"/>
      <c r="H146" s="221">
        <v>8.68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155</v>
      </c>
      <c r="AU146" s="217" t="s">
        <v>147</v>
      </c>
      <c r="AV146" s="11" t="s">
        <v>147</v>
      </c>
      <c r="AW146" s="11" t="s">
        <v>33</v>
      </c>
      <c r="AX146" s="11" t="s">
        <v>69</v>
      </c>
      <c r="AY146" s="217" t="s">
        <v>138</v>
      </c>
    </row>
    <row r="147" spans="2:65" s="11" customFormat="1" ht="13.5">
      <c r="B147" s="207"/>
      <c r="C147" s="208"/>
      <c r="D147" s="218" t="s">
        <v>155</v>
      </c>
      <c r="E147" s="219" t="s">
        <v>21</v>
      </c>
      <c r="F147" s="220" t="s">
        <v>257</v>
      </c>
      <c r="G147" s="208"/>
      <c r="H147" s="221">
        <v>11.25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155</v>
      </c>
      <c r="AU147" s="217" t="s">
        <v>147</v>
      </c>
      <c r="AV147" s="11" t="s">
        <v>147</v>
      </c>
      <c r="AW147" s="11" t="s">
        <v>33</v>
      </c>
      <c r="AX147" s="11" t="s">
        <v>69</v>
      </c>
      <c r="AY147" s="217" t="s">
        <v>138</v>
      </c>
    </row>
    <row r="148" spans="2:65" s="12" customFormat="1" ht="13.5">
      <c r="B148" s="222"/>
      <c r="C148" s="223"/>
      <c r="D148" s="204" t="s">
        <v>155</v>
      </c>
      <c r="E148" s="224" t="s">
        <v>21</v>
      </c>
      <c r="F148" s="225" t="s">
        <v>210</v>
      </c>
      <c r="G148" s="223"/>
      <c r="H148" s="226">
        <v>19.93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155</v>
      </c>
      <c r="AU148" s="232" t="s">
        <v>147</v>
      </c>
      <c r="AV148" s="12" t="s">
        <v>146</v>
      </c>
      <c r="AW148" s="12" t="s">
        <v>33</v>
      </c>
      <c r="AX148" s="12" t="s">
        <v>77</v>
      </c>
      <c r="AY148" s="232" t="s">
        <v>138</v>
      </c>
    </row>
    <row r="149" spans="2:65" s="1" customFormat="1" ht="22.5" customHeight="1">
      <c r="B149" s="40"/>
      <c r="C149" s="192" t="s">
        <v>270</v>
      </c>
      <c r="D149" s="192" t="s">
        <v>141</v>
      </c>
      <c r="E149" s="193" t="s">
        <v>259</v>
      </c>
      <c r="F149" s="194" t="s">
        <v>260</v>
      </c>
      <c r="G149" s="195" t="s">
        <v>159</v>
      </c>
      <c r="H149" s="196">
        <v>3.75</v>
      </c>
      <c r="I149" s="197"/>
      <c r="J149" s="198">
        <f>ROUND(I149*H149,2)</f>
        <v>0</v>
      </c>
      <c r="K149" s="194" t="s">
        <v>145</v>
      </c>
      <c r="L149" s="60"/>
      <c r="M149" s="199" t="s">
        <v>21</v>
      </c>
      <c r="N149" s="200" t="s">
        <v>41</v>
      </c>
      <c r="O149" s="41"/>
      <c r="P149" s="201">
        <f>O149*H149</f>
        <v>0</v>
      </c>
      <c r="Q149" s="201">
        <v>0</v>
      </c>
      <c r="R149" s="201">
        <f>Q149*H149</f>
        <v>0</v>
      </c>
      <c r="S149" s="201">
        <v>6.3E-2</v>
      </c>
      <c r="T149" s="202">
        <f>S149*H149</f>
        <v>0.23625000000000002</v>
      </c>
      <c r="AR149" s="23" t="s">
        <v>146</v>
      </c>
      <c r="AT149" s="23" t="s">
        <v>141</v>
      </c>
      <c r="AU149" s="23" t="s">
        <v>147</v>
      </c>
      <c r="AY149" s="23" t="s">
        <v>138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147</v>
      </c>
      <c r="BK149" s="203">
        <f>ROUND(I149*H149,2)</f>
        <v>0</v>
      </c>
      <c r="BL149" s="23" t="s">
        <v>146</v>
      </c>
      <c r="BM149" s="23" t="s">
        <v>1044</v>
      </c>
    </row>
    <row r="150" spans="2:65" s="11" customFormat="1" ht="13.5">
      <c r="B150" s="207"/>
      <c r="C150" s="208"/>
      <c r="D150" s="218" t="s">
        <v>155</v>
      </c>
      <c r="E150" s="219" t="s">
        <v>21</v>
      </c>
      <c r="F150" s="220" t="s">
        <v>262</v>
      </c>
      <c r="G150" s="208"/>
      <c r="H150" s="221">
        <v>3.75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155</v>
      </c>
      <c r="AU150" s="217" t="s">
        <v>147</v>
      </c>
      <c r="AV150" s="11" t="s">
        <v>147</v>
      </c>
      <c r="AW150" s="11" t="s">
        <v>33</v>
      </c>
      <c r="AX150" s="11" t="s">
        <v>69</v>
      </c>
      <c r="AY150" s="217" t="s">
        <v>138</v>
      </c>
    </row>
    <row r="151" spans="2:65" s="12" customFormat="1" ht="13.5">
      <c r="B151" s="222"/>
      <c r="C151" s="223"/>
      <c r="D151" s="218" t="s">
        <v>155</v>
      </c>
      <c r="E151" s="243" t="s">
        <v>21</v>
      </c>
      <c r="F151" s="244" t="s">
        <v>210</v>
      </c>
      <c r="G151" s="223"/>
      <c r="H151" s="245">
        <v>3.75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155</v>
      </c>
      <c r="AU151" s="232" t="s">
        <v>147</v>
      </c>
      <c r="AV151" s="12" t="s">
        <v>146</v>
      </c>
      <c r="AW151" s="12" t="s">
        <v>33</v>
      </c>
      <c r="AX151" s="12" t="s">
        <v>77</v>
      </c>
      <c r="AY151" s="232" t="s">
        <v>138</v>
      </c>
    </row>
    <row r="152" spans="2:65" s="10" customFormat="1" ht="29.85" customHeight="1">
      <c r="B152" s="175"/>
      <c r="C152" s="176"/>
      <c r="D152" s="189" t="s">
        <v>68</v>
      </c>
      <c r="E152" s="190" t="s">
        <v>263</v>
      </c>
      <c r="F152" s="190" t="s">
        <v>264</v>
      </c>
      <c r="G152" s="176"/>
      <c r="H152" s="176"/>
      <c r="I152" s="179"/>
      <c r="J152" s="191">
        <f>BK152</f>
        <v>0</v>
      </c>
      <c r="K152" s="176"/>
      <c r="L152" s="181"/>
      <c r="M152" s="182"/>
      <c r="N152" s="183"/>
      <c r="O152" s="183"/>
      <c r="P152" s="184">
        <f>SUM(P153:P158)</f>
        <v>0</v>
      </c>
      <c r="Q152" s="183"/>
      <c r="R152" s="184">
        <f>SUM(R153:R158)</f>
        <v>0</v>
      </c>
      <c r="S152" s="183"/>
      <c r="T152" s="185">
        <f>SUM(T153:T158)</f>
        <v>0</v>
      </c>
      <c r="AR152" s="186" t="s">
        <v>77</v>
      </c>
      <c r="AT152" s="187" t="s">
        <v>68</v>
      </c>
      <c r="AU152" s="187" t="s">
        <v>77</v>
      </c>
      <c r="AY152" s="186" t="s">
        <v>138</v>
      </c>
      <c r="BK152" s="188">
        <f>SUM(BK153:BK158)</f>
        <v>0</v>
      </c>
    </row>
    <row r="153" spans="2:65" s="1" customFormat="1" ht="22.5" customHeight="1">
      <c r="B153" s="40"/>
      <c r="C153" s="192" t="s">
        <v>274</v>
      </c>
      <c r="D153" s="192" t="s">
        <v>141</v>
      </c>
      <c r="E153" s="193" t="s">
        <v>266</v>
      </c>
      <c r="F153" s="194" t="s">
        <v>267</v>
      </c>
      <c r="G153" s="195" t="s">
        <v>268</v>
      </c>
      <c r="H153" s="196">
        <v>4.7290000000000001</v>
      </c>
      <c r="I153" s="197"/>
      <c r="J153" s="198">
        <f>ROUND(I153*H153,2)</f>
        <v>0</v>
      </c>
      <c r="K153" s="194" t="s">
        <v>145</v>
      </c>
      <c r="L153" s="60"/>
      <c r="M153" s="199" t="s">
        <v>21</v>
      </c>
      <c r="N153" s="200" t="s">
        <v>41</v>
      </c>
      <c r="O153" s="4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146</v>
      </c>
      <c r="AT153" s="23" t="s">
        <v>141</v>
      </c>
      <c r="AU153" s="23" t="s">
        <v>147</v>
      </c>
      <c r="AY153" s="23" t="s">
        <v>138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147</v>
      </c>
      <c r="BK153" s="203">
        <f>ROUND(I153*H153,2)</f>
        <v>0</v>
      </c>
      <c r="BL153" s="23" t="s">
        <v>146</v>
      </c>
      <c r="BM153" s="23" t="s">
        <v>1045</v>
      </c>
    </row>
    <row r="154" spans="2:65" s="1" customFormat="1" ht="22.5" customHeight="1">
      <c r="B154" s="40"/>
      <c r="C154" s="192" t="s">
        <v>280</v>
      </c>
      <c r="D154" s="192" t="s">
        <v>141</v>
      </c>
      <c r="E154" s="193" t="s">
        <v>271</v>
      </c>
      <c r="F154" s="194" t="s">
        <v>272</v>
      </c>
      <c r="G154" s="195" t="s">
        <v>268</v>
      </c>
      <c r="H154" s="196">
        <v>4.7290000000000001</v>
      </c>
      <c r="I154" s="197"/>
      <c r="J154" s="198">
        <f>ROUND(I154*H154,2)</f>
        <v>0</v>
      </c>
      <c r="K154" s="194" t="s">
        <v>145</v>
      </c>
      <c r="L154" s="60"/>
      <c r="M154" s="199" t="s">
        <v>21</v>
      </c>
      <c r="N154" s="200" t="s">
        <v>41</v>
      </c>
      <c r="O154" s="4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3" t="s">
        <v>146</v>
      </c>
      <c r="AT154" s="23" t="s">
        <v>141</v>
      </c>
      <c r="AU154" s="23" t="s">
        <v>147</v>
      </c>
      <c r="AY154" s="23" t="s">
        <v>138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147</v>
      </c>
      <c r="BK154" s="203">
        <f>ROUND(I154*H154,2)</f>
        <v>0</v>
      </c>
      <c r="BL154" s="23" t="s">
        <v>146</v>
      </c>
      <c r="BM154" s="23" t="s">
        <v>1046</v>
      </c>
    </row>
    <row r="155" spans="2:65" s="1" customFormat="1" ht="22.5" customHeight="1">
      <c r="B155" s="40"/>
      <c r="C155" s="192" t="s">
        <v>286</v>
      </c>
      <c r="D155" s="192" t="s">
        <v>141</v>
      </c>
      <c r="E155" s="193" t="s">
        <v>275</v>
      </c>
      <c r="F155" s="194" t="s">
        <v>276</v>
      </c>
      <c r="G155" s="195" t="s">
        <v>268</v>
      </c>
      <c r="H155" s="196">
        <v>66.206000000000003</v>
      </c>
      <c r="I155" s="197"/>
      <c r="J155" s="198">
        <f>ROUND(I155*H155,2)</f>
        <v>0</v>
      </c>
      <c r="K155" s="194" t="s">
        <v>145</v>
      </c>
      <c r="L155" s="60"/>
      <c r="M155" s="199" t="s">
        <v>21</v>
      </c>
      <c r="N155" s="200" t="s">
        <v>41</v>
      </c>
      <c r="O155" s="41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146</v>
      </c>
      <c r="AT155" s="23" t="s">
        <v>141</v>
      </c>
      <c r="AU155" s="23" t="s">
        <v>147</v>
      </c>
      <c r="AY155" s="23" t="s">
        <v>138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147</v>
      </c>
      <c r="BK155" s="203">
        <f>ROUND(I155*H155,2)</f>
        <v>0</v>
      </c>
      <c r="BL155" s="23" t="s">
        <v>146</v>
      </c>
      <c r="BM155" s="23" t="s">
        <v>1047</v>
      </c>
    </row>
    <row r="156" spans="2:65" s="1" customFormat="1" ht="27">
      <c r="B156" s="40"/>
      <c r="C156" s="62"/>
      <c r="D156" s="218" t="s">
        <v>149</v>
      </c>
      <c r="E156" s="62"/>
      <c r="F156" s="246" t="s">
        <v>278</v>
      </c>
      <c r="G156" s="62"/>
      <c r="H156" s="62"/>
      <c r="I156" s="162"/>
      <c r="J156" s="62"/>
      <c r="K156" s="62"/>
      <c r="L156" s="60"/>
      <c r="M156" s="206"/>
      <c r="N156" s="41"/>
      <c r="O156" s="41"/>
      <c r="P156" s="41"/>
      <c r="Q156" s="41"/>
      <c r="R156" s="41"/>
      <c r="S156" s="41"/>
      <c r="T156" s="77"/>
      <c r="AT156" s="23" t="s">
        <v>149</v>
      </c>
      <c r="AU156" s="23" t="s">
        <v>147</v>
      </c>
    </row>
    <row r="157" spans="2:65" s="11" customFormat="1" ht="13.5">
      <c r="B157" s="207"/>
      <c r="C157" s="208"/>
      <c r="D157" s="204" t="s">
        <v>155</v>
      </c>
      <c r="E157" s="208"/>
      <c r="F157" s="210" t="s">
        <v>1048</v>
      </c>
      <c r="G157" s="208"/>
      <c r="H157" s="211">
        <v>66.206000000000003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155</v>
      </c>
      <c r="AU157" s="217" t="s">
        <v>147</v>
      </c>
      <c r="AV157" s="11" t="s">
        <v>147</v>
      </c>
      <c r="AW157" s="11" t="s">
        <v>6</v>
      </c>
      <c r="AX157" s="11" t="s">
        <v>77</v>
      </c>
      <c r="AY157" s="217" t="s">
        <v>138</v>
      </c>
    </row>
    <row r="158" spans="2:65" s="1" customFormat="1" ht="22.5" customHeight="1">
      <c r="B158" s="40"/>
      <c r="C158" s="192" t="s">
        <v>294</v>
      </c>
      <c r="D158" s="192" t="s">
        <v>141</v>
      </c>
      <c r="E158" s="193" t="s">
        <v>281</v>
      </c>
      <c r="F158" s="194" t="s">
        <v>282</v>
      </c>
      <c r="G158" s="195" t="s">
        <v>268</v>
      </c>
      <c r="H158" s="196">
        <v>4.7290000000000001</v>
      </c>
      <c r="I158" s="197"/>
      <c r="J158" s="198">
        <f>ROUND(I158*H158,2)</f>
        <v>0</v>
      </c>
      <c r="K158" s="194" t="s">
        <v>145</v>
      </c>
      <c r="L158" s="60"/>
      <c r="M158" s="199" t="s">
        <v>21</v>
      </c>
      <c r="N158" s="200" t="s">
        <v>41</v>
      </c>
      <c r="O158" s="41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3" t="s">
        <v>146</v>
      </c>
      <c r="AT158" s="23" t="s">
        <v>141</v>
      </c>
      <c r="AU158" s="23" t="s">
        <v>147</v>
      </c>
      <c r="AY158" s="23" t="s">
        <v>138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147</v>
      </c>
      <c r="BK158" s="203">
        <f>ROUND(I158*H158,2)</f>
        <v>0</v>
      </c>
      <c r="BL158" s="23" t="s">
        <v>146</v>
      </c>
      <c r="BM158" s="23" t="s">
        <v>1049</v>
      </c>
    </row>
    <row r="159" spans="2:65" s="10" customFormat="1" ht="29.85" customHeight="1">
      <c r="B159" s="175"/>
      <c r="C159" s="176"/>
      <c r="D159" s="189" t="s">
        <v>68</v>
      </c>
      <c r="E159" s="190" t="s">
        <v>284</v>
      </c>
      <c r="F159" s="190" t="s">
        <v>285</v>
      </c>
      <c r="G159" s="176"/>
      <c r="H159" s="176"/>
      <c r="I159" s="179"/>
      <c r="J159" s="191">
        <f>BK159</f>
        <v>0</v>
      </c>
      <c r="K159" s="176"/>
      <c r="L159" s="181"/>
      <c r="M159" s="182"/>
      <c r="N159" s="183"/>
      <c r="O159" s="183"/>
      <c r="P159" s="184">
        <f>P160</f>
        <v>0</v>
      </c>
      <c r="Q159" s="183"/>
      <c r="R159" s="184">
        <f>R160</f>
        <v>0</v>
      </c>
      <c r="S159" s="183"/>
      <c r="T159" s="185">
        <f>T160</f>
        <v>0</v>
      </c>
      <c r="AR159" s="186" t="s">
        <v>77</v>
      </c>
      <c r="AT159" s="187" t="s">
        <v>68</v>
      </c>
      <c r="AU159" s="187" t="s">
        <v>77</v>
      </c>
      <c r="AY159" s="186" t="s">
        <v>138</v>
      </c>
      <c r="BK159" s="188">
        <f>BK160</f>
        <v>0</v>
      </c>
    </row>
    <row r="160" spans="2:65" s="1" customFormat="1" ht="22.5" customHeight="1">
      <c r="B160" s="40"/>
      <c r="C160" s="192" t="s">
        <v>299</v>
      </c>
      <c r="D160" s="192" t="s">
        <v>141</v>
      </c>
      <c r="E160" s="193" t="s">
        <v>287</v>
      </c>
      <c r="F160" s="194" t="s">
        <v>288</v>
      </c>
      <c r="G160" s="195" t="s">
        <v>268</v>
      </c>
      <c r="H160" s="196">
        <v>7.49</v>
      </c>
      <c r="I160" s="197"/>
      <c r="J160" s="198">
        <f>ROUND(I160*H160,2)</f>
        <v>0</v>
      </c>
      <c r="K160" s="194" t="s">
        <v>145</v>
      </c>
      <c r="L160" s="60"/>
      <c r="M160" s="199" t="s">
        <v>21</v>
      </c>
      <c r="N160" s="200" t="s">
        <v>41</v>
      </c>
      <c r="O160" s="4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3" t="s">
        <v>146</v>
      </c>
      <c r="AT160" s="23" t="s">
        <v>141</v>
      </c>
      <c r="AU160" s="23" t="s">
        <v>147</v>
      </c>
      <c r="AY160" s="23" t="s">
        <v>138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147</v>
      </c>
      <c r="BK160" s="203">
        <f>ROUND(I160*H160,2)</f>
        <v>0</v>
      </c>
      <c r="BL160" s="23" t="s">
        <v>146</v>
      </c>
      <c r="BM160" s="23" t="s">
        <v>1050</v>
      </c>
    </row>
    <row r="161" spans="2:65" s="10" customFormat="1" ht="37.35" customHeight="1">
      <c r="B161" s="175"/>
      <c r="C161" s="176"/>
      <c r="D161" s="177" t="s">
        <v>68</v>
      </c>
      <c r="E161" s="178" t="s">
        <v>290</v>
      </c>
      <c r="F161" s="178" t="s">
        <v>291</v>
      </c>
      <c r="G161" s="176"/>
      <c r="H161" s="176"/>
      <c r="I161" s="179"/>
      <c r="J161" s="180">
        <f>BK161</f>
        <v>0</v>
      </c>
      <c r="K161" s="176"/>
      <c r="L161" s="181"/>
      <c r="M161" s="182"/>
      <c r="N161" s="183"/>
      <c r="O161" s="183"/>
      <c r="P161" s="184">
        <f>P162+P168+P182+P205+P230+P236+P252+P279+P296+P316+P327+P335</f>
        <v>0</v>
      </c>
      <c r="Q161" s="183"/>
      <c r="R161" s="184">
        <f>R162+R168+R182+R205+R230+R236+R252+R279+R296+R316+R327+R335</f>
        <v>2.4813060686000004</v>
      </c>
      <c r="S161" s="183"/>
      <c r="T161" s="185">
        <f>T162+T168+T182+T205+T230+T236+T252+T279+T296+T316+T327+T335</f>
        <v>1.82470311</v>
      </c>
      <c r="AR161" s="186" t="s">
        <v>147</v>
      </c>
      <c r="AT161" s="187" t="s">
        <v>68</v>
      </c>
      <c r="AU161" s="187" t="s">
        <v>69</v>
      </c>
      <c r="AY161" s="186" t="s">
        <v>138</v>
      </c>
      <c r="BK161" s="188">
        <f>BK162+BK168+BK182+BK205+BK230+BK236+BK252+BK279+BK296+BK316+BK327+BK335</f>
        <v>0</v>
      </c>
    </row>
    <row r="162" spans="2:65" s="10" customFormat="1" ht="19.899999999999999" customHeight="1">
      <c r="B162" s="175"/>
      <c r="C162" s="176"/>
      <c r="D162" s="189" t="s">
        <v>68</v>
      </c>
      <c r="E162" s="190" t="s">
        <v>292</v>
      </c>
      <c r="F162" s="190" t="s">
        <v>293</v>
      </c>
      <c r="G162" s="176"/>
      <c r="H162" s="176"/>
      <c r="I162" s="179"/>
      <c r="J162" s="191">
        <f>BK162</f>
        <v>0</v>
      </c>
      <c r="K162" s="176"/>
      <c r="L162" s="181"/>
      <c r="M162" s="182"/>
      <c r="N162" s="183"/>
      <c r="O162" s="183"/>
      <c r="P162" s="184">
        <f>SUM(P163:P167)</f>
        <v>0</v>
      </c>
      <c r="Q162" s="183"/>
      <c r="R162" s="184">
        <f>SUM(R163:R167)</f>
        <v>1.8558000000000001E-3</v>
      </c>
      <c r="S162" s="183"/>
      <c r="T162" s="185">
        <f>SUM(T163:T167)</f>
        <v>0</v>
      </c>
      <c r="AR162" s="186" t="s">
        <v>147</v>
      </c>
      <c r="AT162" s="187" t="s">
        <v>68</v>
      </c>
      <c r="AU162" s="187" t="s">
        <v>77</v>
      </c>
      <c r="AY162" s="186" t="s">
        <v>138</v>
      </c>
      <c r="BK162" s="188">
        <f>SUM(BK163:BK167)</f>
        <v>0</v>
      </c>
    </row>
    <row r="163" spans="2:65" s="1" customFormat="1" ht="22.5" customHeight="1">
      <c r="B163" s="40"/>
      <c r="C163" s="192" t="s">
        <v>303</v>
      </c>
      <c r="D163" s="192" t="s">
        <v>141</v>
      </c>
      <c r="E163" s="193" t="s">
        <v>295</v>
      </c>
      <c r="F163" s="194" t="s">
        <v>296</v>
      </c>
      <c r="G163" s="195" t="s">
        <v>144</v>
      </c>
      <c r="H163" s="196">
        <v>2</v>
      </c>
      <c r="I163" s="197"/>
      <c r="J163" s="198">
        <f>ROUND(I163*H163,2)</f>
        <v>0</v>
      </c>
      <c r="K163" s="194" t="s">
        <v>297</v>
      </c>
      <c r="L163" s="60"/>
      <c r="M163" s="199" t="s">
        <v>21</v>
      </c>
      <c r="N163" s="200" t="s">
        <v>41</v>
      </c>
      <c r="O163" s="41"/>
      <c r="P163" s="201">
        <f>O163*H163</f>
        <v>0</v>
      </c>
      <c r="Q163" s="201">
        <v>2.6860000000000002E-4</v>
      </c>
      <c r="R163" s="201">
        <f>Q163*H163</f>
        <v>5.3720000000000005E-4</v>
      </c>
      <c r="S163" s="201">
        <v>0</v>
      </c>
      <c r="T163" s="202">
        <f>S163*H163</f>
        <v>0</v>
      </c>
      <c r="AR163" s="23" t="s">
        <v>224</v>
      </c>
      <c r="AT163" s="23" t="s">
        <v>141</v>
      </c>
      <c r="AU163" s="23" t="s">
        <v>147</v>
      </c>
      <c r="AY163" s="23" t="s">
        <v>138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147</v>
      </c>
      <c r="BK163" s="203">
        <f>ROUND(I163*H163,2)</f>
        <v>0</v>
      </c>
      <c r="BL163" s="23" t="s">
        <v>224</v>
      </c>
      <c r="BM163" s="23" t="s">
        <v>1051</v>
      </c>
    </row>
    <row r="164" spans="2:65" s="1" customFormat="1" ht="22.5" customHeight="1">
      <c r="B164" s="40"/>
      <c r="C164" s="192" t="s">
        <v>307</v>
      </c>
      <c r="D164" s="192" t="s">
        <v>141</v>
      </c>
      <c r="E164" s="193" t="s">
        <v>300</v>
      </c>
      <c r="F164" s="194" t="s">
        <v>301</v>
      </c>
      <c r="G164" s="195" t="s">
        <v>144</v>
      </c>
      <c r="H164" s="196">
        <v>1</v>
      </c>
      <c r="I164" s="197"/>
      <c r="J164" s="198">
        <f>ROUND(I164*H164,2)</f>
        <v>0</v>
      </c>
      <c r="K164" s="194" t="s">
        <v>297</v>
      </c>
      <c r="L164" s="60"/>
      <c r="M164" s="199" t="s">
        <v>21</v>
      </c>
      <c r="N164" s="200" t="s">
        <v>41</v>
      </c>
      <c r="O164" s="41"/>
      <c r="P164" s="201">
        <f>O164*H164</f>
        <v>0</v>
      </c>
      <c r="Q164" s="201">
        <v>3.1359999999999998E-4</v>
      </c>
      <c r="R164" s="201">
        <f>Q164*H164</f>
        <v>3.1359999999999998E-4</v>
      </c>
      <c r="S164" s="201">
        <v>0</v>
      </c>
      <c r="T164" s="202">
        <f>S164*H164</f>
        <v>0</v>
      </c>
      <c r="AR164" s="23" t="s">
        <v>224</v>
      </c>
      <c r="AT164" s="23" t="s">
        <v>141</v>
      </c>
      <c r="AU164" s="23" t="s">
        <v>147</v>
      </c>
      <c r="AY164" s="23" t="s">
        <v>138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147</v>
      </c>
      <c r="BK164" s="203">
        <f>ROUND(I164*H164,2)</f>
        <v>0</v>
      </c>
      <c r="BL164" s="23" t="s">
        <v>224</v>
      </c>
      <c r="BM164" s="23" t="s">
        <v>1052</v>
      </c>
    </row>
    <row r="165" spans="2:65" s="1" customFormat="1" ht="22.5" customHeight="1">
      <c r="B165" s="40"/>
      <c r="C165" s="192" t="s">
        <v>312</v>
      </c>
      <c r="D165" s="192" t="s">
        <v>141</v>
      </c>
      <c r="E165" s="193" t="s">
        <v>304</v>
      </c>
      <c r="F165" s="194" t="s">
        <v>305</v>
      </c>
      <c r="G165" s="195" t="s">
        <v>144</v>
      </c>
      <c r="H165" s="196">
        <v>1</v>
      </c>
      <c r="I165" s="197"/>
      <c r="J165" s="198">
        <f>ROUND(I165*H165,2)</f>
        <v>0</v>
      </c>
      <c r="K165" s="194" t="s">
        <v>297</v>
      </c>
      <c r="L165" s="60"/>
      <c r="M165" s="199" t="s">
        <v>21</v>
      </c>
      <c r="N165" s="200" t="s">
        <v>41</v>
      </c>
      <c r="O165" s="41"/>
      <c r="P165" s="201">
        <f>O165*H165</f>
        <v>0</v>
      </c>
      <c r="Q165" s="201">
        <v>1.005E-3</v>
      </c>
      <c r="R165" s="201">
        <f>Q165*H165</f>
        <v>1.005E-3</v>
      </c>
      <c r="S165" s="201">
        <v>0</v>
      </c>
      <c r="T165" s="202">
        <f>S165*H165</f>
        <v>0</v>
      </c>
      <c r="AR165" s="23" t="s">
        <v>224</v>
      </c>
      <c r="AT165" s="23" t="s">
        <v>141</v>
      </c>
      <c r="AU165" s="23" t="s">
        <v>147</v>
      </c>
      <c r="AY165" s="23" t="s">
        <v>138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147</v>
      </c>
      <c r="BK165" s="203">
        <f>ROUND(I165*H165,2)</f>
        <v>0</v>
      </c>
      <c r="BL165" s="23" t="s">
        <v>224</v>
      </c>
      <c r="BM165" s="23" t="s">
        <v>1053</v>
      </c>
    </row>
    <row r="166" spans="2:65" s="1" customFormat="1" ht="22.5" customHeight="1">
      <c r="B166" s="40"/>
      <c r="C166" s="192" t="s">
        <v>319</v>
      </c>
      <c r="D166" s="192" t="s">
        <v>141</v>
      </c>
      <c r="E166" s="193" t="s">
        <v>313</v>
      </c>
      <c r="F166" s="194" t="s">
        <v>314</v>
      </c>
      <c r="G166" s="195" t="s">
        <v>315</v>
      </c>
      <c r="H166" s="247"/>
      <c r="I166" s="197"/>
      <c r="J166" s="198">
        <f>ROUND(I166*H166,2)</f>
        <v>0</v>
      </c>
      <c r="K166" s="194" t="s">
        <v>297</v>
      </c>
      <c r="L166" s="60"/>
      <c r="M166" s="199" t="s">
        <v>21</v>
      </c>
      <c r="N166" s="200" t="s">
        <v>41</v>
      </c>
      <c r="O166" s="41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3" t="s">
        <v>224</v>
      </c>
      <c r="AT166" s="23" t="s">
        <v>141</v>
      </c>
      <c r="AU166" s="23" t="s">
        <v>147</v>
      </c>
      <c r="AY166" s="23" t="s">
        <v>138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147</v>
      </c>
      <c r="BK166" s="203">
        <f>ROUND(I166*H166,2)</f>
        <v>0</v>
      </c>
      <c r="BL166" s="23" t="s">
        <v>224</v>
      </c>
      <c r="BM166" s="23" t="s">
        <v>1054</v>
      </c>
    </row>
    <row r="167" spans="2:65" s="1" customFormat="1" ht="22.5" customHeight="1">
      <c r="B167" s="40"/>
      <c r="C167" s="192" t="s">
        <v>323</v>
      </c>
      <c r="D167" s="192" t="s">
        <v>141</v>
      </c>
      <c r="E167" s="193" t="s">
        <v>308</v>
      </c>
      <c r="F167" s="194" t="s">
        <v>309</v>
      </c>
      <c r="G167" s="195" t="s">
        <v>310</v>
      </c>
      <c r="H167" s="196">
        <v>5</v>
      </c>
      <c r="I167" s="197"/>
      <c r="J167" s="198">
        <f>ROUND(I167*H167,2)</f>
        <v>0</v>
      </c>
      <c r="K167" s="194" t="s">
        <v>21</v>
      </c>
      <c r="L167" s="60"/>
      <c r="M167" s="199" t="s">
        <v>21</v>
      </c>
      <c r="N167" s="200" t="s">
        <v>41</v>
      </c>
      <c r="O167" s="41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3" t="s">
        <v>224</v>
      </c>
      <c r="AT167" s="23" t="s">
        <v>141</v>
      </c>
      <c r="AU167" s="23" t="s">
        <v>147</v>
      </c>
      <c r="AY167" s="23" t="s">
        <v>138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147</v>
      </c>
      <c r="BK167" s="203">
        <f>ROUND(I167*H167,2)</f>
        <v>0</v>
      </c>
      <c r="BL167" s="23" t="s">
        <v>224</v>
      </c>
      <c r="BM167" s="23" t="s">
        <v>1055</v>
      </c>
    </row>
    <row r="168" spans="2:65" s="10" customFormat="1" ht="29.85" customHeight="1">
      <c r="B168" s="175"/>
      <c r="C168" s="176"/>
      <c r="D168" s="189" t="s">
        <v>68</v>
      </c>
      <c r="E168" s="190" t="s">
        <v>317</v>
      </c>
      <c r="F168" s="190" t="s">
        <v>318</v>
      </c>
      <c r="G168" s="176"/>
      <c r="H168" s="176"/>
      <c r="I168" s="179"/>
      <c r="J168" s="191">
        <f>BK168</f>
        <v>0</v>
      </c>
      <c r="K168" s="176"/>
      <c r="L168" s="181"/>
      <c r="M168" s="182"/>
      <c r="N168" s="183"/>
      <c r="O168" s="183"/>
      <c r="P168" s="184">
        <f>SUM(P169:P181)</f>
        <v>0</v>
      </c>
      <c r="Q168" s="183"/>
      <c r="R168" s="184">
        <f>SUM(R169:R181)</f>
        <v>1.971378E-2</v>
      </c>
      <c r="S168" s="183"/>
      <c r="T168" s="185">
        <f>SUM(T169:T181)</f>
        <v>1.065E-2</v>
      </c>
      <c r="AR168" s="186" t="s">
        <v>147</v>
      </c>
      <c r="AT168" s="187" t="s">
        <v>68</v>
      </c>
      <c r="AU168" s="187" t="s">
        <v>77</v>
      </c>
      <c r="AY168" s="186" t="s">
        <v>138</v>
      </c>
      <c r="BK168" s="188">
        <f>SUM(BK169:BK181)</f>
        <v>0</v>
      </c>
    </row>
    <row r="169" spans="2:65" s="1" customFormat="1" ht="22.5" customHeight="1">
      <c r="B169" s="40"/>
      <c r="C169" s="192" t="s">
        <v>327</v>
      </c>
      <c r="D169" s="192" t="s">
        <v>141</v>
      </c>
      <c r="E169" s="193" t="s">
        <v>320</v>
      </c>
      <c r="F169" s="194" t="s">
        <v>321</v>
      </c>
      <c r="G169" s="195" t="s">
        <v>247</v>
      </c>
      <c r="H169" s="196">
        <v>5</v>
      </c>
      <c r="I169" s="197"/>
      <c r="J169" s="198">
        <f t="shared" ref="J169:J181" si="0">ROUND(I169*H169,2)</f>
        <v>0</v>
      </c>
      <c r="K169" s="194" t="s">
        <v>297</v>
      </c>
      <c r="L169" s="60"/>
      <c r="M169" s="199" t="s">
        <v>21</v>
      </c>
      <c r="N169" s="200" t="s">
        <v>41</v>
      </c>
      <c r="O169" s="41"/>
      <c r="P169" s="201">
        <f t="shared" ref="P169:P181" si="1">O169*H169</f>
        <v>0</v>
      </c>
      <c r="Q169" s="201">
        <v>0</v>
      </c>
      <c r="R169" s="201">
        <f t="shared" ref="R169:R181" si="2">Q169*H169</f>
        <v>0</v>
      </c>
      <c r="S169" s="201">
        <v>2.1299999999999999E-3</v>
      </c>
      <c r="T169" s="202">
        <f t="shared" ref="T169:T181" si="3">S169*H169</f>
        <v>1.065E-2</v>
      </c>
      <c r="AR169" s="23" t="s">
        <v>224</v>
      </c>
      <c r="AT169" s="23" t="s">
        <v>141</v>
      </c>
      <c r="AU169" s="23" t="s">
        <v>147</v>
      </c>
      <c r="AY169" s="23" t="s">
        <v>138</v>
      </c>
      <c r="BE169" s="203">
        <f t="shared" ref="BE169:BE181" si="4">IF(N169="základní",J169,0)</f>
        <v>0</v>
      </c>
      <c r="BF169" s="203">
        <f t="shared" ref="BF169:BF181" si="5">IF(N169="snížená",J169,0)</f>
        <v>0</v>
      </c>
      <c r="BG169" s="203">
        <f t="shared" ref="BG169:BG181" si="6">IF(N169="zákl. přenesená",J169,0)</f>
        <v>0</v>
      </c>
      <c r="BH169" s="203">
        <f t="shared" ref="BH169:BH181" si="7">IF(N169="sníž. přenesená",J169,0)</f>
        <v>0</v>
      </c>
      <c r="BI169" s="203">
        <f t="shared" ref="BI169:BI181" si="8">IF(N169="nulová",J169,0)</f>
        <v>0</v>
      </c>
      <c r="BJ169" s="23" t="s">
        <v>147</v>
      </c>
      <c r="BK169" s="203">
        <f t="shared" ref="BK169:BK181" si="9">ROUND(I169*H169,2)</f>
        <v>0</v>
      </c>
      <c r="BL169" s="23" t="s">
        <v>224</v>
      </c>
      <c r="BM169" s="23" t="s">
        <v>1056</v>
      </c>
    </row>
    <row r="170" spans="2:65" s="1" customFormat="1" ht="22.5" customHeight="1">
      <c r="B170" s="40"/>
      <c r="C170" s="192" t="s">
        <v>331</v>
      </c>
      <c r="D170" s="192" t="s">
        <v>141</v>
      </c>
      <c r="E170" s="193" t="s">
        <v>324</v>
      </c>
      <c r="F170" s="194" t="s">
        <v>325</v>
      </c>
      <c r="G170" s="195" t="s">
        <v>144</v>
      </c>
      <c r="H170" s="196">
        <v>2</v>
      </c>
      <c r="I170" s="197"/>
      <c r="J170" s="198">
        <f t="shared" si="0"/>
        <v>0</v>
      </c>
      <c r="K170" s="194" t="s">
        <v>297</v>
      </c>
      <c r="L170" s="60"/>
      <c r="M170" s="199" t="s">
        <v>21</v>
      </c>
      <c r="N170" s="200" t="s">
        <v>41</v>
      </c>
      <c r="O170" s="41"/>
      <c r="P170" s="201">
        <f t="shared" si="1"/>
        <v>0</v>
      </c>
      <c r="Q170" s="201">
        <v>4.3409999999999998E-4</v>
      </c>
      <c r="R170" s="201">
        <f t="shared" si="2"/>
        <v>8.6819999999999996E-4</v>
      </c>
      <c r="S170" s="201">
        <v>0</v>
      </c>
      <c r="T170" s="202">
        <f t="shared" si="3"/>
        <v>0</v>
      </c>
      <c r="AR170" s="23" t="s">
        <v>224</v>
      </c>
      <c r="AT170" s="23" t="s">
        <v>141</v>
      </c>
      <c r="AU170" s="23" t="s">
        <v>147</v>
      </c>
      <c r="AY170" s="23" t="s">
        <v>138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23" t="s">
        <v>147</v>
      </c>
      <c r="BK170" s="203">
        <f t="shared" si="9"/>
        <v>0</v>
      </c>
      <c r="BL170" s="23" t="s">
        <v>224</v>
      </c>
      <c r="BM170" s="23" t="s">
        <v>1057</v>
      </c>
    </row>
    <row r="171" spans="2:65" s="1" customFormat="1" ht="22.5" customHeight="1">
      <c r="B171" s="40"/>
      <c r="C171" s="192" t="s">
        <v>335</v>
      </c>
      <c r="D171" s="192" t="s">
        <v>141</v>
      </c>
      <c r="E171" s="193" t="s">
        <v>328</v>
      </c>
      <c r="F171" s="194" t="s">
        <v>329</v>
      </c>
      <c r="G171" s="195" t="s">
        <v>247</v>
      </c>
      <c r="H171" s="196">
        <v>20</v>
      </c>
      <c r="I171" s="197"/>
      <c r="J171" s="198">
        <f t="shared" si="0"/>
        <v>0</v>
      </c>
      <c r="K171" s="194" t="s">
        <v>297</v>
      </c>
      <c r="L171" s="60"/>
      <c r="M171" s="199" t="s">
        <v>21</v>
      </c>
      <c r="N171" s="200" t="s">
        <v>41</v>
      </c>
      <c r="O171" s="41"/>
      <c r="P171" s="201">
        <f t="shared" si="1"/>
        <v>0</v>
      </c>
      <c r="Q171" s="201">
        <v>6.6330000000000002E-4</v>
      </c>
      <c r="R171" s="201">
        <f t="shared" si="2"/>
        <v>1.3266E-2</v>
      </c>
      <c r="S171" s="201">
        <v>0</v>
      </c>
      <c r="T171" s="202">
        <f t="shared" si="3"/>
        <v>0</v>
      </c>
      <c r="AR171" s="23" t="s">
        <v>224</v>
      </c>
      <c r="AT171" s="23" t="s">
        <v>141</v>
      </c>
      <c r="AU171" s="23" t="s">
        <v>147</v>
      </c>
      <c r="AY171" s="23" t="s">
        <v>138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23" t="s">
        <v>147</v>
      </c>
      <c r="BK171" s="203">
        <f t="shared" si="9"/>
        <v>0</v>
      </c>
      <c r="BL171" s="23" t="s">
        <v>224</v>
      </c>
      <c r="BM171" s="23" t="s">
        <v>1058</v>
      </c>
    </row>
    <row r="172" spans="2:65" s="1" customFormat="1" ht="31.5" customHeight="1">
      <c r="B172" s="40"/>
      <c r="C172" s="192" t="s">
        <v>339</v>
      </c>
      <c r="D172" s="192" t="s">
        <v>141</v>
      </c>
      <c r="E172" s="193" t="s">
        <v>332</v>
      </c>
      <c r="F172" s="194" t="s">
        <v>1059</v>
      </c>
      <c r="G172" s="195" t="s">
        <v>247</v>
      </c>
      <c r="H172" s="196">
        <v>20</v>
      </c>
      <c r="I172" s="197"/>
      <c r="J172" s="198">
        <f t="shared" si="0"/>
        <v>0</v>
      </c>
      <c r="K172" s="194" t="s">
        <v>297</v>
      </c>
      <c r="L172" s="60"/>
      <c r="M172" s="199" t="s">
        <v>21</v>
      </c>
      <c r="N172" s="200" t="s">
        <v>41</v>
      </c>
      <c r="O172" s="41"/>
      <c r="P172" s="201">
        <f t="shared" si="1"/>
        <v>0</v>
      </c>
      <c r="Q172" s="201">
        <v>4.206E-5</v>
      </c>
      <c r="R172" s="201">
        <f t="shared" si="2"/>
        <v>8.4120000000000006E-4</v>
      </c>
      <c r="S172" s="201">
        <v>0</v>
      </c>
      <c r="T172" s="202">
        <f t="shared" si="3"/>
        <v>0</v>
      </c>
      <c r="AR172" s="23" t="s">
        <v>224</v>
      </c>
      <c r="AT172" s="23" t="s">
        <v>141</v>
      </c>
      <c r="AU172" s="23" t="s">
        <v>147</v>
      </c>
      <c r="AY172" s="23" t="s">
        <v>138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23" t="s">
        <v>147</v>
      </c>
      <c r="BK172" s="203">
        <f t="shared" si="9"/>
        <v>0</v>
      </c>
      <c r="BL172" s="23" t="s">
        <v>224</v>
      </c>
      <c r="BM172" s="23" t="s">
        <v>1060</v>
      </c>
    </row>
    <row r="173" spans="2:65" s="1" customFormat="1" ht="22.5" customHeight="1">
      <c r="B173" s="40"/>
      <c r="C173" s="192" t="s">
        <v>343</v>
      </c>
      <c r="D173" s="192" t="s">
        <v>141</v>
      </c>
      <c r="E173" s="193" t="s">
        <v>336</v>
      </c>
      <c r="F173" s="194" t="s">
        <v>337</v>
      </c>
      <c r="G173" s="195" t="s">
        <v>144</v>
      </c>
      <c r="H173" s="196">
        <v>7</v>
      </c>
      <c r="I173" s="197"/>
      <c r="J173" s="198">
        <f t="shared" si="0"/>
        <v>0</v>
      </c>
      <c r="K173" s="194" t="s">
        <v>297</v>
      </c>
      <c r="L173" s="60"/>
      <c r="M173" s="199" t="s">
        <v>21</v>
      </c>
      <c r="N173" s="200" t="s">
        <v>41</v>
      </c>
      <c r="O173" s="41"/>
      <c r="P173" s="201">
        <f t="shared" si="1"/>
        <v>0</v>
      </c>
      <c r="Q173" s="201">
        <v>0</v>
      </c>
      <c r="R173" s="201">
        <f t="shared" si="2"/>
        <v>0</v>
      </c>
      <c r="S173" s="201">
        <v>0</v>
      </c>
      <c r="T173" s="202">
        <f t="shared" si="3"/>
        <v>0</v>
      </c>
      <c r="AR173" s="23" t="s">
        <v>224</v>
      </c>
      <c r="AT173" s="23" t="s">
        <v>141</v>
      </c>
      <c r="AU173" s="23" t="s">
        <v>147</v>
      </c>
      <c r="AY173" s="23" t="s">
        <v>138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23" t="s">
        <v>147</v>
      </c>
      <c r="BK173" s="203">
        <f t="shared" si="9"/>
        <v>0</v>
      </c>
      <c r="BL173" s="23" t="s">
        <v>224</v>
      </c>
      <c r="BM173" s="23" t="s">
        <v>1061</v>
      </c>
    </row>
    <row r="174" spans="2:65" s="1" customFormat="1" ht="22.5" customHeight="1">
      <c r="B174" s="40"/>
      <c r="C174" s="192" t="s">
        <v>347</v>
      </c>
      <c r="D174" s="192" t="s">
        <v>141</v>
      </c>
      <c r="E174" s="193" t="s">
        <v>340</v>
      </c>
      <c r="F174" s="194" t="s">
        <v>341</v>
      </c>
      <c r="G174" s="195" t="s">
        <v>144</v>
      </c>
      <c r="H174" s="196">
        <v>1</v>
      </c>
      <c r="I174" s="197"/>
      <c r="J174" s="198">
        <f t="shared" si="0"/>
        <v>0</v>
      </c>
      <c r="K174" s="194" t="s">
        <v>297</v>
      </c>
      <c r="L174" s="60"/>
      <c r="M174" s="199" t="s">
        <v>21</v>
      </c>
      <c r="N174" s="200" t="s">
        <v>41</v>
      </c>
      <c r="O174" s="41"/>
      <c r="P174" s="201">
        <f t="shared" si="1"/>
        <v>0</v>
      </c>
      <c r="Q174" s="201">
        <v>0</v>
      </c>
      <c r="R174" s="201">
        <f t="shared" si="2"/>
        <v>0</v>
      </c>
      <c r="S174" s="201">
        <v>0</v>
      </c>
      <c r="T174" s="202">
        <f t="shared" si="3"/>
        <v>0</v>
      </c>
      <c r="AR174" s="23" t="s">
        <v>224</v>
      </c>
      <c r="AT174" s="23" t="s">
        <v>141</v>
      </c>
      <c r="AU174" s="23" t="s">
        <v>147</v>
      </c>
      <c r="AY174" s="23" t="s">
        <v>138</v>
      </c>
      <c r="BE174" s="203">
        <f t="shared" si="4"/>
        <v>0</v>
      </c>
      <c r="BF174" s="203">
        <f t="shared" si="5"/>
        <v>0</v>
      </c>
      <c r="BG174" s="203">
        <f t="shared" si="6"/>
        <v>0</v>
      </c>
      <c r="BH174" s="203">
        <f t="shared" si="7"/>
        <v>0</v>
      </c>
      <c r="BI174" s="203">
        <f t="shared" si="8"/>
        <v>0</v>
      </c>
      <c r="BJ174" s="23" t="s">
        <v>147</v>
      </c>
      <c r="BK174" s="203">
        <f t="shared" si="9"/>
        <v>0</v>
      </c>
      <c r="BL174" s="23" t="s">
        <v>224</v>
      </c>
      <c r="BM174" s="23" t="s">
        <v>1062</v>
      </c>
    </row>
    <row r="175" spans="2:65" s="1" customFormat="1" ht="22.5" customHeight="1">
      <c r="B175" s="40"/>
      <c r="C175" s="192" t="s">
        <v>352</v>
      </c>
      <c r="D175" s="192" t="s">
        <v>141</v>
      </c>
      <c r="E175" s="193" t="s">
        <v>344</v>
      </c>
      <c r="F175" s="194" t="s">
        <v>345</v>
      </c>
      <c r="G175" s="195" t="s">
        <v>144</v>
      </c>
      <c r="H175" s="196">
        <v>5</v>
      </c>
      <c r="I175" s="197"/>
      <c r="J175" s="198">
        <f t="shared" si="0"/>
        <v>0</v>
      </c>
      <c r="K175" s="194" t="s">
        <v>297</v>
      </c>
      <c r="L175" s="60"/>
      <c r="M175" s="199" t="s">
        <v>21</v>
      </c>
      <c r="N175" s="200" t="s">
        <v>41</v>
      </c>
      <c r="O175" s="41"/>
      <c r="P175" s="201">
        <f t="shared" si="1"/>
        <v>0</v>
      </c>
      <c r="Q175" s="201">
        <v>1.2605E-4</v>
      </c>
      <c r="R175" s="201">
        <f t="shared" si="2"/>
        <v>6.3024999999999995E-4</v>
      </c>
      <c r="S175" s="201">
        <v>0</v>
      </c>
      <c r="T175" s="202">
        <f t="shared" si="3"/>
        <v>0</v>
      </c>
      <c r="AR175" s="23" t="s">
        <v>224</v>
      </c>
      <c r="AT175" s="23" t="s">
        <v>141</v>
      </c>
      <c r="AU175" s="23" t="s">
        <v>147</v>
      </c>
      <c r="AY175" s="23" t="s">
        <v>138</v>
      </c>
      <c r="BE175" s="203">
        <f t="shared" si="4"/>
        <v>0</v>
      </c>
      <c r="BF175" s="203">
        <f t="shared" si="5"/>
        <v>0</v>
      </c>
      <c r="BG175" s="203">
        <f t="shared" si="6"/>
        <v>0</v>
      </c>
      <c r="BH175" s="203">
        <f t="shared" si="7"/>
        <v>0</v>
      </c>
      <c r="BI175" s="203">
        <f t="shared" si="8"/>
        <v>0</v>
      </c>
      <c r="BJ175" s="23" t="s">
        <v>147</v>
      </c>
      <c r="BK175" s="203">
        <f t="shared" si="9"/>
        <v>0</v>
      </c>
      <c r="BL175" s="23" t="s">
        <v>224</v>
      </c>
      <c r="BM175" s="23" t="s">
        <v>1063</v>
      </c>
    </row>
    <row r="176" spans="2:65" s="1" customFormat="1" ht="22.5" customHeight="1">
      <c r="B176" s="40"/>
      <c r="C176" s="192" t="s">
        <v>356</v>
      </c>
      <c r="D176" s="192" t="s">
        <v>141</v>
      </c>
      <c r="E176" s="193" t="s">
        <v>348</v>
      </c>
      <c r="F176" s="194" t="s">
        <v>349</v>
      </c>
      <c r="G176" s="195" t="s">
        <v>350</v>
      </c>
      <c r="H176" s="196">
        <v>1</v>
      </c>
      <c r="I176" s="197"/>
      <c r="J176" s="198">
        <f t="shared" si="0"/>
        <v>0</v>
      </c>
      <c r="K176" s="194" t="s">
        <v>297</v>
      </c>
      <c r="L176" s="60"/>
      <c r="M176" s="199" t="s">
        <v>21</v>
      </c>
      <c r="N176" s="200" t="s">
        <v>41</v>
      </c>
      <c r="O176" s="41"/>
      <c r="P176" s="201">
        <f t="shared" si="1"/>
        <v>0</v>
      </c>
      <c r="Q176" s="201">
        <v>2.521E-4</v>
      </c>
      <c r="R176" s="201">
        <f t="shared" si="2"/>
        <v>2.521E-4</v>
      </c>
      <c r="S176" s="201">
        <v>0</v>
      </c>
      <c r="T176" s="202">
        <f t="shared" si="3"/>
        <v>0</v>
      </c>
      <c r="AR176" s="23" t="s">
        <v>224</v>
      </c>
      <c r="AT176" s="23" t="s">
        <v>141</v>
      </c>
      <c r="AU176" s="23" t="s">
        <v>147</v>
      </c>
      <c r="AY176" s="23" t="s">
        <v>138</v>
      </c>
      <c r="BE176" s="203">
        <f t="shared" si="4"/>
        <v>0</v>
      </c>
      <c r="BF176" s="203">
        <f t="shared" si="5"/>
        <v>0</v>
      </c>
      <c r="BG176" s="203">
        <f t="shared" si="6"/>
        <v>0</v>
      </c>
      <c r="BH176" s="203">
        <f t="shared" si="7"/>
        <v>0</v>
      </c>
      <c r="BI176" s="203">
        <f t="shared" si="8"/>
        <v>0</v>
      </c>
      <c r="BJ176" s="23" t="s">
        <v>147</v>
      </c>
      <c r="BK176" s="203">
        <f t="shared" si="9"/>
        <v>0</v>
      </c>
      <c r="BL176" s="23" t="s">
        <v>224</v>
      </c>
      <c r="BM176" s="23" t="s">
        <v>1064</v>
      </c>
    </row>
    <row r="177" spans="2:65" s="1" customFormat="1" ht="22.5" customHeight="1">
      <c r="B177" s="40"/>
      <c r="C177" s="192" t="s">
        <v>361</v>
      </c>
      <c r="D177" s="192" t="s">
        <v>141</v>
      </c>
      <c r="E177" s="193" t="s">
        <v>353</v>
      </c>
      <c r="F177" s="194" t="s">
        <v>354</v>
      </c>
      <c r="G177" s="195" t="s">
        <v>144</v>
      </c>
      <c r="H177" s="196">
        <v>3</v>
      </c>
      <c r="I177" s="197"/>
      <c r="J177" s="198">
        <f t="shared" si="0"/>
        <v>0</v>
      </c>
      <c r="K177" s="194" t="s">
        <v>297</v>
      </c>
      <c r="L177" s="60"/>
      <c r="M177" s="199" t="s">
        <v>21</v>
      </c>
      <c r="N177" s="200" t="s">
        <v>41</v>
      </c>
      <c r="O177" s="41"/>
      <c r="P177" s="201">
        <f t="shared" si="1"/>
        <v>0</v>
      </c>
      <c r="Q177" s="201">
        <v>2.0049999999999999E-5</v>
      </c>
      <c r="R177" s="201">
        <f t="shared" si="2"/>
        <v>6.0149999999999998E-5</v>
      </c>
      <c r="S177" s="201">
        <v>0</v>
      </c>
      <c r="T177" s="202">
        <f t="shared" si="3"/>
        <v>0</v>
      </c>
      <c r="AR177" s="23" t="s">
        <v>224</v>
      </c>
      <c r="AT177" s="23" t="s">
        <v>141</v>
      </c>
      <c r="AU177" s="23" t="s">
        <v>147</v>
      </c>
      <c r="AY177" s="23" t="s">
        <v>138</v>
      </c>
      <c r="BE177" s="203">
        <f t="shared" si="4"/>
        <v>0</v>
      </c>
      <c r="BF177" s="203">
        <f t="shared" si="5"/>
        <v>0</v>
      </c>
      <c r="BG177" s="203">
        <f t="shared" si="6"/>
        <v>0</v>
      </c>
      <c r="BH177" s="203">
        <f t="shared" si="7"/>
        <v>0</v>
      </c>
      <c r="BI177" s="203">
        <f t="shared" si="8"/>
        <v>0</v>
      </c>
      <c r="BJ177" s="23" t="s">
        <v>147</v>
      </c>
      <c r="BK177" s="203">
        <f t="shared" si="9"/>
        <v>0</v>
      </c>
      <c r="BL177" s="23" t="s">
        <v>224</v>
      </c>
      <c r="BM177" s="23" t="s">
        <v>1065</v>
      </c>
    </row>
    <row r="178" spans="2:65" s="1" customFormat="1" ht="22.5" customHeight="1">
      <c r="B178" s="40"/>
      <c r="C178" s="233" t="s">
        <v>365</v>
      </c>
      <c r="D178" s="233" t="s">
        <v>216</v>
      </c>
      <c r="E178" s="234" t="s">
        <v>357</v>
      </c>
      <c r="F178" s="235" t="s">
        <v>358</v>
      </c>
      <c r="G178" s="236" t="s">
        <v>359</v>
      </c>
      <c r="H178" s="237">
        <v>3</v>
      </c>
      <c r="I178" s="238"/>
      <c r="J178" s="239">
        <f t="shared" si="0"/>
        <v>0</v>
      </c>
      <c r="K178" s="235" t="s">
        <v>21</v>
      </c>
      <c r="L178" s="240"/>
      <c r="M178" s="241" t="s">
        <v>21</v>
      </c>
      <c r="N178" s="242" t="s">
        <v>41</v>
      </c>
      <c r="O178" s="41"/>
      <c r="P178" s="201">
        <f t="shared" si="1"/>
        <v>0</v>
      </c>
      <c r="Q178" s="201">
        <v>0</v>
      </c>
      <c r="R178" s="201">
        <f t="shared" si="2"/>
        <v>0</v>
      </c>
      <c r="S178" s="201">
        <v>0</v>
      </c>
      <c r="T178" s="202">
        <f t="shared" si="3"/>
        <v>0</v>
      </c>
      <c r="AR178" s="23" t="s">
        <v>307</v>
      </c>
      <c r="AT178" s="23" t="s">
        <v>216</v>
      </c>
      <c r="AU178" s="23" t="s">
        <v>147</v>
      </c>
      <c r="AY178" s="23" t="s">
        <v>138</v>
      </c>
      <c r="BE178" s="203">
        <f t="shared" si="4"/>
        <v>0</v>
      </c>
      <c r="BF178" s="203">
        <f t="shared" si="5"/>
        <v>0</v>
      </c>
      <c r="BG178" s="203">
        <f t="shared" si="6"/>
        <v>0</v>
      </c>
      <c r="BH178" s="203">
        <f t="shared" si="7"/>
        <v>0</v>
      </c>
      <c r="BI178" s="203">
        <f t="shared" si="8"/>
        <v>0</v>
      </c>
      <c r="BJ178" s="23" t="s">
        <v>147</v>
      </c>
      <c r="BK178" s="203">
        <f t="shared" si="9"/>
        <v>0</v>
      </c>
      <c r="BL178" s="23" t="s">
        <v>224</v>
      </c>
      <c r="BM178" s="23" t="s">
        <v>1066</v>
      </c>
    </row>
    <row r="179" spans="2:65" s="1" customFormat="1" ht="22.5" customHeight="1">
      <c r="B179" s="40"/>
      <c r="C179" s="192" t="s">
        <v>369</v>
      </c>
      <c r="D179" s="192" t="s">
        <v>141</v>
      </c>
      <c r="E179" s="193" t="s">
        <v>362</v>
      </c>
      <c r="F179" s="194" t="s">
        <v>363</v>
      </c>
      <c r="G179" s="195" t="s">
        <v>247</v>
      </c>
      <c r="H179" s="196">
        <v>20</v>
      </c>
      <c r="I179" s="197"/>
      <c r="J179" s="198">
        <f t="shared" si="0"/>
        <v>0</v>
      </c>
      <c r="K179" s="194" t="s">
        <v>297</v>
      </c>
      <c r="L179" s="60"/>
      <c r="M179" s="199" t="s">
        <v>21</v>
      </c>
      <c r="N179" s="200" t="s">
        <v>41</v>
      </c>
      <c r="O179" s="41"/>
      <c r="P179" s="201">
        <f t="shared" si="1"/>
        <v>0</v>
      </c>
      <c r="Q179" s="201">
        <v>1.8979399999999999E-4</v>
      </c>
      <c r="R179" s="201">
        <f t="shared" si="2"/>
        <v>3.7958799999999997E-3</v>
      </c>
      <c r="S179" s="201">
        <v>0</v>
      </c>
      <c r="T179" s="202">
        <f t="shared" si="3"/>
        <v>0</v>
      </c>
      <c r="AR179" s="23" t="s">
        <v>224</v>
      </c>
      <c r="AT179" s="23" t="s">
        <v>141</v>
      </c>
      <c r="AU179" s="23" t="s">
        <v>147</v>
      </c>
      <c r="AY179" s="23" t="s">
        <v>138</v>
      </c>
      <c r="BE179" s="203">
        <f t="shared" si="4"/>
        <v>0</v>
      </c>
      <c r="BF179" s="203">
        <f t="shared" si="5"/>
        <v>0</v>
      </c>
      <c r="BG179" s="203">
        <f t="shared" si="6"/>
        <v>0</v>
      </c>
      <c r="BH179" s="203">
        <f t="shared" si="7"/>
        <v>0</v>
      </c>
      <c r="BI179" s="203">
        <f t="shared" si="8"/>
        <v>0</v>
      </c>
      <c r="BJ179" s="23" t="s">
        <v>147</v>
      </c>
      <c r="BK179" s="203">
        <f t="shared" si="9"/>
        <v>0</v>
      </c>
      <c r="BL179" s="23" t="s">
        <v>224</v>
      </c>
      <c r="BM179" s="23" t="s">
        <v>1067</v>
      </c>
    </row>
    <row r="180" spans="2:65" s="1" customFormat="1" ht="22.5" customHeight="1">
      <c r="B180" s="40"/>
      <c r="C180" s="192" t="s">
        <v>375</v>
      </c>
      <c r="D180" s="192" t="s">
        <v>141</v>
      </c>
      <c r="E180" s="193" t="s">
        <v>366</v>
      </c>
      <c r="F180" s="194" t="s">
        <v>367</v>
      </c>
      <c r="G180" s="195" t="s">
        <v>315</v>
      </c>
      <c r="H180" s="247"/>
      <c r="I180" s="197"/>
      <c r="J180" s="198">
        <f t="shared" si="0"/>
        <v>0</v>
      </c>
      <c r="K180" s="194" t="s">
        <v>297</v>
      </c>
      <c r="L180" s="60"/>
      <c r="M180" s="199" t="s">
        <v>21</v>
      </c>
      <c r="N180" s="200" t="s">
        <v>41</v>
      </c>
      <c r="O180" s="41"/>
      <c r="P180" s="201">
        <f t="shared" si="1"/>
        <v>0</v>
      </c>
      <c r="Q180" s="201">
        <v>0</v>
      </c>
      <c r="R180" s="201">
        <f t="shared" si="2"/>
        <v>0</v>
      </c>
      <c r="S180" s="201">
        <v>0</v>
      </c>
      <c r="T180" s="202">
        <f t="shared" si="3"/>
        <v>0</v>
      </c>
      <c r="AR180" s="23" t="s">
        <v>224</v>
      </c>
      <c r="AT180" s="23" t="s">
        <v>141</v>
      </c>
      <c r="AU180" s="23" t="s">
        <v>147</v>
      </c>
      <c r="AY180" s="23" t="s">
        <v>138</v>
      </c>
      <c r="BE180" s="203">
        <f t="shared" si="4"/>
        <v>0</v>
      </c>
      <c r="BF180" s="203">
        <f t="shared" si="5"/>
        <v>0</v>
      </c>
      <c r="BG180" s="203">
        <f t="shared" si="6"/>
        <v>0</v>
      </c>
      <c r="BH180" s="203">
        <f t="shared" si="7"/>
        <v>0</v>
      </c>
      <c r="BI180" s="203">
        <f t="shared" si="8"/>
        <v>0</v>
      </c>
      <c r="BJ180" s="23" t="s">
        <v>147</v>
      </c>
      <c r="BK180" s="203">
        <f t="shared" si="9"/>
        <v>0</v>
      </c>
      <c r="BL180" s="23" t="s">
        <v>224</v>
      </c>
      <c r="BM180" s="23" t="s">
        <v>1068</v>
      </c>
    </row>
    <row r="181" spans="2:65" s="1" customFormat="1" ht="22.5" customHeight="1">
      <c r="B181" s="40"/>
      <c r="C181" s="192" t="s">
        <v>380</v>
      </c>
      <c r="D181" s="192" t="s">
        <v>141</v>
      </c>
      <c r="E181" s="193" t="s">
        <v>370</v>
      </c>
      <c r="F181" s="194" t="s">
        <v>1069</v>
      </c>
      <c r="G181" s="195" t="s">
        <v>310</v>
      </c>
      <c r="H181" s="196">
        <v>2</v>
      </c>
      <c r="I181" s="197"/>
      <c r="J181" s="198">
        <f t="shared" si="0"/>
        <v>0</v>
      </c>
      <c r="K181" s="194" t="s">
        <v>297</v>
      </c>
      <c r="L181" s="60"/>
      <c r="M181" s="199" t="s">
        <v>21</v>
      </c>
      <c r="N181" s="200" t="s">
        <v>41</v>
      </c>
      <c r="O181" s="41"/>
      <c r="P181" s="201">
        <f t="shared" si="1"/>
        <v>0</v>
      </c>
      <c r="Q181" s="201">
        <v>0</v>
      </c>
      <c r="R181" s="201">
        <f t="shared" si="2"/>
        <v>0</v>
      </c>
      <c r="S181" s="201">
        <v>0</v>
      </c>
      <c r="T181" s="202">
        <f t="shared" si="3"/>
        <v>0</v>
      </c>
      <c r="AR181" s="23" t="s">
        <v>224</v>
      </c>
      <c r="AT181" s="23" t="s">
        <v>141</v>
      </c>
      <c r="AU181" s="23" t="s">
        <v>147</v>
      </c>
      <c r="AY181" s="23" t="s">
        <v>138</v>
      </c>
      <c r="BE181" s="203">
        <f t="shared" si="4"/>
        <v>0</v>
      </c>
      <c r="BF181" s="203">
        <f t="shared" si="5"/>
        <v>0</v>
      </c>
      <c r="BG181" s="203">
        <f t="shared" si="6"/>
        <v>0</v>
      </c>
      <c r="BH181" s="203">
        <f t="shared" si="7"/>
        <v>0</v>
      </c>
      <c r="BI181" s="203">
        <f t="shared" si="8"/>
        <v>0</v>
      </c>
      <c r="BJ181" s="23" t="s">
        <v>147</v>
      </c>
      <c r="BK181" s="203">
        <f t="shared" si="9"/>
        <v>0</v>
      </c>
      <c r="BL181" s="23" t="s">
        <v>224</v>
      </c>
      <c r="BM181" s="23" t="s">
        <v>1070</v>
      </c>
    </row>
    <row r="182" spans="2:65" s="10" customFormat="1" ht="29.85" customHeight="1">
      <c r="B182" s="175"/>
      <c r="C182" s="176"/>
      <c r="D182" s="189" t="s">
        <v>68</v>
      </c>
      <c r="E182" s="190" t="s">
        <v>373</v>
      </c>
      <c r="F182" s="190" t="s">
        <v>374</v>
      </c>
      <c r="G182" s="176"/>
      <c r="H182" s="176"/>
      <c r="I182" s="179"/>
      <c r="J182" s="191">
        <f>BK182</f>
        <v>0</v>
      </c>
      <c r="K182" s="176"/>
      <c r="L182" s="181"/>
      <c r="M182" s="182"/>
      <c r="N182" s="183"/>
      <c r="O182" s="183"/>
      <c r="P182" s="184">
        <f>SUM(P183:P204)</f>
        <v>0</v>
      </c>
      <c r="Q182" s="183"/>
      <c r="R182" s="184">
        <f>SUM(R183:R204)</f>
        <v>6.3131725000000014E-2</v>
      </c>
      <c r="S182" s="183"/>
      <c r="T182" s="185">
        <f>SUM(T183:T204)</f>
        <v>7.8920000000000004E-2</v>
      </c>
      <c r="AR182" s="186" t="s">
        <v>147</v>
      </c>
      <c r="AT182" s="187" t="s">
        <v>68</v>
      </c>
      <c r="AU182" s="187" t="s">
        <v>77</v>
      </c>
      <c r="AY182" s="186" t="s">
        <v>138</v>
      </c>
      <c r="BK182" s="188">
        <f>SUM(BK183:BK204)</f>
        <v>0</v>
      </c>
    </row>
    <row r="183" spans="2:65" s="1" customFormat="1" ht="22.5" customHeight="1">
      <c r="B183" s="40"/>
      <c r="C183" s="192" t="s">
        <v>384</v>
      </c>
      <c r="D183" s="192" t="s">
        <v>141</v>
      </c>
      <c r="E183" s="193" t="s">
        <v>376</v>
      </c>
      <c r="F183" s="194" t="s">
        <v>377</v>
      </c>
      <c r="G183" s="195" t="s">
        <v>378</v>
      </c>
      <c r="H183" s="196">
        <v>1</v>
      </c>
      <c r="I183" s="197"/>
      <c r="J183" s="198">
        <f>ROUND(I183*H183,2)</f>
        <v>0</v>
      </c>
      <c r="K183" s="194" t="s">
        <v>145</v>
      </c>
      <c r="L183" s="60"/>
      <c r="M183" s="199" t="s">
        <v>21</v>
      </c>
      <c r="N183" s="200" t="s">
        <v>41</v>
      </c>
      <c r="O183" s="41"/>
      <c r="P183" s="201">
        <f>O183*H183</f>
        <v>0</v>
      </c>
      <c r="Q183" s="201">
        <v>0</v>
      </c>
      <c r="R183" s="201">
        <f>Q183*H183</f>
        <v>0</v>
      </c>
      <c r="S183" s="201">
        <v>1.933E-2</v>
      </c>
      <c r="T183" s="202">
        <f>S183*H183</f>
        <v>1.933E-2</v>
      </c>
      <c r="AR183" s="23" t="s">
        <v>224</v>
      </c>
      <c r="AT183" s="23" t="s">
        <v>141</v>
      </c>
      <c r="AU183" s="23" t="s">
        <v>147</v>
      </c>
      <c r="AY183" s="23" t="s">
        <v>138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147</v>
      </c>
      <c r="BK183" s="203">
        <f>ROUND(I183*H183,2)</f>
        <v>0</v>
      </c>
      <c r="BL183" s="23" t="s">
        <v>224</v>
      </c>
      <c r="BM183" s="23" t="s">
        <v>1071</v>
      </c>
    </row>
    <row r="184" spans="2:65" s="1" customFormat="1" ht="22.5" customHeight="1">
      <c r="B184" s="40"/>
      <c r="C184" s="192" t="s">
        <v>389</v>
      </c>
      <c r="D184" s="192" t="s">
        <v>141</v>
      </c>
      <c r="E184" s="193" t="s">
        <v>381</v>
      </c>
      <c r="F184" s="194" t="s">
        <v>382</v>
      </c>
      <c r="G184" s="195" t="s">
        <v>378</v>
      </c>
      <c r="H184" s="196">
        <v>1</v>
      </c>
      <c r="I184" s="197"/>
      <c r="J184" s="198">
        <f>ROUND(I184*H184,2)</f>
        <v>0</v>
      </c>
      <c r="K184" s="194" t="s">
        <v>145</v>
      </c>
      <c r="L184" s="60"/>
      <c r="M184" s="199" t="s">
        <v>21</v>
      </c>
      <c r="N184" s="200" t="s">
        <v>41</v>
      </c>
      <c r="O184" s="41"/>
      <c r="P184" s="201">
        <f>O184*H184</f>
        <v>0</v>
      </c>
      <c r="Q184" s="201">
        <v>3.2234099999999999E-3</v>
      </c>
      <c r="R184" s="201">
        <f>Q184*H184</f>
        <v>3.2234099999999999E-3</v>
      </c>
      <c r="S184" s="201">
        <v>0</v>
      </c>
      <c r="T184" s="202">
        <f>S184*H184</f>
        <v>0</v>
      </c>
      <c r="AR184" s="23" t="s">
        <v>224</v>
      </c>
      <c r="AT184" s="23" t="s">
        <v>141</v>
      </c>
      <c r="AU184" s="23" t="s">
        <v>147</v>
      </c>
      <c r="AY184" s="23" t="s">
        <v>138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147</v>
      </c>
      <c r="BK184" s="203">
        <f>ROUND(I184*H184,2)</f>
        <v>0</v>
      </c>
      <c r="BL184" s="23" t="s">
        <v>224</v>
      </c>
      <c r="BM184" s="23" t="s">
        <v>1072</v>
      </c>
    </row>
    <row r="185" spans="2:65" s="1" customFormat="1" ht="31.5" customHeight="1">
      <c r="B185" s="40"/>
      <c r="C185" s="192" t="s">
        <v>393</v>
      </c>
      <c r="D185" s="192" t="s">
        <v>141</v>
      </c>
      <c r="E185" s="193" t="s">
        <v>385</v>
      </c>
      <c r="F185" s="194" t="s">
        <v>386</v>
      </c>
      <c r="G185" s="195" t="s">
        <v>378</v>
      </c>
      <c r="H185" s="196">
        <v>1</v>
      </c>
      <c r="I185" s="197"/>
      <c r="J185" s="198">
        <f>ROUND(I185*H185,2)</f>
        <v>0</v>
      </c>
      <c r="K185" s="194" t="s">
        <v>145</v>
      </c>
      <c r="L185" s="60"/>
      <c r="M185" s="199" t="s">
        <v>21</v>
      </c>
      <c r="N185" s="200" t="s">
        <v>41</v>
      </c>
      <c r="O185" s="41"/>
      <c r="P185" s="201">
        <f>O185*H185</f>
        <v>0</v>
      </c>
      <c r="Q185" s="201">
        <v>1.3820000000000001E-2</v>
      </c>
      <c r="R185" s="201">
        <f>Q185*H185</f>
        <v>1.3820000000000001E-2</v>
      </c>
      <c r="S185" s="201">
        <v>0</v>
      </c>
      <c r="T185" s="202">
        <f>S185*H185</f>
        <v>0</v>
      </c>
      <c r="AR185" s="23" t="s">
        <v>224</v>
      </c>
      <c r="AT185" s="23" t="s">
        <v>141</v>
      </c>
      <c r="AU185" s="23" t="s">
        <v>147</v>
      </c>
      <c r="AY185" s="23" t="s">
        <v>138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147</v>
      </c>
      <c r="BK185" s="203">
        <f>ROUND(I185*H185,2)</f>
        <v>0</v>
      </c>
      <c r="BL185" s="23" t="s">
        <v>224</v>
      </c>
      <c r="BM185" s="23" t="s">
        <v>1073</v>
      </c>
    </row>
    <row r="186" spans="2:65" s="1" customFormat="1" ht="27">
      <c r="B186" s="40"/>
      <c r="C186" s="62"/>
      <c r="D186" s="204" t="s">
        <v>149</v>
      </c>
      <c r="E186" s="62"/>
      <c r="F186" s="205" t="s">
        <v>388</v>
      </c>
      <c r="G186" s="62"/>
      <c r="H186" s="62"/>
      <c r="I186" s="162"/>
      <c r="J186" s="62"/>
      <c r="K186" s="62"/>
      <c r="L186" s="60"/>
      <c r="M186" s="206"/>
      <c r="N186" s="41"/>
      <c r="O186" s="41"/>
      <c r="P186" s="41"/>
      <c r="Q186" s="41"/>
      <c r="R186" s="41"/>
      <c r="S186" s="41"/>
      <c r="T186" s="77"/>
      <c r="AT186" s="23" t="s">
        <v>149</v>
      </c>
      <c r="AU186" s="23" t="s">
        <v>147</v>
      </c>
    </row>
    <row r="187" spans="2:65" s="1" customFormat="1" ht="22.5" customHeight="1">
      <c r="B187" s="40"/>
      <c r="C187" s="192" t="s">
        <v>397</v>
      </c>
      <c r="D187" s="192" t="s">
        <v>141</v>
      </c>
      <c r="E187" s="193" t="s">
        <v>390</v>
      </c>
      <c r="F187" s="194" t="s">
        <v>391</v>
      </c>
      <c r="G187" s="195" t="s">
        <v>378</v>
      </c>
      <c r="H187" s="196">
        <v>1</v>
      </c>
      <c r="I187" s="197"/>
      <c r="J187" s="198">
        <f>ROUND(I187*H187,2)</f>
        <v>0</v>
      </c>
      <c r="K187" s="194" t="s">
        <v>145</v>
      </c>
      <c r="L187" s="60"/>
      <c r="M187" s="199" t="s">
        <v>21</v>
      </c>
      <c r="N187" s="200" t="s">
        <v>41</v>
      </c>
      <c r="O187" s="41"/>
      <c r="P187" s="201">
        <f>O187*H187</f>
        <v>0</v>
      </c>
      <c r="Q187" s="201">
        <v>0</v>
      </c>
      <c r="R187" s="201">
        <f>Q187*H187</f>
        <v>0</v>
      </c>
      <c r="S187" s="201">
        <v>1.9460000000000002E-2</v>
      </c>
      <c r="T187" s="202">
        <f>S187*H187</f>
        <v>1.9460000000000002E-2</v>
      </c>
      <c r="AR187" s="23" t="s">
        <v>224</v>
      </c>
      <c r="AT187" s="23" t="s">
        <v>141</v>
      </c>
      <c r="AU187" s="23" t="s">
        <v>147</v>
      </c>
      <c r="AY187" s="23" t="s">
        <v>138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147</v>
      </c>
      <c r="BK187" s="203">
        <f>ROUND(I187*H187,2)</f>
        <v>0</v>
      </c>
      <c r="BL187" s="23" t="s">
        <v>224</v>
      </c>
      <c r="BM187" s="23" t="s">
        <v>1074</v>
      </c>
    </row>
    <row r="188" spans="2:65" s="1" customFormat="1" ht="22.5" customHeight="1">
      <c r="B188" s="40"/>
      <c r="C188" s="192" t="s">
        <v>402</v>
      </c>
      <c r="D188" s="192" t="s">
        <v>141</v>
      </c>
      <c r="E188" s="193" t="s">
        <v>394</v>
      </c>
      <c r="F188" s="194" t="s">
        <v>395</v>
      </c>
      <c r="G188" s="195" t="s">
        <v>378</v>
      </c>
      <c r="H188" s="196">
        <v>1</v>
      </c>
      <c r="I188" s="197"/>
      <c r="J188" s="198">
        <f>ROUND(I188*H188,2)</f>
        <v>0</v>
      </c>
      <c r="K188" s="194" t="s">
        <v>145</v>
      </c>
      <c r="L188" s="60"/>
      <c r="M188" s="199" t="s">
        <v>21</v>
      </c>
      <c r="N188" s="200" t="s">
        <v>41</v>
      </c>
      <c r="O188" s="41"/>
      <c r="P188" s="201">
        <f>O188*H188</f>
        <v>0</v>
      </c>
      <c r="Q188" s="201">
        <v>1.7255115000000001E-2</v>
      </c>
      <c r="R188" s="201">
        <f>Q188*H188</f>
        <v>1.7255115000000001E-2</v>
      </c>
      <c r="S188" s="201">
        <v>0</v>
      </c>
      <c r="T188" s="202">
        <f>S188*H188</f>
        <v>0</v>
      </c>
      <c r="AR188" s="23" t="s">
        <v>224</v>
      </c>
      <c r="AT188" s="23" t="s">
        <v>141</v>
      </c>
      <c r="AU188" s="23" t="s">
        <v>147</v>
      </c>
      <c r="AY188" s="23" t="s">
        <v>138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3" t="s">
        <v>147</v>
      </c>
      <c r="BK188" s="203">
        <f>ROUND(I188*H188,2)</f>
        <v>0</v>
      </c>
      <c r="BL188" s="23" t="s">
        <v>224</v>
      </c>
      <c r="BM188" s="23" t="s">
        <v>1075</v>
      </c>
    </row>
    <row r="189" spans="2:65" s="1" customFormat="1" ht="22.5" customHeight="1">
      <c r="B189" s="40"/>
      <c r="C189" s="192" t="s">
        <v>406</v>
      </c>
      <c r="D189" s="192" t="s">
        <v>141</v>
      </c>
      <c r="E189" s="193" t="s">
        <v>403</v>
      </c>
      <c r="F189" s="194" t="s">
        <v>404</v>
      </c>
      <c r="G189" s="195" t="s">
        <v>378</v>
      </c>
      <c r="H189" s="196">
        <v>1</v>
      </c>
      <c r="I189" s="197"/>
      <c r="J189" s="198">
        <f>ROUND(I189*H189,2)</f>
        <v>0</v>
      </c>
      <c r="K189" s="194" t="s">
        <v>145</v>
      </c>
      <c r="L189" s="60"/>
      <c r="M189" s="199" t="s">
        <v>21</v>
      </c>
      <c r="N189" s="200" t="s">
        <v>41</v>
      </c>
      <c r="O189" s="41"/>
      <c r="P189" s="201">
        <f>O189*H189</f>
        <v>0</v>
      </c>
      <c r="Q189" s="201">
        <v>0</v>
      </c>
      <c r="R189" s="201">
        <f>Q189*H189</f>
        <v>0</v>
      </c>
      <c r="S189" s="201">
        <v>3.2899999999999999E-2</v>
      </c>
      <c r="T189" s="202">
        <f>S189*H189</f>
        <v>3.2899999999999999E-2</v>
      </c>
      <c r="AR189" s="23" t="s">
        <v>224</v>
      </c>
      <c r="AT189" s="23" t="s">
        <v>141</v>
      </c>
      <c r="AU189" s="23" t="s">
        <v>147</v>
      </c>
      <c r="AY189" s="23" t="s">
        <v>138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147</v>
      </c>
      <c r="BK189" s="203">
        <f>ROUND(I189*H189,2)</f>
        <v>0</v>
      </c>
      <c r="BL189" s="23" t="s">
        <v>224</v>
      </c>
      <c r="BM189" s="23" t="s">
        <v>1076</v>
      </c>
    </row>
    <row r="190" spans="2:65" s="1" customFormat="1" ht="22.5" customHeight="1">
      <c r="B190" s="40"/>
      <c r="C190" s="192" t="s">
        <v>410</v>
      </c>
      <c r="D190" s="192" t="s">
        <v>141</v>
      </c>
      <c r="E190" s="193" t="s">
        <v>398</v>
      </c>
      <c r="F190" s="194" t="s">
        <v>399</v>
      </c>
      <c r="G190" s="195" t="s">
        <v>378</v>
      </c>
      <c r="H190" s="196">
        <v>1</v>
      </c>
      <c r="I190" s="197"/>
      <c r="J190" s="198">
        <f>ROUND(I190*H190,2)</f>
        <v>0</v>
      </c>
      <c r="K190" s="194" t="s">
        <v>145</v>
      </c>
      <c r="L190" s="60"/>
      <c r="M190" s="199" t="s">
        <v>21</v>
      </c>
      <c r="N190" s="200" t="s">
        <v>41</v>
      </c>
      <c r="O190" s="41"/>
      <c r="P190" s="201">
        <f>O190*H190</f>
        <v>0</v>
      </c>
      <c r="Q190" s="201">
        <v>1.9990000000000001E-2</v>
      </c>
      <c r="R190" s="201">
        <f>Q190*H190</f>
        <v>1.9990000000000001E-2</v>
      </c>
      <c r="S190" s="201">
        <v>0</v>
      </c>
      <c r="T190" s="202">
        <f>S190*H190</f>
        <v>0</v>
      </c>
      <c r="AR190" s="23" t="s">
        <v>224</v>
      </c>
      <c r="AT190" s="23" t="s">
        <v>141</v>
      </c>
      <c r="AU190" s="23" t="s">
        <v>147</v>
      </c>
      <c r="AY190" s="23" t="s">
        <v>138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147</v>
      </c>
      <c r="BK190" s="203">
        <f>ROUND(I190*H190,2)</f>
        <v>0</v>
      </c>
      <c r="BL190" s="23" t="s">
        <v>224</v>
      </c>
      <c r="BM190" s="23" t="s">
        <v>1077</v>
      </c>
    </row>
    <row r="191" spans="2:65" s="1" customFormat="1" ht="27">
      <c r="B191" s="40"/>
      <c r="C191" s="62"/>
      <c r="D191" s="204" t="s">
        <v>149</v>
      </c>
      <c r="E191" s="62"/>
      <c r="F191" s="205" t="s">
        <v>401</v>
      </c>
      <c r="G191" s="62"/>
      <c r="H191" s="62"/>
      <c r="I191" s="162"/>
      <c r="J191" s="62"/>
      <c r="K191" s="62"/>
      <c r="L191" s="60"/>
      <c r="M191" s="206"/>
      <c r="N191" s="41"/>
      <c r="O191" s="41"/>
      <c r="P191" s="41"/>
      <c r="Q191" s="41"/>
      <c r="R191" s="41"/>
      <c r="S191" s="41"/>
      <c r="T191" s="77"/>
      <c r="AT191" s="23" t="s">
        <v>149</v>
      </c>
      <c r="AU191" s="23" t="s">
        <v>147</v>
      </c>
    </row>
    <row r="192" spans="2:65" s="1" customFormat="1" ht="22.5" customHeight="1">
      <c r="B192" s="40"/>
      <c r="C192" s="192" t="s">
        <v>414</v>
      </c>
      <c r="D192" s="192" t="s">
        <v>141</v>
      </c>
      <c r="E192" s="193" t="s">
        <v>407</v>
      </c>
      <c r="F192" s="194" t="s">
        <v>408</v>
      </c>
      <c r="G192" s="195" t="s">
        <v>378</v>
      </c>
      <c r="H192" s="196">
        <v>1</v>
      </c>
      <c r="I192" s="197"/>
      <c r="J192" s="198">
        <f t="shared" ref="J192:J204" si="10">ROUND(I192*H192,2)</f>
        <v>0</v>
      </c>
      <c r="K192" s="194" t="s">
        <v>297</v>
      </c>
      <c r="L192" s="60"/>
      <c r="M192" s="199" t="s">
        <v>21</v>
      </c>
      <c r="N192" s="200" t="s">
        <v>41</v>
      </c>
      <c r="O192" s="41"/>
      <c r="P192" s="201">
        <f t="shared" ref="P192:P204" si="11">O192*H192</f>
        <v>0</v>
      </c>
      <c r="Q192" s="201">
        <v>9.0099999999999995E-5</v>
      </c>
      <c r="R192" s="201">
        <f t="shared" ref="R192:R204" si="12">Q192*H192</f>
        <v>9.0099999999999995E-5</v>
      </c>
      <c r="S192" s="201">
        <v>0</v>
      </c>
      <c r="T192" s="202">
        <f t="shared" ref="T192:T204" si="13">S192*H192</f>
        <v>0</v>
      </c>
      <c r="AR192" s="23" t="s">
        <v>224</v>
      </c>
      <c r="AT192" s="23" t="s">
        <v>141</v>
      </c>
      <c r="AU192" s="23" t="s">
        <v>147</v>
      </c>
      <c r="AY192" s="23" t="s">
        <v>138</v>
      </c>
      <c r="BE192" s="203">
        <f t="shared" ref="BE192:BE204" si="14">IF(N192="základní",J192,0)</f>
        <v>0</v>
      </c>
      <c r="BF192" s="203">
        <f t="shared" ref="BF192:BF204" si="15">IF(N192="snížená",J192,0)</f>
        <v>0</v>
      </c>
      <c r="BG192" s="203">
        <f t="shared" ref="BG192:BG204" si="16">IF(N192="zákl. přenesená",J192,0)</f>
        <v>0</v>
      </c>
      <c r="BH192" s="203">
        <f t="shared" ref="BH192:BH204" si="17">IF(N192="sníž. přenesená",J192,0)</f>
        <v>0</v>
      </c>
      <c r="BI192" s="203">
        <f t="shared" ref="BI192:BI204" si="18">IF(N192="nulová",J192,0)</f>
        <v>0</v>
      </c>
      <c r="BJ192" s="23" t="s">
        <v>147</v>
      </c>
      <c r="BK192" s="203">
        <f t="shared" ref="BK192:BK204" si="19">ROUND(I192*H192,2)</f>
        <v>0</v>
      </c>
      <c r="BL192" s="23" t="s">
        <v>224</v>
      </c>
      <c r="BM192" s="23" t="s">
        <v>1078</v>
      </c>
    </row>
    <row r="193" spans="2:65" s="1" customFormat="1" ht="22.5" customHeight="1">
      <c r="B193" s="40"/>
      <c r="C193" s="233" t="s">
        <v>418</v>
      </c>
      <c r="D193" s="233" t="s">
        <v>216</v>
      </c>
      <c r="E193" s="234" t="s">
        <v>411</v>
      </c>
      <c r="F193" s="235" t="s">
        <v>412</v>
      </c>
      <c r="G193" s="236" t="s">
        <v>144</v>
      </c>
      <c r="H193" s="237">
        <v>1</v>
      </c>
      <c r="I193" s="238"/>
      <c r="J193" s="239">
        <f t="shared" si="10"/>
        <v>0</v>
      </c>
      <c r="K193" s="235" t="s">
        <v>297</v>
      </c>
      <c r="L193" s="240"/>
      <c r="M193" s="241" t="s">
        <v>21</v>
      </c>
      <c r="N193" s="242" t="s">
        <v>41</v>
      </c>
      <c r="O193" s="41"/>
      <c r="P193" s="201">
        <f t="shared" si="11"/>
        <v>0</v>
      </c>
      <c r="Q193" s="201">
        <v>1E-3</v>
      </c>
      <c r="R193" s="201">
        <f t="shared" si="12"/>
        <v>1E-3</v>
      </c>
      <c r="S193" s="201">
        <v>0</v>
      </c>
      <c r="T193" s="202">
        <f t="shared" si="13"/>
        <v>0</v>
      </c>
      <c r="AR193" s="23" t="s">
        <v>307</v>
      </c>
      <c r="AT193" s="23" t="s">
        <v>216</v>
      </c>
      <c r="AU193" s="23" t="s">
        <v>147</v>
      </c>
      <c r="AY193" s="23" t="s">
        <v>138</v>
      </c>
      <c r="BE193" s="203">
        <f t="shared" si="14"/>
        <v>0</v>
      </c>
      <c r="BF193" s="203">
        <f t="shared" si="15"/>
        <v>0</v>
      </c>
      <c r="BG193" s="203">
        <f t="shared" si="16"/>
        <v>0</v>
      </c>
      <c r="BH193" s="203">
        <f t="shared" si="17"/>
        <v>0</v>
      </c>
      <c r="BI193" s="203">
        <f t="shared" si="18"/>
        <v>0</v>
      </c>
      <c r="BJ193" s="23" t="s">
        <v>147</v>
      </c>
      <c r="BK193" s="203">
        <f t="shared" si="19"/>
        <v>0</v>
      </c>
      <c r="BL193" s="23" t="s">
        <v>224</v>
      </c>
      <c r="BM193" s="23" t="s">
        <v>1079</v>
      </c>
    </row>
    <row r="194" spans="2:65" s="1" customFormat="1" ht="22.5" customHeight="1">
      <c r="B194" s="40"/>
      <c r="C194" s="192" t="s">
        <v>422</v>
      </c>
      <c r="D194" s="192" t="s">
        <v>141</v>
      </c>
      <c r="E194" s="193" t="s">
        <v>415</v>
      </c>
      <c r="F194" s="194" t="s">
        <v>416</v>
      </c>
      <c r="G194" s="195" t="s">
        <v>378</v>
      </c>
      <c r="H194" s="196">
        <v>5</v>
      </c>
      <c r="I194" s="197"/>
      <c r="J194" s="198">
        <f t="shared" si="10"/>
        <v>0</v>
      </c>
      <c r="K194" s="194" t="s">
        <v>297</v>
      </c>
      <c r="L194" s="60"/>
      <c r="M194" s="199" t="s">
        <v>21</v>
      </c>
      <c r="N194" s="200" t="s">
        <v>41</v>
      </c>
      <c r="O194" s="41"/>
      <c r="P194" s="201">
        <f t="shared" si="11"/>
        <v>0</v>
      </c>
      <c r="Q194" s="201">
        <v>9.0099999999999995E-5</v>
      </c>
      <c r="R194" s="201">
        <f t="shared" si="12"/>
        <v>4.5049999999999995E-4</v>
      </c>
      <c r="S194" s="201">
        <v>0</v>
      </c>
      <c r="T194" s="202">
        <f t="shared" si="13"/>
        <v>0</v>
      </c>
      <c r="AR194" s="23" t="s">
        <v>224</v>
      </c>
      <c r="AT194" s="23" t="s">
        <v>141</v>
      </c>
      <c r="AU194" s="23" t="s">
        <v>147</v>
      </c>
      <c r="AY194" s="23" t="s">
        <v>138</v>
      </c>
      <c r="BE194" s="203">
        <f t="shared" si="14"/>
        <v>0</v>
      </c>
      <c r="BF194" s="203">
        <f t="shared" si="15"/>
        <v>0</v>
      </c>
      <c r="BG194" s="203">
        <f t="shared" si="16"/>
        <v>0</v>
      </c>
      <c r="BH194" s="203">
        <f t="shared" si="17"/>
        <v>0</v>
      </c>
      <c r="BI194" s="203">
        <f t="shared" si="18"/>
        <v>0</v>
      </c>
      <c r="BJ194" s="23" t="s">
        <v>147</v>
      </c>
      <c r="BK194" s="203">
        <f t="shared" si="19"/>
        <v>0</v>
      </c>
      <c r="BL194" s="23" t="s">
        <v>224</v>
      </c>
      <c r="BM194" s="23" t="s">
        <v>1080</v>
      </c>
    </row>
    <row r="195" spans="2:65" s="1" customFormat="1" ht="22.5" customHeight="1">
      <c r="B195" s="40"/>
      <c r="C195" s="233" t="s">
        <v>426</v>
      </c>
      <c r="D195" s="233" t="s">
        <v>216</v>
      </c>
      <c r="E195" s="234" t="s">
        <v>419</v>
      </c>
      <c r="F195" s="235" t="s">
        <v>420</v>
      </c>
      <c r="G195" s="236" t="s">
        <v>144</v>
      </c>
      <c r="H195" s="237">
        <v>5</v>
      </c>
      <c r="I195" s="238"/>
      <c r="J195" s="239">
        <f t="shared" si="10"/>
        <v>0</v>
      </c>
      <c r="K195" s="235" t="s">
        <v>145</v>
      </c>
      <c r="L195" s="240"/>
      <c r="M195" s="241" t="s">
        <v>21</v>
      </c>
      <c r="N195" s="242" t="s">
        <v>41</v>
      </c>
      <c r="O195" s="41"/>
      <c r="P195" s="201">
        <f t="shared" si="11"/>
        <v>0</v>
      </c>
      <c r="Q195" s="201">
        <v>2.1000000000000001E-4</v>
      </c>
      <c r="R195" s="201">
        <f t="shared" si="12"/>
        <v>1.0500000000000002E-3</v>
      </c>
      <c r="S195" s="201">
        <v>0</v>
      </c>
      <c r="T195" s="202">
        <f t="shared" si="13"/>
        <v>0</v>
      </c>
      <c r="AR195" s="23" t="s">
        <v>307</v>
      </c>
      <c r="AT195" s="23" t="s">
        <v>216</v>
      </c>
      <c r="AU195" s="23" t="s">
        <v>147</v>
      </c>
      <c r="AY195" s="23" t="s">
        <v>138</v>
      </c>
      <c r="BE195" s="203">
        <f t="shared" si="14"/>
        <v>0</v>
      </c>
      <c r="BF195" s="203">
        <f t="shared" si="15"/>
        <v>0</v>
      </c>
      <c r="BG195" s="203">
        <f t="shared" si="16"/>
        <v>0</v>
      </c>
      <c r="BH195" s="203">
        <f t="shared" si="17"/>
        <v>0</v>
      </c>
      <c r="BI195" s="203">
        <f t="shared" si="18"/>
        <v>0</v>
      </c>
      <c r="BJ195" s="23" t="s">
        <v>147</v>
      </c>
      <c r="BK195" s="203">
        <f t="shared" si="19"/>
        <v>0</v>
      </c>
      <c r="BL195" s="23" t="s">
        <v>224</v>
      </c>
      <c r="BM195" s="23" t="s">
        <v>1081</v>
      </c>
    </row>
    <row r="196" spans="2:65" s="1" customFormat="1" ht="22.5" customHeight="1">
      <c r="B196" s="40"/>
      <c r="C196" s="192" t="s">
        <v>430</v>
      </c>
      <c r="D196" s="192" t="s">
        <v>141</v>
      </c>
      <c r="E196" s="193" t="s">
        <v>423</v>
      </c>
      <c r="F196" s="194" t="s">
        <v>424</v>
      </c>
      <c r="G196" s="195" t="s">
        <v>378</v>
      </c>
      <c r="H196" s="196">
        <v>3</v>
      </c>
      <c r="I196" s="197"/>
      <c r="J196" s="198">
        <f t="shared" si="10"/>
        <v>0</v>
      </c>
      <c r="K196" s="194" t="s">
        <v>145</v>
      </c>
      <c r="L196" s="60"/>
      <c r="M196" s="199" t="s">
        <v>21</v>
      </c>
      <c r="N196" s="200" t="s">
        <v>41</v>
      </c>
      <c r="O196" s="41"/>
      <c r="P196" s="201">
        <f t="shared" si="11"/>
        <v>0</v>
      </c>
      <c r="Q196" s="201">
        <v>0</v>
      </c>
      <c r="R196" s="201">
        <f t="shared" si="12"/>
        <v>0</v>
      </c>
      <c r="S196" s="201">
        <v>1.56E-3</v>
      </c>
      <c r="T196" s="202">
        <f t="shared" si="13"/>
        <v>4.6800000000000001E-3</v>
      </c>
      <c r="AR196" s="23" t="s">
        <v>224</v>
      </c>
      <c r="AT196" s="23" t="s">
        <v>141</v>
      </c>
      <c r="AU196" s="23" t="s">
        <v>147</v>
      </c>
      <c r="AY196" s="23" t="s">
        <v>138</v>
      </c>
      <c r="BE196" s="203">
        <f t="shared" si="14"/>
        <v>0</v>
      </c>
      <c r="BF196" s="203">
        <f t="shared" si="15"/>
        <v>0</v>
      </c>
      <c r="BG196" s="203">
        <f t="shared" si="16"/>
        <v>0</v>
      </c>
      <c r="BH196" s="203">
        <f t="shared" si="17"/>
        <v>0</v>
      </c>
      <c r="BI196" s="203">
        <f t="shared" si="18"/>
        <v>0</v>
      </c>
      <c r="BJ196" s="23" t="s">
        <v>147</v>
      </c>
      <c r="BK196" s="203">
        <f t="shared" si="19"/>
        <v>0</v>
      </c>
      <c r="BL196" s="23" t="s">
        <v>224</v>
      </c>
      <c r="BM196" s="23" t="s">
        <v>1082</v>
      </c>
    </row>
    <row r="197" spans="2:65" s="1" customFormat="1" ht="22.5" customHeight="1">
      <c r="B197" s="40"/>
      <c r="C197" s="192" t="s">
        <v>434</v>
      </c>
      <c r="D197" s="192" t="s">
        <v>141</v>
      </c>
      <c r="E197" s="193" t="s">
        <v>427</v>
      </c>
      <c r="F197" s="194" t="s">
        <v>428</v>
      </c>
      <c r="G197" s="195" t="s">
        <v>378</v>
      </c>
      <c r="H197" s="196">
        <v>1</v>
      </c>
      <c r="I197" s="197"/>
      <c r="J197" s="198">
        <f t="shared" si="10"/>
        <v>0</v>
      </c>
      <c r="K197" s="194" t="s">
        <v>145</v>
      </c>
      <c r="L197" s="60"/>
      <c r="M197" s="199" t="s">
        <v>21</v>
      </c>
      <c r="N197" s="200" t="s">
        <v>41</v>
      </c>
      <c r="O197" s="41"/>
      <c r="P197" s="201">
        <f t="shared" si="11"/>
        <v>0</v>
      </c>
      <c r="Q197" s="201">
        <v>1.8E-3</v>
      </c>
      <c r="R197" s="201">
        <f t="shared" si="12"/>
        <v>1.8E-3</v>
      </c>
      <c r="S197" s="201">
        <v>0</v>
      </c>
      <c r="T197" s="202">
        <f t="shared" si="13"/>
        <v>0</v>
      </c>
      <c r="AR197" s="23" t="s">
        <v>224</v>
      </c>
      <c r="AT197" s="23" t="s">
        <v>141</v>
      </c>
      <c r="AU197" s="23" t="s">
        <v>147</v>
      </c>
      <c r="AY197" s="23" t="s">
        <v>138</v>
      </c>
      <c r="BE197" s="203">
        <f t="shared" si="14"/>
        <v>0</v>
      </c>
      <c r="BF197" s="203">
        <f t="shared" si="15"/>
        <v>0</v>
      </c>
      <c r="BG197" s="203">
        <f t="shared" si="16"/>
        <v>0</v>
      </c>
      <c r="BH197" s="203">
        <f t="shared" si="17"/>
        <v>0</v>
      </c>
      <c r="BI197" s="203">
        <f t="shared" si="18"/>
        <v>0</v>
      </c>
      <c r="BJ197" s="23" t="s">
        <v>147</v>
      </c>
      <c r="BK197" s="203">
        <f t="shared" si="19"/>
        <v>0</v>
      </c>
      <c r="BL197" s="23" t="s">
        <v>224</v>
      </c>
      <c r="BM197" s="23" t="s">
        <v>1083</v>
      </c>
    </row>
    <row r="198" spans="2:65" s="1" customFormat="1" ht="22.5" customHeight="1">
      <c r="B198" s="40"/>
      <c r="C198" s="192" t="s">
        <v>438</v>
      </c>
      <c r="D198" s="192" t="s">
        <v>141</v>
      </c>
      <c r="E198" s="193" t="s">
        <v>431</v>
      </c>
      <c r="F198" s="194" t="s">
        <v>432</v>
      </c>
      <c r="G198" s="195" t="s">
        <v>378</v>
      </c>
      <c r="H198" s="196">
        <v>1</v>
      </c>
      <c r="I198" s="197"/>
      <c r="J198" s="198">
        <f t="shared" si="10"/>
        <v>0</v>
      </c>
      <c r="K198" s="194" t="s">
        <v>145</v>
      </c>
      <c r="L198" s="60"/>
      <c r="M198" s="199" t="s">
        <v>21</v>
      </c>
      <c r="N198" s="200" t="s">
        <v>41</v>
      </c>
      <c r="O198" s="41"/>
      <c r="P198" s="201">
        <f t="shared" si="11"/>
        <v>0</v>
      </c>
      <c r="Q198" s="201">
        <v>1.8E-3</v>
      </c>
      <c r="R198" s="201">
        <f t="shared" si="12"/>
        <v>1.8E-3</v>
      </c>
      <c r="S198" s="201">
        <v>0</v>
      </c>
      <c r="T198" s="202">
        <f t="shared" si="13"/>
        <v>0</v>
      </c>
      <c r="AR198" s="23" t="s">
        <v>224</v>
      </c>
      <c r="AT198" s="23" t="s">
        <v>141</v>
      </c>
      <c r="AU198" s="23" t="s">
        <v>147</v>
      </c>
      <c r="AY198" s="23" t="s">
        <v>138</v>
      </c>
      <c r="BE198" s="203">
        <f t="shared" si="14"/>
        <v>0</v>
      </c>
      <c r="BF198" s="203">
        <f t="shared" si="15"/>
        <v>0</v>
      </c>
      <c r="BG198" s="203">
        <f t="shared" si="16"/>
        <v>0</v>
      </c>
      <c r="BH198" s="203">
        <f t="shared" si="17"/>
        <v>0</v>
      </c>
      <c r="BI198" s="203">
        <f t="shared" si="18"/>
        <v>0</v>
      </c>
      <c r="BJ198" s="23" t="s">
        <v>147</v>
      </c>
      <c r="BK198" s="203">
        <f t="shared" si="19"/>
        <v>0</v>
      </c>
      <c r="BL198" s="23" t="s">
        <v>224</v>
      </c>
      <c r="BM198" s="23" t="s">
        <v>1084</v>
      </c>
    </row>
    <row r="199" spans="2:65" s="1" customFormat="1" ht="22.5" customHeight="1">
      <c r="B199" s="40"/>
      <c r="C199" s="192" t="s">
        <v>442</v>
      </c>
      <c r="D199" s="192" t="s">
        <v>141</v>
      </c>
      <c r="E199" s="193" t="s">
        <v>435</v>
      </c>
      <c r="F199" s="194" t="s">
        <v>436</v>
      </c>
      <c r="G199" s="195" t="s">
        <v>378</v>
      </c>
      <c r="H199" s="196">
        <v>1</v>
      </c>
      <c r="I199" s="197"/>
      <c r="J199" s="198">
        <f t="shared" si="10"/>
        <v>0</v>
      </c>
      <c r="K199" s="194" t="s">
        <v>145</v>
      </c>
      <c r="L199" s="60"/>
      <c r="M199" s="199" t="s">
        <v>21</v>
      </c>
      <c r="N199" s="200" t="s">
        <v>41</v>
      </c>
      <c r="O199" s="41"/>
      <c r="P199" s="201">
        <f t="shared" si="11"/>
        <v>0</v>
      </c>
      <c r="Q199" s="201">
        <v>1.8400999999999999E-3</v>
      </c>
      <c r="R199" s="201">
        <f t="shared" si="12"/>
        <v>1.8400999999999999E-3</v>
      </c>
      <c r="S199" s="201">
        <v>0</v>
      </c>
      <c r="T199" s="202">
        <f t="shared" si="13"/>
        <v>0</v>
      </c>
      <c r="AR199" s="23" t="s">
        <v>224</v>
      </c>
      <c r="AT199" s="23" t="s">
        <v>141</v>
      </c>
      <c r="AU199" s="23" t="s">
        <v>147</v>
      </c>
      <c r="AY199" s="23" t="s">
        <v>138</v>
      </c>
      <c r="BE199" s="203">
        <f t="shared" si="14"/>
        <v>0</v>
      </c>
      <c r="BF199" s="203">
        <f t="shared" si="15"/>
        <v>0</v>
      </c>
      <c r="BG199" s="203">
        <f t="shared" si="16"/>
        <v>0</v>
      </c>
      <c r="BH199" s="203">
        <f t="shared" si="17"/>
        <v>0</v>
      </c>
      <c r="BI199" s="203">
        <f t="shared" si="18"/>
        <v>0</v>
      </c>
      <c r="BJ199" s="23" t="s">
        <v>147</v>
      </c>
      <c r="BK199" s="203">
        <f t="shared" si="19"/>
        <v>0</v>
      </c>
      <c r="BL199" s="23" t="s">
        <v>224</v>
      </c>
      <c r="BM199" s="23" t="s">
        <v>1085</v>
      </c>
    </row>
    <row r="200" spans="2:65" s="1" customFormat="1" ht="22.5" customHeight="1">
      <c r="B200" s="40"/>
      <c r="C200" s="192" t="s">
        <v>446</v>
      </c>
      <c r="D200" s="192" t="s">
        <v>141</v>
      </c>
      <c r="E200" s="193" t="s">
        <v>439</v>
      </c>
      <c r="F200" s="194" t="s">
        <v>440</v>
      </c>
      <c r="G200" s="195" t="s">
        <v>144</v>
      </c>
      <c r="H200" s="196">
        <v>3</v>
      </c>
      <c r="I200" s="197"/>
      <c r="J200" s="198">
        <f t="shared" si="10"/>
        <v>0</v>
      </c>
      <c r="K200" s="194" t="s">
        <v>145</v>
      </c>
      <c r="L200" s="60"/>
      <c r="M200" s="199" t="s">
        <v>21</v>
      </c>
      <c r="N200" s="200" t="s">
        <v>41</v>
      </c>
      <c r="O200" s="41"/>
      <c r="P200" s="201">
        <f t="shared" si="11"/>
        <v>0</v>
      </c>
      <c r="Q200" s="201">
        <v>0</v>
      </c>
      <c r="R200" s="201">
        <f t="shared" si="12"/>
        <v>0</v>
      </c>
      <c r="S200" s="201">
        <v>8.4999999999999995E-4</v>
      </c>
      <c r="T200" s="202">
        <f t="shared" si="13"/>
        <v>2.5499999999999997E-3</v>
      </c>
      <c r="AR200" s="23" t="s">
        <v>224</v>
      </c>
      <c r="AT200" s="23" t="s">
        <v>141</v>
      </c>
      <c r="AU200" s="23" t="s">
        <v>147</v>
      </c>
      <c r="AY200" s="23" t="s">
        <v>138</v>
      </c>
      <c r="BE200" s="203">
        <f t="shared" si="14"/>
        <v>0</v>
      </c>
      <c r="BF200" s="203">
        <f t="shared" si="15"/>
        <v>0</v>
      </c>
      <c r="BG200" s="203">
        <f t="shared" si="16"/>
        <v>0</v>
      </c>
      <c r="BH200" s="203">
        <f t="shared" si="17"/>
        <v>0</v>
      </c>
      <c r="BI200" s="203">
        <f t="shared" si="18"/>
        <v>0</v>
      </c>
      <c r="BJ200" s="23" t="s">
        <v>147</v>
      </c>
      <c r="BK200" s="203">
        <f t="shared" si="19"/>
        <v>0</v>
      </c>
      <c r="BL200" s="23" t="s">
        <v>224</v>
      </c>
      <c r="BM200" s="23" t="s">
        <v>1086</v>
      </c>
    </row>
    <row r="201" spans="2:65" s="1" customFormat="1" ht="22.5" customHeight="1">
      <c r="B201" s="40"/>
      <c r="C201" s="192" t="s">
        <v>450</v>
      </c>
      <c r="D201" s="192" t="s">
        <v>141</v>
      </c>
      <c r="E201" s="193" t="s">
        <v>443</v>
      </c>
      <c r="F201" s="194" t="s">
        <v>444</v>
      </c>
      <c r="G201" s="195" t="s">
        <v>144</v>
      </c>
      <c r="H201" s="196">
        <v>1</v>
      </c>
      <c r="I201" s="197"/>
      <c r="J201" s="198">
        <f t="shared" si="10"/>
        <v>0</v>
      </c>
      <c r="K201" s="194" t="s">
        <v>145</v>
      </c>
      <c r="L201" s="60"/>
      <c r="M201" s="199" t="s">
        <v>21</v>
      </c>
      <c r="N201" s="200" t="s">
        <v>41</v>
      </c>
      <c r="O201" s="41"/>
      <c r="P201" s="201">
        <f t="shared" si="11"/>
        <v>0</v>
      </c>
      <c r="Q201" s="201">
        <v>2.2499999999999999E-4</v>
      </c>
      <c r="R201" s="201">
        <f t="shared" si="12"/>
        <v>2.2499999999999999E-4</v>
      </c>
      <c r="S201" s="201">
        <v>0</v>
      </c>
      <c r="T201" s="202">
        <f t="shared" si="13"/>
        <v>0</v>
      </c>
      <c r="AR201" s="23" t="s">
        <v>224</v>
      </c>
      <c r="AT201" s="23" t="s">
        <v>141</v>
      </c>
      <c r="AU201" s="23" t="s">
        <v>147</v>
      </c>
      <c r="AY201" s="23" t="s">
        <v>138</v>
      </c>
      <c r="BE201" s="203">
        <f t="shared" si="14"/>
        <v>0</v>
      </c>
      <c r="BF201" s="203">
        <f t="shared" si="15"/>
        <v>0</v>
      </c>
      <c r="BG201" s="203">
        <f t="shared" si="16"/>
        <v>0</v>
      </c>
      <c r="BH201" s="203">
        <f t="shared" si="17"/>
        <v>0</v>
      </c>
      <c r="BI201" s="203">
        <f t="shared" si="18"/>
        <v>0</v>
      </c>
      <c r="BJ201" s="23" t="s">
        <v>147</v>
      </c>
      <c r="BK201" s="203">
        <f t="shared" si="19"/>
        <v>0</v>
      </c>
      <c r="BL201" s="23" t="s">
        <v>224</v>
      </c>
      <c r="BM201" s="23" t="s">
        <v>1087</v>
      </c>
    </row>
    <row r="202" spans="2:65" s="1" customFormat="1" ht="22.5" customHeight="1">
      <c r="B202" s="40"/>
      <c r="C202" s="192" t="s">
        <v>454</v>
      </c>
      <c r="D202" s="192" t="s">
        <v>141</v>
      </c>
      <c r="E202" s="193" t="s">
        <v>447</v>
      </c>
      <c r="F202" s="194" t="s">
        <v>448</v>
      </c>
      <c r="G202" s="195" t="s">
        <v>144</v>
      </c>
      <c r="H202" s="196">
        <v>1</v>
      </c>
      <c r="I202" s="197"/>
      <c r="J202" s="198">
        <f t="shared" si="10"/>
        <v>0</v>
      </c>
      <c r="K202" s="194" t="s">
        <v>145</v>
      </c>
      <c r="L202" s="60"/>
      <c r="M202" s="199" t="s">
        <v>21</v>
      </c>
      <c r="N202" s="200" t="s">
        <v>41</v>
      </c>
      <c r="O202" s="41"/>
      <c r="P202" s="201">
        <f t="shared" si="11"/>
        <v>0</v>
      </c>
      <c r="Q202" s="201">
        <v>2.7750000000000002E-4</v>
      </c>
      <c r="R202" s="201">
        <f t="shared" si="12"/>
        <v>2.7750000000000002E-4</v>
      </c>
      <c r="S202" s="201">
        <v>0</v>
      </c>
      <c r="T202" s="202">
        <f t="shared" si="13"/>
        <v>0</v>
      </c>
      <c r="AR202" s="23" t="s">
        <v>224</v>
      </c>
      <c r="AT202" s="23" t="s">
        <v>141</v>
      </c>
      <c r="AU202" s="23" t="s">
        <v>147</v>
      </c>
      <c r="AY202" s="23" t="s">
        <v>138</v>
      </c>
      <c r="BE202" s="203">
        <f t="shared" si="14"/>
        <v>0</v>
      </c>
      <c r="BF202" s="203">
        <f t="shared" si="15"/>
        <v>0</v>
      </c>
      <c r="BG202" s="203">
        <f t="shared" si="16"/>
        <v>0</v>
      </c>
      <c r="BH202" s="203">
        <f t="shared" si="17"/>
        <v>0</v>
      </c>
      <c r="BI202" s="203">
        <f t="shared" si="18"/>
        <v>0</v>
      </c>
      <c r="BJ202" s="23" t="s">
        <v>147</v>
      </c>
      <c r="BK202" s="203">
        <f t="shared" si="19"/>
        <v>0</v>
      </c>
      <c r="BL202" s="23" t="s">
        <v>224</v>
      </c>
      <c r="BM202" s="23" t="s">
        <v>1088</v>
      </c>
    </row>
    <row r="203" spans="2:65" s="1" customFormat="1" ht="22.5" customHeight="1">
      <c r="B203" s="40"/>
      <c r="C203" s="192" t="s">
        <v>460</v>
      </c>
      <c r="D203" s="192" t="s">
        <v>141</v>
      </c>
      <c r="E203" s="193" t="s">
        <v>451</v>
      </c>
      <c r="F203" s="194" t="s">
        <v>1089</v>
      </c>
      <c r="G203" s="195" t="s">
        <v>144</v>
      </c>
      <c r="H203" s="196">
        <v>1</v>
      </c>
      <c r="I203" s="197"/>
      <c r="J203" s="198">
        <f t="shared" si="10"/>
        <v>0</v>
      </c>
      <c r="K203" s="194" t="s">
        <v>145</v>
      </c>
      <c r="L203" s="60"/>
      <c r="M203" s="199" t="s">
        <v>21</v>
      </c>
      <c r="N203" s="200" t="s">
        <v>41</v>
      </c>
      <c r="O203" s="41"/>
      <c r="P203" s="201">
        <f t="shared" si="11"/>
        <v>0</v>
      </c>
      <c r="Q203" s="201">
        <v>3.1E-4</v>
      </c>
      <c r="R203" s="201">
        <f t="shared" si="12"/>
        <v>3.1E-4</v>
      </c>
      <c r="S203" s="201">
        <v>0</v>
      </c>
      <c r="T203" s="202">
        <f t="shared" si="13"/>
        <v>0</v>
      </c>
      <c r="AR203" s="23" t="s">
        <v>224</v>
      </c>
      <c r="AT203" s="23" t="s">
        <v>141</v>
      </c>
      <c r="AU203" s="23" t="s">
        <v>147</v>
      </c>
      <c r="AY203" s="23" t="s">
        <v>138</v>
      </c>
      <c r="BE203" s="203">
        <f t="shared" si="14"/>
        <v>0</v>
      </c>
      <c r="BF203" s="203">
        <f t="shared" si="15"/>
        <v>0</v>
      </c>
      <c r="BG203" s="203">
        <f t="shared" si="16"/>
        <v>0</v>
      </c>
      <c r="BH203" s="203">
        <f t="shared" si="17"/>
        <v>0</v>
      </c>
      <c r="BI203" s="203">
        <f t="shared" si="18"/>
        <v>0</v>
      </c>
      <c r="BJ203" s="23" t="s">
        <v>147</v>
      </c>
      <c r="BK203" s="203">
        <f t="shared" si="19"/>
        <v>0</v>
      </c>
      <c r="BL203" s="23" t="s">
        <v>224</v>
      </c>
      <c r="BM203" s="23" t="s">
        <v>1090</v>
      </c>
    </row>
    <row r="204" spans="2:65" s="1" customFormat="1" ht="22.5" customHeight="1">
      <c r="B204" s="40"/>
      <c r="C204" s="192" t="s">
        <v>464</v>
      </c>
      <c r="D204" s="192" t="s">
        <v>141</v>
      </c>
      <c r="E204" s="193" t="s">
        <v>455</v>
      </c>
      <c r="F204" s="194" t="s">
        <v>456</v>
      </c>
      <c r="G204" s="195" t="s">
        <v>315</v>
      </c>
      <c r="H204" s="247"/>
      <c r="I204" s="197"/>
      <c r="J204" s="198">
        <f t="shared" si="10"/>
        <v>0</v>
      </c>
      <c r="K204" s="194" t="s">
        <v>145</v>
      </c>
      <c r="L204" s="60"/>
      <c r="M204" s="199" t="s">
        <v>21</v>
      </c>
      <c r="N204" s="200" t="s">
        <v>41</v>
      </c>
      <c r="O204" s="41"/>
      <c r="P204" s="201">
        <f t="shared" si="11"/>
        <v>0</v>
      </c>
      <c r="Q204" s="201">
        <v>0</v>
      </c>
      <c r="R204" s="201">
        <f t="shared" si="12"/>
        <v>0</v>
      </c>
      <c r="S204" s="201">
        <v>0</v>
      </c>
      <c r="T204" s="202">
        <f t="shared" si="13"/>
        <v>0</v>
      </c>
      <c r="AR204" s="23" t="s">
        <v>224</v>
      </c>
      <c r="AT204" s="23" t="s">
        <v>141</v>
      </c>
      <c r="AU204" s="23" t="s">
        <v>147</v>
      </c>
      <c r="AY204" s="23" t="s">
        <v>138</v>
      </c>
      <c r="BE204" s="203">
        <f t="shared" si="14"/>
        <v>0</v>
      </c>
      <c r="BF204" s="203">
        <f t="shared" si="15"/>
        <v>0</v>
      </c>
      <c r="BG204" s="203">
        <f t="shared" si="16"/>
        <v>0</v>
      </c>
      <c r="BH204" s="203">
        <f t="shared" si="17"/>
        <v>0</v>
      </c>
      <c r="BI204" s="203">
        <f t="shared" si="18"/>
        <v>0</v>
      </c>
      <c r="BJ204" s="23" t="s">
        <v>147</v>
      </c>
      <c r="BK204" s="203">
        <f t="shared" si="19"/>
        <v>0</v>
      </c>
      <c r="BL204" s="23" t="s">
        <v>224</v>
      </c>
      <c r="BM204" s="23" t="s">
        <v>1091</v>
      </c>
    </row>
    <row r="205" spans="2:65" s="10" customFormat="1" ht="29.85" customHeight="1">
      <c r="B205" s="175"/>
      <c r="C205" s="176"/>
      <c r="D205" s="189" t="s">
        <v>68</v>
      </c>
      <c r="E205" s="190" t="s">
        <v>458</v>
      </c>
      <c r="F205" s="190" t="s">
        <v>459</v>
      </c>
      <c r="G205" s="176"/>
      <c r="H205" s="176"/>
      <c r="I205" s="179"/>
      <c r="J205" s="191">
        <f>BK205</f>
        <v>0</v>
      </c>
      <c r="K205" s="176"/>
      <c r="L205" s="181"/>
      <c r="M205" s="182"/>
      <c r="N205" s="183"/>
      <c r="O205" s="183"/>
      <c r="P205" s="184">
        <f>SUM(P206:P229)</f>
        <v>0</v>
      </c>
      <c r="Q205" s="183"/>
      <c r="R205" s="184">
        <f>SUM(R206:R229)</f>
        <v>4.3799999999999999E-2</v>
      </c>
      <c r="S205" s="183"/>
      <c r="T205" s="185">
        <f>SUM(T206:T229)</f>
        <v>0</v>
      </c>
      <c r="AR205" s="186" t="s">
        <v>147</v>
      </c>
      <c r="AT205" s="187" t="s">
        <v>68</v>
      </c>
      <c r="AU205" s="187" t="s">
        <v>77</v>
      </c>
      <c r="AY205" s="186" t="s">
        <v>138</v>
      </c>
      <c r="BK205" s="188">
        <f>SUM(BK206:BK229)</f>
        <v>0</v>
      </c>
    </row>
    <row r="206" spans="2:65" s="1" customFormat="1" ht="22.5" customHeight="1">
      <c r="B206" s="40"/>
      <c r="C206" s="192" t="s">
        <v>468</v>
      </c>
      <c r="D206" s="192" t="s">
        <v>141</v>
      </c>
      <c r="E206" s="193" t="s">
        <v>1092</v>
      </c>
      <c r="F206" s="194" t="s">
        <v>1093</v>
      </c>
      <c r="G206" s="195" t="s">
        <v>144</v>
      </c>
      <c r="H206" s="196">
        <v>30</v>
      </c>
      <c r="I206" s="197"/>
      <c r="J206" s="198">
        <f t="shared" ref="J206:J225" si="20">ROUND(I206*H206,2)</f>
        <v>0</v>
      </c>
      <c r="K206" s="194" t="s">
        <v>145</v>
      </c>
      <c r="L206" s="60"/>
      <c r="M206" s="199" t="s">
        <v>21</v>
      </c>
      <c r="N206" s="200" t="s">
        <v>41</v>
      </c>
      <c r="O206" s="41"/>
      <c r="P206" s="201">
        <f t="shared" ref="P206:P225" si="21">O206*H206</f>
        <v>0</v>
      </c>
      <c r="Q206" s="201">
        <v>0</v>
      </c>
      <c r="R206" s="201">
        <f t="shared" ref="R206:R225" si="22">Q206*H206</f>
        <v>0</v>
      </c>
      <c r="S206" s="201">
        <v>0</v>
      </c>
      <c r="T206" s="202">
        <f t="shared" ref="T206:T225" si="23">S206*H206</f>
        <v>0</v>
      </c>
      <c r="AR206" s="23" t="s">
        <v>224</v>
      </c>
      <c r="AT206" s="23" t="s">
        <v>141</v>
      </c>
      <c r="AU206" s="23" t="s">
        <v>147</v>
      </c>
      <c r="AY206" s="23" t="s">
        <v>138</v>
      </c>
      <c r="BE206" s="203">
        <f t="shared" ref="BE206:BE225" si="24">IF(N206="základní",J206,0)</f>
        <v>0</v>
      </c>
      <c r="BF206" s="203">
        <f t="shared" ref="BF206:BF225" si="25">IF(N206="snížená",J206,0)</f>
        <v>0</v>
      </c>
      <c r="BG206" s="203">
        <f t="shared" ref="BG206:BG225" si="26">IF(N206="zákl. přenesená",J206,0)</f>
        <v>0</v>
      </c>
      <c r="BH206" s="203">
        <f t="shared" ref="BH206:BH225" si="27">IF(N206="sníž. přenesená",J206,0)</f>
        <v>0</v>
      </c>
      <c r="BI206" s="203">
        <f t="shared" ref="BI206:BI225" si="28">IF(N206="nulová",J206,0)</f>
        <v>0</v>
      </c>
      <c r="BJ206" s="23" t="s">
        <v>147</v>
      </c>
      <c r="BK206" s="203">
        <f t="shared" ref="BK206:BK225" si="29">ROUND(I206*H206,2)</f>
        <v>0</v>
      </c>
      <c r="BL206" s="23" t="s">
        <v>224</v>
      </c>
      <c r="BM206" s="23" t="s">
        <v>1094</v>
      </c>
    </row>
    <row r="207" spans="2:65" s="1" customFormat="1" ht="22.5" customHeight="1">
      <c r="B207" s="40"/>
      <c r="C207" s="233" t="s">
        <v>472</v>
      </c>
      <c r="D207" s="233" t="s">
        <v>216</v>
      </c>
      <c r="E207" s="234" t="s">
        <v>1095</v>
      </c>
      <c r="F207" s="235" t="s">
        <v>1096</v>
      </c>
      <c r="G207" s="236" t="s">
        <v>144</v>
      </c>
      <c r="H207" s="237">
        <v>30</v>
      </c>
      <c r="I207" s="238"/>
      <c r="J207" s="239">
        <f t="shared" si="20"/>
        <v>0</v>
      </c>
      <c r="K207" s="235" t="s">
        <v>297</v>
      </c>
      <c r="L207" s="240"/>
      <c r="M207" s="241" t="s">
        <v>21</v>
      </c>
      <c r="N207" s="242" t="s">
        <v>41</v>
      </c>
      <c r="O207" s="41"/>
      <c r="P207" s="201">
        <f t="shared" si="21"/>
        <v>0</v>
      </c>
      <c r="Q207" s="201">
        <v>4.6E-5</v>
      </c>
      <c r="R207" s="201">
        <f t="shared" si="22"/>
        <v>1.3799999999999999E-3</v>
      </c>
      <c r="S207" s="201">
        <v>0</v>
      </c>
      <c r="T207" s="202">
        <f t="shared" si="23"/>
        <v>0</v>
      </c>
      <c r="AR207" s="23" t="s">
        <v>307</v>
      </c>
      <c r="AT207" s="23" t="s">
        <v>216</v>
      </c>
      <c r="AU207" s="23" t="s">
        <v>147</v>
      </c>
      <c r="AY207" s="23" t="s">
        <v>138</v>
      </c>
      <c r="BE207" s="203">
        <f t="shared" si="24"/>
        <v>0</v>
      </c>
      <c r="BF207" s="203">
        <f t="shared" si="25"/>
        <v>0</v>
      </c>
      <c r="BG207" s="203">
        <f t="shared" si="26"/>
        <v>0</v>
      </c>
      <c r="BH207" s="203">
        <f t="shared" si="27"/>
        <v>0</v>
      </c>
      <c r="BI207" s="203">
        <f t="shared" si="28"/>
        <v>0</v>
      </c>
      <c r="BJ207" s="23" t="s">
        <v>147</v>
      </c>
      <c r="BK207" s="203">
        <f t="shared" si="29"/>
        <v>0</v>
      </c>
      <c r="BL207" s="23" t="s">
        <v>224</v>
      </c>
      <c r="BM207" s="23" t="s">
        <v>1097</v>
      </c>
    </row>
    <row r="208" spans="2:65" s="1" customFormat="1" ht="22.5" customHeight="1">
      <c r="B208" s="40"/>
      <c r="C208" s="192" t="s">
        <v>476</v>
      </c>
      <c r="D208" s="192" t="s">
        <v>141</v>
      </c>
      <c r="E208" s="193" t="s">
        <v>1098</v>
      </c>
      <c r="F208" s="194" t="s">
        <v>1099</v>
      </c>
      <c r="G208" s="195" t="s">
        <v>247</v>
      </c>
      <c r="H208" s="196">
        <v>120</v>
      </c>
      <c r="I208" s="197"/>
      <c r="J208" s="198">
        <f t="shared" si="20"/>
        <v>0</v>
      </c>
      <c r="K208" s="194" t="s">
        <v>145</v>
      </c>
      <c r="L208" s="60"/>
      <c r="M208" s="199" t="s">
        <v>21</v>
      </c>
      <c r="N208" s="200" t="s">
        <v>41</v>
      </c>
      <c r="O208" s="41"/>
      <c r="P208" s="201">
        <f t="shared" si="21"/>
        <v>0</v>
      </c>
      <c r="Q208" s="201">
        <v>0</v>
      </c>
      <c r="R208" s="201">
        <f t="shared" si="22"/>
        <v>0</v>
      </c>
      <c r="S208" s="201">
        <v>0</v>
      </c>
      <c r="T208" s="202">
        <f t="shared" si="23"/>
        <v>0</v>
      </c>
      <c r="AR208" s="23" t="s">
        <v>224</v>
      </c>
      <c r="AT208" s="23" t="s">
        <v>141</v>
      </c>
      <c r="AU208" s="23" t="s">
        <v>147</v>
      </c>
      <c r="AY208" s="23" t="s">
        <v>138</v>
      </c>
      <c r="BE208" s="203">
        <f t="shared" si="24"/>
        <v>0</v>
      </c>
      <c r="BF208" s="203">
        <f t="shared" si="25"/>
        <v>0</v>
      </c>
      <c r="BG208" s="203">
        <f t="shared" si="26"/>
        <v>0</v>
      </c>
      <c r="BH208" s="203">
        <f t="shared" si="27"/>
        <v>0</v>
      </c>
      <c r="BI208" s="203">
        <f t="shared" si="28"/>
        <v>0</v>
      </c>
      <c r="BJ208" s="23" t="s">
        <v>147</v>
      </c>
      <c r="BK208" s="203">
        <f t="shared" si="29"/>
        <v>0</v>
      </c>
      <c r="BL208" s="23" t="s">
        <v>224</v>
      </c>
      <c r="BM208" s="23" t="s">
        <v>1100</v>
      </c>
    </row>
    <row r="209" spans="2:65" s="1" customFormat="1" ht="22.5" customHeight="1">
      <c r="B209" s="40"/>
      <c r="C209" s="233" t="s">
        <v>480</v>
      </c>
      <c r="D209" s="233" t="s">
        <v>216</v>
      </c>
      <c r="E209" s="234" t="s">
        <v>1101</v>
      </c>
      <c r="F209" s="235" t="s">
        <v>1102</v>
      </c>
      <c r="G209" s="236" t="s">
        <v>247</v>
      </c>
      <c r="H209" s="237">
        <v>120</v>
      </c>
      <c r="I209" s="238"/>
      <c r="J209" s="239">
        <f t="shared" si="20"/>
        <v>0</v>
      </c>
      <c r="K209" s="235" t="s">
        <v>145</v>
      </c>
      <c r="L209" s="240"/>
      <c r="M209" s="241" t="s">
        <v>21</v>
      </c>
      <c r="N209" s="242" t="s">
        <v>41</v>
      </c>
      <c r="O209" s="41"/>
      <c r="P209" s="201">
        <f t="shared" si="21"/>
        <v>0</v>
      </c>
      <c r="Q209" s="201">
        <v>1.2E-4</v>
      </c>
      <c r="R209" s="201">
        <f t="shared" si="22"/>
        <v>1.44E-2</v>
      </c>
      <c r="S209" s="201">
        <v>0</v>
      </c>
      <c r="T209" s="202">
        <f t="shared" si="23"/>
        <v>0</v>
      </c>
      <c r="AR209" s="23" t="s">
        <v>307</v>
      </c>
      <c r="AT209" s="23" t="s">
        <v>216</v>
      </c>
      <c r="AU209" s="23" t="s">
        <v>147</v>
      </c>
      <c r="AY209" s="23" t="s">
        <v>138</v>
      </c>
      <c r="BE209" s="203">
        <f t="shared" si="24"/>
        <v>0</v>
      </c>
      <c r="BF209" s="203">
        <f t="shared" si="25"/>
        <v>0</v>
      </c>
      <c r="BG209" s="203">
        <f t="shared" si="26"/>
        <v>0</v>
      </c>
      <c r="BH209" s="203">
        <f t="shared" si="27"/>
        <v>0</v>
      </c>
      <c r="BI209" s="203">
        <f t="shared" si="28"/>
        <v>0</v>
      </c>
      <c r="BJ209" s="23" t="s">
        <v>147</v>
      </c>
      <c r="BK209" s="203">
        <f t="shared" si="29"/>
        <v>0</v>
      </c>
      <c r="BL209" s="23" t="s">
        <v>224</v>
      </c>
      <c r="BM209" s="23" t="s">
        <v>1103</v>
      </c>
    </row>
    <row r="210" spans="2:65" s="1" customFormat="1" ht="22.5" customHeight="1">
      <c r="B210" s="40"/>
      <c r="C210" s="192" t="s">
        <v>484</v>
      </c>
      <c r="D210" s="192" t="s">
        <v>141</v>
      </c>
      <c r="E210" s="193" t="s">
        <v>1104</v>
      </c>
      <c r="F210" s="194" t="s">
        <v>1105</v>
      </c>
      <c r="G210" s="195" t="s">
        <v>247</v>
      </c>
      <c r="H210" s="196">
        <v>150</v>
      </c>
      <c r="I210" s="197"/>
      <c r="J210" s="198">
        <f t="shared" si="20"/>
        <v>0</v>
      </c>
      <c r="K210" s="194" t="s">
        <v>145</v>
      </c>
      <c r="L210" s="60"/>
      <c r="M210" s="199" t="s">
        <v>21</v>
      </c>
      <c r="N210" s="200" t="s">
        <v>41</v>
      </c>
      <c r="O210" s="41"/>
      <c r="P210" s="201">
        <f t="shared" si="21"/>
        <v>0</v>
      </c>
      <c r="Q210" s="201">
        <v>0</v>
      </c>
      <c r="R210" s="201">
        <f t="shared" si="22"/>
        <v>0</v>
      </c>
      <c r="S210" s="201">
        <v>0</v>
      </c>
      <c r="T210" s="202">
        <f t="shared" si="23"/>
        <v>0</v>
      </c>
      <c r="AR210" s="23" t="s">
        <v>224</v>
      </c>
      <c r="AT210" s="23" t="s">
        <v>141</v>
      </c>
      <c r="AU210" s="23" t="s">
        <v>147</v>
      </c>
      <c r="AY210" s="23" t="s">
        <v>138</v>
      </c>
      <c r="BE210" s="203">
        <f t="shared" si="24"/>
        <v>0</v>
      </c>
      <c r="BF210" s="203">
        <f t="shared" si="25"/>
        <v>0</v>
      </c>
      <c r="BG210" s="203">
        <f t="shared" si="26"/>
        <v>0</v>
      </c>
      <c r="BH210" s="203">
        <f t="shared" si="27"/>
        <v>0</v>
      </c>
      <c r="BI210" s="203">
        <f t="shared" si="28"/>
        <v>0</v>
      </c>
      <c r="BJ210" s="23" t="s">
        <v>147</v>
      </c>
      <c r="BK210" s="203">
        <f t="shared" si="29"/>
        <v>0</v>
      </c>
      <c r="BL210" s="23" t="s">
        <v>224</v>
      </c>
      <c r="BM210" s="23" t="s">
        <v>1106</v>
      </c>
    </row>
    <row r="211" spans="2:65" s="1" customFormat="1" ht="22.5" customHeight="1">
      <c r="B211" s="40"/>
      <c r="C211" s="233" t="s">
        <v>488</v>
      </c>
      <c r="D211" s="233" t="s">
        <v>216</v>
      </c>
      <c r="E211" s="234" t="s">
        <v>1107</v>
      </c>
      <c r="F211" s="235" t="s">
        <v>1108</v>
      </c>
      <c r="G211" s="236" t="s">
        <v>247</v>
      </c>
      <c r="H211" s="237">
        <v>150</v>
      </c>
      <c r="I211" s="238"/>
      <c r="J211" s="239">
        <f t="shared" si="20"/>
        <v>0</v>
      </c>
      <c r="K211" s="235" t="s">
        <v>145</v>
      </c>
      <c r="L211" s="240"/>
      <c r="M211" s="241" t="s">
        <v>21</v>
      </c>
      <c r="N211" s="242" t="s">
        <v>41</v>
      </c>
      <c r="O211" s="41"/>
      <c r="P211" s="201">
        <f t="shared" si="21"/>
        <v>0</v>
      </c>
      <c r="Q211" s="201">
        <v>1.7000000000000001E-4</v>
      </c>
      <c r="R211" s="201">
        <f t="shared" si="22"/>
        <v>2.5500000000000002E-2</v>
      </c>
      <c r="S211" s="201">
        <v>0</v>
      </c>
      <c r="T211" s="202">
        <f t="shared" si="23"/>
        <v>0</v>
      </c>
      <c r="AR211" s="23" t="s">
        <v>307</v>
      </c>
      <c r="AT211" s="23" t="s">
        <v>216</v>
      </c>
      <c r="AU211" s="23" t="s">
        <v>147</v>
      </c>
      <c r="AY211" s="23" t="s">
        <v>138</v>
      </c>
      <c r="BE211" s="203">
        <f t="shared" si="24"/>
        <v>0</v>
      </c>
      <c r="BF211" s="203">
        <f t="shared" si="25"/>
        <v>0</v>
      </c>
      <c r="BG211" s="203">
        <f t="shared" si="26"/>
        <v>0</v>
      </c>
      <c r="BH211" s="203">
        <f t="shared" si="27"/>
        <v>0</v>
      </c>
      <c r="BI211" s="203">
        <f t="shared" si="28"/>
        <v>0</v>
      </c>
      <c r="BJ211" s="23" t="s">
        <v>147</v>
      </c>
      <c r="BK211" s="203">
        <f t="shared" si="29"/>
        <v>0</v>
      </c>
      <c r="BL211" s="23" t="s">
        <v>224</v>
      </c>
      <c r="BM211" s="23" t="s">
        <v>1109</v>
      </c>
    </row>
    <row r="212" spans="2:65" s="1" customFormat="1" ht="22.5" customHeight="1">
      <c r="B212" s="40"/>
      <c r="C212" s="233" t="s">
        <v>493</v>
      </c>
      <c r="D212" s="233" t="s">
        <v>216</v>
      </c>
      <c r="E212" s="234" t="s">
        <v>1110</v>
      </c>
      <c r="F212" s="235" t="s">
        <v>1111</v>
      </c>
      <c r="G212" s="236" t="s">
        <v>144</v>
      </c>
      <c r="H212" s="237">
        <v>1</v>
      </c>
      <c r="I212" s="238"/>
      <c r="J212" s="239">
        <f t="shared" si="20"/>
        <v>0</v>
      </c>
      <c r="K212" s="235" t="s">
        <v>21</v>
      </c>
      <c r="L212" s="240"/>
      <c r="M212" s="241" t="s">
        <v>21</v>
      </c>
      <c r="N212" s="242" t="s">
        <v>41</v>
      </c>
      <c r="O212" s="41"/>
      <c r="P212" s="201">
        <f t="shared" si="21"/>
        <v>0</v>
      </c>
      <c r="Q212" s="201">
        <v>1E-3</v>
      </c>
      <c r="R212" s="201">
        <f t="shared" si="22"/>
        <v>1E-3</v>
      </c>
      <c r="S212" s="201">
        <v>0</v>
      </c>
      <c r="T212" s="202">
        <f t="shared" si="23"/>
        <v>0</v>
      </c>
      <c r="AR212" s="23" t="s">
        <v>307</v>
      </c>
      <c r="AT212" s="23" t="s">
        <v>216</v>
      </c>
      <c r="AU212" s="23" t="s">
        <v>147</v>
      </c>
      <c r="AY212" s="23" t="s">
        <v>138</v>
      </c>
      <c r="BE212" s="203">
        <f t="shared" si="24"/>
        <v>0</v>
      </c>
      <c r="BF212" s="203">
        <f t="shared" si="25"/>
        <v>0</v>
      </c>
      <c r="BG212" s="203">
        <f t="shared" si="26"/>
        <v>0</v>
      </c>
      <c r="BH212" s="203">
        <f t="shared" si="27"/>
        <v>0</v>
      </c>
      <c r="BI212" s="203">
        <f t="shared" si="28"/>
        <v>0</v>
      </c>
      <c r="BJ212" s="23" t="s">
        <v>147</v>
      </c>
      <c r="BK212" s="203">
        <f t="shared" si="29"/>
        <v>0</v>
      </c>
      <c r="BL212" s="23" t="s">
        <v>224</v>
      </c>
      <c r="BM212" s="23" t="s">
        <v>1112</v>
      </c>
    </row>
    <row r="213" spans="2:65" s="1" customFormat="1" ht="22.5" customHeight="1">
      <c r="B213" s="40"/>
      <c r="C213" s="192" t="s">
        <v>499</v>
      </c>
      <c r="D213" s="192" t="s">
        <v>141</v>
      </c>
      <c r="E213" s="193" t="s">
        <v>461</v>
      </c>
      <c r="F213" s="194" t="s">
        <v>462</v>
      </c>
      <c r="G213" s="195" t="s">
        <v>144</v>
      </c>
      <c r="H213" s="196">
        <v>10</v>
      </c>
      <c r="I213" s="197"/>
      <c r="J213" s="198">
        <f t="shared" si="20"/>
        <v>0</v>
      </c>
      <c r="K213" s="194" t="s">
        <v>145</v>
      </c>
      <c r="L213" s="60"/>
      <c r="M213" s="199" t="s">
        <v>21</v>
      </c>
      <c r="N213" s="200" t="s">
        <v>41</v>
      </c>
      <c r="O213" s="41"/>
      <c r="P213" s="201">
        <f t="shared" si="21"/>
        <v>0</v>
      </c>
      <c r="Q213" s="201">
        <v>0</v>
      </c>
      <c r="R213" s="201">
        <f t="shared" si="22"/>
        <v>0</v>
      </c>
      <c r="S213" s="201">
        <v>0</v>
      </c>
      <c r="T213" s="202">
        <f t="shared" si="23"/>
        <v>0</v>
      </c>
      <c r="AR213" s="23" t="s">
        <v>224</v>
      </c>
      <c r="AT213" s="23" t="s">
        <v>141</v>
      </c>
      <c r="AU213" s="23" t="s">
        <v>147</v>
      </c>
      <c r="AY213" s="23" t="s">
        <v>138</v>
      </c>
      <c r="BE213" s="203">
        <f t="shared" si="24"/>
        <v>0</v>
      </c>
      <c r="BF213" s="203">
        <f t="shared" si="25"/>
        <v>0</v>
      </c>
      <c r="BG213" s="203">
        <f t="shared" si="26"/>
        <v>0</v>
      </c>
      <c r="BH213" s="203">
        <f t="shared" si="27"/>
        <v>0</v>
      </c>
      <c r="BI213" s="203">
        <f t="shared" si="28"/>
        <v>0</v>
      </c>
      <c r="BJ213" s="23" t="s">
        <v>147</v>
      </c>
      <c r="BK213" s="203">
        <f t="shared" si="29"/>
        <v>0</v>
      </c>
      <c r="BL213" s="23" t="s">
        <v>224</v>
      </c>
      <c r="BM213" s="23" t="s">
        <v>1113</v>
      </c>
    </row>
    <row r="214" spans="2:65" s="1" customFormat="1" ht="22.5" customHeight="1">
      <c r="B214" s="40"/>
      <c r="C214" s="233" t="s">
        <v>505</v>
      </c>
      <c r="D214" s="233" t="s">
        <v>216</v>
      </c>
      <c r="E214" s="234" t="s">
        <v>465</v>
      </c>
      <c r="F214" s="235" t="s">
        <v>466</v>
      </c>
      <c r="G214" s="236" t="s">
        <v>144</v>
      </c>
      <c r="H214" s="237">
        <v>6</v>
      </c>
      <c r="I214" s="238"/>
      <c r="J214" s="239">
        <f t="shared" si="20"/>
        <v>0</v>
      </c>
      <c r="K214" s="235" t="s">
        <v>145</v>
      </c>
      <c r="L214" s="240"/>
      <c r="M214" s="241" t="s">
        <v>21</v>
      </c>
      <c r="N214" s="242" t="s">
        <v>41</v>
      </c>
      <c r="O214" s="41"/>
      <c r="P214" s="201">
        <f t="shared" si="21"/>
        <v>0</v>
      </c>
      <c r="Q214" s="201">
        <v>5.0000000000000002E-5</v>
      </c>
      <c r="R214" s="201">
        <f t="shared" si="22"/>
        <v>3.0000000000000003E-4</v>
      </c>
      <c r="S214" s="201">
        <v>0</v>
      </c>
      <c r="T214" s="202">
        <f t="shared" si="23"/>
        <v>0</v>
      </c>
      <c r="AR214" s="23" t="s">
        <v>307</v>
      </c>
      <c r="AT214" s="23" t="s">
        <v>216</v>
      </c>
      <c r="AU214" s="23" t="s">
        <v>147</v>
      </c>
      <c r="AY214" s="23" t="s">
        <v>138</v>
      </c>
      <c r="BE214" s="203">
        <f t="shared" si="24"/>
        <v>0</v>
      </c>
      <c r="BF214" s="203">
        <f t="shared" si="25"/>
        <v>0</v>
      </c>
      <c r="BG214" s="203">
        <f t="shared" si="26"/>
        <v>0</v>
      </c>
      <c r="BH214" s="203">
        <f t="shared" si="27"/>
        <v>0</v>
      </c>
      <c r="BI214" s="203">
        <f t="shared" si="28"/>
        <v>0</v>
      </c>
      <c r="BJ214" s="23" t="s">
        <v>147</v>
      </c>
      <c r="BK214" s="203">
        <f t="shared" si="29"/>
        <v>0</v>
      </c>
      <c r="BL214" s="23" t="s">
        <v>224</v>
      </c>
      <c r="BM214" s="23" t="s">
        <v>1114</v>
      </c>
    </row>
    <row r="215" spans="2:65" s="1" customFormat="1" ht="22.5" customHeight="1">
      <c r="B215" s="40"/>
      <c r="C215" s="233" t="s">
        <v>511</v>
      </c>
      <c r="D215" s="233" t="s">
        <v>216</v>
      </c>
      <c r="E215" s="234" t="s">
        <v>469</v>
      </c>
      <c r="F215" s="235" t="s">
        <v>470</v>
      </c>
      <c r="G215" s="236" t="s">
        <v>144</v>
      </c>
      <c r="H215" s="237">
        <v>4</v>
      </c>
      <c r="I215" s="238"/>
      <c r="J215" s="239">
        <f t="shared" si="20"/>
        <v>0</v>
      </c>
      <c r="K215" s="235" t="s">
        <v>145</v>
      </c>
      <c r="L215" s="240"/>
      <c r="M215" s="241" t="s">
        <v>21</v>
      </c>
      <c r="N215" s="242" t="s">
        <v>41</v>
      </c>
      <c r="O215" s="41"/>
      <c r="P215" s="201">
        <f t="shared" si="21"/>
        <v>0</v>
      </c>
      <c r="Q215" s="201">
        <v>5.0000000000000002E-5</v>
      </c>
      <c r="R215" s="201">
        <f t="shared" si="22"/>
        <v>2.0000000000000001E-4</v>
      </c>
      <c r="S215" s="201">
        <v>0</v>
      </c>
      <c r="T215" s="202">
        <f t="shared" si="23"/>
        <v>0</v>
      </c>
      <c r="AR215" s="23" t="s">
        <v>307</v>
      </c>
      <c r="AT215" s="23" t="s">
        <v>216</v>
      </c>
      <c r="AU215" s="23" t="s">
        <v>147</v>
      </c>
      <c r="AY215" s="23" t="s">
        <v>138</v>
      </c>
      <c r="BE215" s="203">
        <f t="shared" si="24"/>
        <v>0</v>
      </c>
      <c r="BF215" s="203">
        <f t="shared" si="25"/>
        <v>0</v>
      </c>
      <c r="BG215" s="203">
        <f t="shared" si="26"/>
        <v>0</v>
      </c>
      <c r="BH215" s="203">
        <f t="shared" si="27"/>
        <v>0</v>
      </c>
      <c r="BI215" s="203">
        <f t="shared" si="28"/>
        <v>0</v>
      </c>
      <c r="BJ215" s="23" t="s">
        <v>147</v>
      </c>
      <c r="BK215" s="203">
        <f t="shared" si="29"/>
        <v>0</v>
      </c>
      <c r="BL215" s="23" t="s">
        <v>224</v>
      </c>
      <c r="BM215" s="23" t="s">
        <v>1115</v>
      </c>
    </row>
    <row r="216" spans="2:65" s="1" customFormat="1" ht="22.5" customHeight="1">
      <c r="B216" s="40"/>
      <c r="C216" s="192" t="s">
        <v>517</v>
      </c>
      <c r="D216" s="192" t="s">
        <v>141</v>
      </c>
      <c r="E216" s="193" t="s">
        <v>473</v>
      </c>
      <c r="F216" s="194" t="s">
        <v>474</v>
      </c>
      <c r="G216" s="195" t="s">
        <v>144</v>
      </c>
      <c r="H216" s="196">
        <v>13</v>
      </c>
      <c r="I216" s="197"/>
      <c r="J216" s="198">
        <f t="shared" si="20"/>
        <v>0</v>
      </c>
      <c r="K216" s="194" t="s">
        <v>145</v>
      </c>
      <c r="L216" s="60"/>
      <c r="M216" s="199" t="s">
        <v>21</v>
      </c>
      <c r="N216" s="200" t="s">
        <v>41</v>
      </c>
      <c r="O216" s="41"/>
      <c r="P216" s="201">
        <f t="shared" si="21"/>
        <v>0</v>
      </c>
      <c r="Q216" s="201">
        <v>0</v>
      </c>
      <c r="R216" s="201">
        <f t="shared" si="22"/>
        <v>0</v>
      </c>
      <c r="S216" s="201">
        <v>0</v>
      </c>
      <c r="T216" s="202">
        <f t="shared" si="23"/>
        <v>0</v>
      </c>
      <c r="AR216" s="23" t="s">
        <v>224</v>
      </c>
      <c r="AT216" s="23" t="s">
        <v>141</v>
      </c>
      <c r="AU216" s="23" t="s">
        <v>147</v>
      </c>
      <c r="AY216" s="23" t="s">
        <v>138</v>
      </c>
      <c r="BE216" s="203">
        <f t="shared" si="24"/>
        <v>0</v>
      </c>
      <c r="BF216" s="203">
        <f t="shared" si="25"/>
        <v>0</v>
      </c>
      <c r="BG216" s="203">
        <f t="shared" si="26"/>
        <v>0</v>
      </c>
      <c r="BH216" s="203">
        <f t="shared" si="27"/>
        <v>0</v>
      </c>
      <c r="BI216" s="203">
        <f t="shared" si="28"/>
        <v>0</v>
      </c>
      <c r="BJ216" s="23" t="s">
        <v>147</v>
      </c>
      <c r="BK216" s="203">
        <f t="shared" si="29"/>
        <v>0</v>
      </c>
      <c r="BL216" s="23" t="s">
        <v>224</v>
      </c>
      <c r="BM216" s="23" t="s">
        <v>1116</v>
      </c>
    </row>
    <row r="217" spans="2:65" s="1" customFormat="1" ht="22.5" customHeight="1">
      <c r="B217" s="40"/>
      <c r="C217" s="233" t="s">
        <v>522</v>
      </c>
      <c r="D217" s="233" t="s">
        <v>216</v>
      </c>
      <c r="E217" s="234" t="s">
        <v>477</v>
      </c>
      <c r="F217" s="235" t="s">
        <v>478</v>
      </c>
      <c r="G217" s="236" t="s">
        <v>144</v>
      </c>
      <c r="H217" s="237">
        <v>13</v>
      </c>
      <c r="I217" s="238"/>
      <c r="J217" s="239">
        <f t="shared" si="20"/>
        <v>0</v>
      </c>
      <c r="K217" s="235" t="s">
        <v>145</v>
      </c>
      <c r="L217" s="240"/>
      <c r="M217" s="241" t="s">
        <v>21</v>
      </c>
      <c r="N217" s="242" t="s">
        <v>41</v>
      </c>
      <c r="O217" s="41"/>
      <c r="P217" s="201">
        <f t="shared" si="21"/>
        <v>0</v>
      </c>
      <c r="Q217" s="201">
        <v>6.0000000000000002E-5</v>
      </c>
      <c r="R217" s="201">
        <f t="shared" si="22"/>
        <v>7.7999999999999999E-4</v>
      </c>
      <c r="S217" s="201">
        <v>0</v>
      </c>
      <c r="T217" s="202">
        <f t="shared" si="23"/>
        <v>0</v>
      </c>
      <c r="AR217" s="23" t="s">
        <v>307</v>
      </c>
      <c r="AT217" s="23" t="s">
        <v>216</v>
      </c>
      <c r="AU217" s="23" t="s">
        <v>147</v>
      </c>
      <c r="AY217" s="23" t="s">
        <v>138</v>
      </c>
      <c r="BE217" s="203">
        <f t="shared" si="24"/>
        <v>0</v>
      </c>
      <c r="BF217" s="203">
        <f t="shared" si="25"/>
        <v>0</v>
      </c>
      <c r="BG217" s="203">
        <f t="shared" si="26"/>
        <v>0</v>
      </c>
      <c r="BH217" s="203">
        <f t="shared" si="27"/>
        <v>0</v>
      </c>
      <c r="BI217" s="203">
        <f t="shared" si="28"/>
        <v>0</v>
      </c>
      <c r="BJ217" s="23" t="s">
        <v>147</v>
      </c>
      <c r="BK217" s="203">
        <f t="shared" si="29"/>
        <v>0</v>
      </c>
      <c r="BL217" s="23" t="s">
        <v>224</v>
      </c>
      <c r="BM217" s="23" t="s">
        <v>1117</v>
      </c>
    </row>
    <row r="218" spans="2:65" s="1" customFormat="1" ht="22.5" customHeight="1">
      <c r="B218" s="40"/>
      <c r="C218" s="192" t="s">
        <v>526</v>
      </c>
      <c r="D218" s="192" t="s">
        <v>141</v>
      </c>
      <c r="E218" s="193" t="s">
        <v>1118</v>
      </c>
      <c r="F218" s="194" t="s">
        <v>1119</v>
      </c>
      <c r="G218" s="195" t="s">
        <v>144</v>
      </c>
      <c r="H218" s="196">
        <v>8</v>
      </c>
      <c r="I218" s="197"/>
      <c r="J218" s="198">
        <f t="shared" si="20"/>
        <v>0</v>
      </c>
      <c r="K218" s="194" t="s">
        <v>145</v>
      </c>
      <c r="L218" s="60"/>
      <c r="M218" s="199" t="s">
        <v>21</v>
      </c>
      <c r="N218" s="200" t="s">
        <v>41</v>
      </c>
      <c r="O218" s="41"/>
      <c r="P218" s="201">
        <f t="shared" si="21"/>
        <v>0</v>
      </c>
      <c r="Q218" s="201">
        <v>0</v>
      </c>
      <c r="R218" s="201">
        <f t="shared" si="22"/>
        <v>0</v>
      </c>
      <c r="S218" s="201">
        <v>0</v>
      </c>
      <c r="T218" s="202">
        <f t="shared" si="23"/>
        <v>0</v>
      </c>
      <c r="AR218" s="23" t="s">
        <v>224</v>
      </c>
      <c r="AT218" s="23" t="s">
        <v>141</v>
      </c>
      <c r="AU218" s="23" t="s">
        <v>147</v>
      </c>
      <c r="AY218" s="23" t="s">
        <v>138</v>
      </c>
      <c r="BE218" s="203">
        <f t="shared" si="24"/>
        <v>0</v>
      </c>
      <c r="BF218" s="203">
        <f t="shared" si="25"/>
        <v>0</v>
      </c>
      <c r="BG218" s="203">
        <f t="shared" si="26"/>
        <v>0</v>
      </c>
      <c r="BH218" s="203">
        <f t="shared" si="27"/>
        <v>0</v>
      </c>
      <c r="BI218" s="203">
        <f t="shared" si="28"/>
        <v>0</v>
      </c>
      <c r="BJ218" s="23" t="s">
        <v>147</v>
      </c>
      <c r="BK218" s="203">
        <f t="shared" si="29"/>
        <v>0</v>
      </c>
      <c r="BL218" s="23" t="s">
        <v>224</v>
      </c>
      <c r="BM218" s="23" t="s">
        <v>1120</v>
      </c>
    </row>
    <row r="219" spans="2:65" s="1" customFormat="1" ht="22.5" customHeight="1">
      <c r="B219" s="40"/>
      <c r="C219" s="233" t="s">
        <v>530</v>
      </c>
      <c r="D219" s="233" t="s">
        <v>216</v>
      </c>
      <c r="E219" s="234" t="s">
        <v>1121</v>
      </c>
      <c r="F219" s="235" t="s">
        <v>1122</v>
      </c>
      <c r="G219" s="236" t="s">
        <v>359</v>
      </c>
      <c r="H219" s="237">
        <v>2</v>
      </c>
      <c r="I219" s="238"/>
      <c r="J219" s="239">
        <f t="shared" si="20"/>
        <v>0</v>
      </c>
      <c r="K219" s="235" t="s">
        <v>21</v>
      </c>
      <c r="L219" s="240"/>
      <c r="M219" s="241" t="s">
        <v>21</v>
      </c>
      <c r="N219" s="242" t="s">
        <v>41</v>
      </c>
      <c r="O219" s="41"/>
      <c r="P219" s="201">
        <f t="shared" si="21"/>
        <v>0</v>
      </c>
      <c r="Q219" s="201">
        <v>0</v>
      </c>
      <c r="R219" s="201">
        <f t="shared" si="22"/>
        <v>0</v>
      </c>
      <c r="S219" s="201">
        <v>0</v>
      </c>
      <c r="T219" s="202">
        <f t="shared" si="23"/>
        <v>0</v>
      </c>
      <c r="AR219" s="23" t="s">
        <v>307</v>
      </c>
      <c r="AT219" s="23" t="s">
        <v>216</v>
      </c>
      <c r="AU219" s="23" t="s">
        <v>147</v>
      </c>
      <c r="AY219" s="23" t="s">
        <v>138</v>
      </c>
      <c r="BE219" s="203">
        <f t="shared" si="24"/>
        <v>0</v>
      </c>
      <c r="BF219" s="203">
        <f t="shared" si="25"/>
        <v>0</v>
      </c>
      <c r="BG219" s="203">
        <f t="shared" si="26"/>
        <v>0</v>
      </c>
      <c r="BH219" s="203">
        <f t="shared" si="27"/>
        <v>0</v>
      </c>
      <c r="BI219" s="203">
        <f t="shared" si="28"/>
        <v>0</v>
      </c>
      <c r="BJ219" s="23" t="s">
        <v>147</v>
      </c>
      <c r="BK219" s="203">
        <f t="shared" si="29"/>
        <v>0</v>
      </c>
      <c r="BL219" s="23" t="s">
        <v>224</v>
      </c>
      <c r="BM219" s="23" t="s">
        <v>1123</v>
      </c>
    </row>
    <row r="220" spans="2:65" s="1" customFormat="1" ht="22.5" customHeight="1">
      <c r="B220" s="40"/>
      <c r="C220" s="233" t="s">
        <v>534</v>
      </c>
      <c r="D220" s="233" t="s">
        <v>216</v>
      </c>
      <c r="E220" s="234" t="s">
        <v>1124</v>
      </c>
      <c r="F220" s="235" t="s">
        <v>1125</v>
      </c>
      <c r="G220" s="236" t="s">
        <v>359</v>
      </c>
      <c r="H220" s="237">
        <v>6</v>
      </c>
      <c r="I220" s="238"/>
      <c r="J220" s="239">
        <f t="shared" si="20"/>
        <v>0</v>
      </c>
      <c r="K220" s="235" t="s">
        <v>21</v>
      </c>
      <c r="L220" s="240"/>
      <c r="M220" s="241" t="s">
        <v>21</v>
      </c>
      <c r="N220" s="242" t="s">
        <v>41</v>
      </c>
      <c r="O220" s="41"/>
      <c r="P220" s="201">
        <f t="shared" si="21"/>
        <v>0</v>
      </c>
      <c r="Q220" s="201">
        <v>0</v>
      </c>
      <c r="R220" s="201">
        <f t="shared" si="22"/>
        <v>0</v>
      </c>
      <c r="S220" s="201">
        <v>0</v>
      </c>
      <c r="T220" s="202">
        <f t="shared" si="23"/>
        <v>0</v>
      </c>
      <c r="AR220" s="23" t="s">
        <v>307</v>
      </c>
      <c r="AT220" s="23" t="s">
        <v>216</v>
      </c>
      <c r="AU220" s="23" t="s">
        <v>147</v>
      </c>
      <c r="AY220" s="23" t="s">
        <v>138</v>
      </c>
      <c r="BE220" s="203">
        <f t="shared" si="24"/>
        <v>0</v>
      </c>
      <c r="BF220" s="203">
        <f t="shared" si="25"/>
        <v>0</v>
      </c>
      <c r="BG220" s="203">
        <f t="shared" si="26"/>
        <v>0</v>
      </c>
      <c r="BH220" s="203">
        <f t="shared" si="27"/>
        <v>0</v>
      </c>
      <c r="BI220" s="203">
        <f t="shared" si="28"/>
        <v>0</v>
      </c>
      <c r="BJ220" s="23" t="s">
        <v>147</v>
      </c>
      <c r="BK220" s="203">
        <f t="shared" si="29"/>
        <v>0</v>
      </c>
      <c r="BL220" s="23" t="s">
        <v>224</v>
      </c>
      <c r="BM220" s="23" t="s">
        <v>1126</v>
      </c>
    </row>
    <row r="221" spans="2:65" s="1" customFormat="1" ht="22.5" customHeight="1">
      <c r="B221" s="40"/>
      <c r="C221" s="192" t="s">
        <v>538</v>
      </c>
      <c r="D221" s="192" t="s">
        <v>141</v>
      </c>
      <c r="E221" s="193" t="s">
        <v>1127</v>
      </c>
      <c r="F221" s="194" t="s">
        <v>1128</v>
      </c>
      <c r="G221" s="195" t="s">
        <v>144</v>
      </c>
      <c r="H221" s="196">
        <v>1</v>
      </c>
      <c r="I221" s="197"/>
      <c r="J221" s="198">
        <f t="shared" si="20"/>
        <v>0</v>
      </c>
      <c r="K221" s="194" t="s">
        <v>145</v>
      </c>
      <c r="L221" s="60"/>
      <c r="M221" s="199" t="s">
        <v>21</v>
      </c>
      <c r="N221" s="200" t="s">
        <v>41</v>
      </c>
      <c r="O221" s="41"/>
      <c r="P221" s="201">
        <f t="shared" si="21"/>
        <v>0</v>
      </c>
      <c r="Q221" s="201">
        <v>0</v>
      </c>
      <c r="R221" s="201">
        <f t="shared" si="22"/>
        <v>0</v>
      </c>
      <c r="S221" s="201">
        <v>0</v>
      </c>
      <c r="T221" s="202">
        <f t="shared" si="23"/>
        <v>0</v>
      </c>
      <c r="AR221" s="23" t="s">
        <v>224</v>
      </c>
      <c r="AT221" s="23" t="s">
        <v>141</v>
      </c>
      <c r="AU221" s="23" t="s">
        <v>147</v>
      </c>
      <c r="AY221" s="23" t="s">
        <v>138</v>
      </c>
      <c r="BE221" s="203">
        <f t="shared" si="24"/>
        <v>0</v>
      </c>
      <c r="BF221" s="203">
        <f t="shared" si="25"/>
        <v>0</v>
      </c>
      <c r="BG221" s="203">
        <f t="shared" si="26"/>
        <v>0</v>
      </c>
      <c r="BH221" s="203">
        <f t="shared" si="27"/>
        <v>0</v>
      </c>
      <c r="BI221" s="203">
        <f t="shared" si="28"/>
        <v>0</v>
      </c>
      <c r="BJ221" s="23" t="s">
        <v>147</v>
      </c>
      <c r="BK221" s="203">
        <f t="shared" si="29"/>
        <v>0</v>
      </c>
      <c r="BL221" s="23" t="s">
        <v>224</v>
      </c>
      <c r="BM221" s="23" t="s">
        <v>1129</v>
      </c>
    </row>
    <row r="222" spans="2:65" s="1" customFormat="1" ht="22.5" customHeight="1">
      <c r="B222" s="40"/>
      <c r="C222" s="233" t="s">
        <v>542</v>
      </c>
      <c r="D222" s="233" t="s">
        <v>216</v>
      </c>
      <c r="E222" s="234" t="s">
        <v>1130</v>
      </c>
      <c r="F222" s="235" t="s">
        <v>1131</v>
      </c>
      <c r="G222" s="236" t="s">
        <v>144</v>
      </c>
      <c r="H222" s="237">
        <v>1</v>
      </c>
      <c r="I222" s="238"/>
      <c r="J222" s="239">
        <f t="shared" si="20"/>
        <v>0</v>
      </c>
      <c r="K222" s="235" t="s">
        <v>145</v>
      </c>
      <c r="L222" s="240"/>
      <c r="M222" s="241" t="s">
        <v>21</v>
      </c>
      <c r="N222" s="242" t="s">
        <v>41</v>
      </c>
      <c r="O222" s="41"/>
      <c r="P222" s="201">
        <f t="shared" si="21"/>
        <v>0</v>
      </c>
      <c r="Q222" s="201">
        <v>2.4000000000000001E-4</v>
      </c>
      <c r="R222" s="201">
        <f t="shared" si="22"/>
        <v>2.4000000000000001E-4</v>
      </c>
      <c r="S222" s="201">
        <v>0</v>
      </c>
      <c r="T222" s="202">
        <f t="shared" si="23"/>
        <v>0</v>
      </c>
      <c r="AR222" s="23" t="s">
        <v>307</v>
      </c>
      <c r="AT222" s="23" t="s">
        <v>216</v>
      </c>
      <c r="AU222" s="23" t="s">
        <v>147</v>
      </c>
      <c r="AY222" s="23" t="s">
        <v>138</v>
      </c>
      <c r="BE222" s="203">
        <f t="shared" si="24"/>
        <v>0</v>
      </c>
      <c r="BF222" s="203">
        <f t="shared" si="25"/>
        <v>0</v>
      </c>
      <c r="BG222" s="203">
        <f t="shared" si="26"/>
        <v>0</v>
      </c>
      <c r="BH222" s="203">
        <f t="shared" si="27"/>
        <v>0</v>
      </c>
      <c r="BI222" s="203">
        <f t="shared" si="28"/>
        <v>0</v>
      </c>
      <c r="BJ222" s="23" t="s">
        <v>147</v>
      </c>
      <c r="BK222" s="203">
        <f t="shared" si="29"/>
        <v>0</v>
      </c>
      <c r="BL222" s="23" t="s">
        <v>224</v>
      </c>
      <c r="BM222" s="23" t="s">
        <v>1132</v>
      </c>
    </row>
    <row r="223" spans="2:65" s="1" customFormat="1" ht="22.5" customHeight="1">
      <c r="B223" s="40"/>
      <c r="C223" s="192" t="s">
        <v>546</v>
      </c>
      <c r="D223" s="192" t="s">
        <v>141</v>
      </c>
      <c r="E223" s="193" t="s">
        <v>481</v>
      </c>
      <c r="F223" s="194" t="s">
        <v>482</v>
      </c>
      <c r="G223" s="195" t="s">
        <v>144</v>
      </c>
      <c r="H223" s="196">
        <v>4</v>
      </c>
      <c r="I223" s="197"/>
      <c r="J223" s="198">
        <f t="shared" si="20"/>
        <v>0</v>
      </c>
      <c r="K223" s="194" t="s">
        <v>145</v>
      </c>
      <c r="L223" s="60"/>
      <c r="M223" s="199" t="s">
        <v>21</v>
      </c>
      <c r="N223" s="200" t="s">
        <v>41</v>
      </c>
      <c r="O223" s="41"/>
      <c r="P223" s="201">
        <f t="shared" si="21"/>
        <v>0</v>
      </c>
      <c r="Q223" s="201">
        <v>0</v>
      </c>
      <c r="R223" s="201">
        <f t="shared" si="22"/>
        <v>0</v>
      </c>
      <c r="S223" s="201">
        <v>0</v>
      </c>
      <c r="T223" s="202">
        <f t="shared" si="23"/>
        <v>0</v>
      </c>
      <c r="AR223" s="23" t="s">
        <v>224</v>
      </c>
      <c r="AT223" s="23" t="s">
        <v>141</v>
      </c>
      <c r="AU223" s="23" t="s">
        <v>147</v>
      </c>
      <c r="AY223" s="23" t="s">
        <v>138</v>
      </c>
      <c r="BE223" s="203">
        <f t="shared" si="24"/>
        <v>0</v>
      </c>
      <c r="BF223" s="203">
        <f t="shared" si="25"/>
        <v>0</v>
      </c>
      <c r="BG223" s="203">
        <f t="shared" si="26"/>
        <v>0</v>
      </c>
      <c r="BH223" s="203">
        <f t="shared" si="27"/>
        <v>0</v>
      </c>
      <c r="BI223" s="203">
        <f t="shared" si="28"/>
        <v>0</v>
      </c>
      <c r="BJ223" s="23" t="s">
        <v>147</v>
      </c>
      <c r="BK223" s="203">
        <f t="shared" si="29"/>
        <v>0</v>
      </c>
      <c r="BL223" s="23" t="s">
        <v>224</v>
      </c>
      <c r="BM223" s="23" t="s">
        <v>1133</v>
      </c>
    </row>
    <row r="224" spans="2:65" s="1" customFormat="1" ht="22.5" customHeight="1">
      <c r="B224" s="40"/>
      <c r="C224" s="233" t="s">
        <v>550</v>
      </c>
      <c r="D224" s="233" t="s">
        <v>216</v>
      </c>
      <c r="E224" s="234" t="s">
        <v>485</v>
      </c>
      <c r="F224" s="235" t="s">
        <v>486</v>
      </c>
      <c r="G224" s="236" t="s">
        <v>359</v>
      </c>
      <c r="H224" s="237">
        <v>4</v>
      </c>
      <c r="I224" s="238"/>
      <c r="J224" s="239">
        <f t="shared" si="20"/>
        <v>0</v>
      </c>
      <c r="K224" s="235" t="s">
        <v>21</v>
      </c>
      <c r="L224" s="240"/>
      <c r="M224" s="241" t="s">
        <v>21</v>
      </c>
      <c r="N224" s="242" t="s">
        <v>41</v>
      </c>
      <c r="O224" s="41"/>
      <c r="P224" s="201">
        <f t="shared" si="21"/>
        <v>0</v>
      </c>
      <c r="Q224" s="201">
        <v>0</v>
      </c>
      <c r="R224" s="201">
        <f t="shared" si="22"/>
        <v>0</v>
      </c>
      <c r="S224" s="201">
        <v>0</v>
      </c>
      <c r="T224" s="202">
        <f t="shared" si="23"/>
        <v>0</v>
      </c>
      <c r="AR224" s="23" t="s">
        <v>307</v>
      </c>
      <c r="AT224" s="23" t="s">
        <v>216</v>
      </c>
      <c r="AU224" s="23" t="s">
        <v>147</v>
      </c>
      <c r="AY224" s="23" t="s">
        <v>138</v>
      </c>
      <c r="BE224" s="203">
        <f t="shared" si="24"/>
        <v>0</v>
      </c>
      <c r="BF224" s="203">
        <f t="shared" si="25"/>
        <v>0</v>
      </c>
      <c r="BG224" s="203">
        <f t="shared" si="26"/>
        <v>0</v>
      </c>
      <c r="BH224" s="203">
        <f t="shared" si="27"/>
        <v>0</v>
      </c>
      <c r="BI224" s="203">
        <f t="shared" si="28"/>
        <v>0</v>
      </c>
      <c r="BJ224" s="23" t="s">
        <v>147</v>
      </c>
      <c r="BK224" s="203">
        <f t="shared" si="29"/>
        <v>0</v>
      </c>
      <c r="BL224" s="23" t="s">
        <v>224</v>
      </c>
      <c r="BM224" s="23" t="s">
        <v>1134</v>
      </c>
    </row>
    <row r="225" spans="2:65" s="1" customFormat="1" ht="22.5" customHeight="1">
      <c r="B225" s="40"/>
      <c r="C225" s="192" t="s">
        <v>554</v>
      </c>
      <c r="D225" s="192" t="s">
        <v>141</v>
      </c>
      <c r="E225" s="193" t="s">
        <v>489</v>
      </c>
      <c r="F225" s="194" t="s">
        <v>1135</v>
      </c>
      <c r="G225" s="195" t="s">
        <v>144</v>
      </c>
      <c r="H225" s="196">
        <v>1</v>
      </c>
      <c r="I225" s="197"/>
      <c r="J225" s="198">
        <f t="shared" si="20"/>
        <v>0</v>
      </c>
      <c r="K225" s="194" t="s">
        <v>145</v>
      </c>
      <c r="L225" s="60"/>
      <c r="M225" s="199" t="s">
        <v>21</v>
      </c>
      <c r="N225" s="200" t="s">
        <v>41</v>
      </c>
      <c r="O225" s="41"/>
      <c r="P225" s="201">
        <f t="shared" si="21"/>
        <v>0</v>
      </c>
      <c r="Q225" s="201">
        <v>0</v>
      </c>
      <c r="R225" s="201">
        <f t="shared" si="22"/>
        <v>0</v>
      </c>
      <c r="S225" s="201">
        <v>0</v>
      </c>
      <c r="T225" s="202">
        <f t="shared" si="23"/>
        <v>0</v>
      </c>
      <c r="AR225" s="23" t="s">
        <v>224</v>
      </c>
      <c r="AT225" s="23" t="s">
        <v>141</v>
      </c>
      <c r="AU225" s="23" t="s">
        <v>147</v>
      </c>
      <c r="AY225" s="23" t="s">
        <v>138</v>
      </c>
      <c r="BE225" s="203">
        <f t="shared" si="24"/>
        <v>0</v>
      </c>
      <c r="BF225" s="203">
        <f t="shared" si="25"/>
        <v>0</v>
      </c>
      <c r="BG225" s="203">
        <f t="shared" si="26"/>
        <v>0</v>
      </c>
      <c r="BH225" s="203">
        <f t="shared" si="27"/>
        <v>0</v>
      </c>
      <c r="BI225" s="203">
        <f t="shared" si="28"/>
        <v>0</v>
      </c>
      <c r="BJ225" s="23" t="s">
        <v>147</v>
      </c>
      <c r="BK225" s="203">
        <f t="shared" si="29"/>
        <v>0</v>
      </c>
      <c r="BL225" s="23" t="s">
        <v>224</v>
      </c>
      <c r="BM225" s="23" t="s">
        <v>1136</v>
      </c>
    </row>
    <row r="226" spans="2:65" s="1" customFormat="1" ht="40.5">
      <c r="B226" s="40"/>
      <c r="C226" s="62"/>
      <c r="D226" s="204" t="s">
        <v>149</v>
      </c>
      <c r="E226" s="62"/>
      <c r="F226" s="205" t="s">
        <v>492</v>
      </c>
      <c r="G226" s="62"/>
      <c r="H226" s="62"/>
      <c r="I226" s="162"/>
      <c r="J226" s="62"/>
      <c r="K226" s="62"/>
      <c r="L226" s="60"/>
      <c r="M226" s="206"/>
      <c r="N226" s="41"/>
      <c r="O226" s="41"/>
      <c r="P226" s="41"/>
      <c r="Q226" s="41"/>
      <c r="R226" s="41"/>
      <c r="S226" s="41"/>
      <c r="T226" s="77"/>
      <c r="AT226" s="23" t="s">
        <v>149</v>
      </c>
      <c r="AU226" s="23" t="s">
        <v>147</v>
      </c>
    </row>
    <row r="227" spans="2:65" s="1" customFormat="1" ht="22.5" customHeight="1">
      <c r="B227" s="40"/>
      <c r="C227" s="192" t="s">
        <v>559</v>
      </c>
      <c r="D227" s="192" t="s">
        <v>141</v>
      </c>
      <c r="E227" s="193" t="s">
        <v>1137</v>
      </c>
      <c r="F227" s="194" t="s">
        <v>1138</v>
      </c>
      <c r="G227" s="195" t="s">
        <v>496</v>
      </c>
      <c r="H227" s="196">
        <v>1</v>
      </c>
      <c r="I227" s="197"/>
      <c r="J227" s="198">
        <f>ROUND(I227*H227,2)</f>
        <v>0</v>
      </c>
      <c r="K227" s="194" t="s">
        <v>21</v>
      </c>
      <c r="L227" s="60"/>
      <c r="M227" s="199" t="s">
        <v>21</v>
      </c>
      <c r="N227" s="200" t="s">
        <v>41</v>
      </c>
      <c r="O227" s="41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3" t="s">
        <v>224</v>
      </c>
      <c r="AT227" s="23" t="s">
        <v>141</v>
      </c>
      <c r="AU227" s="23" t="s">
        <v>147</v>
      </c>
      <c r="AY227" s="23" t="s">
        <v>138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147</v>
      </c>
      <c r="BK227" s="203">
        <f>ROUND(I227*H227,2)</f>
        <v>0</v>
      </c>
      <c r="BL227" s="23" t="s">
        <v>224</v>
      </c>
      <c r="BM227" s="23" t="s">
        <v>1139</v>
      </c>
    </row>
    <row r="228" spans="2:65" s="1" customFormat="1" ht="22.5" customHeight="1">
      <c r="B228" s="40"/>
      <c r="C228" s="192" t="s">
        <v>565</v>
      </c>
      <c r="D228" s="192" t="s">
        <v>141</v>
      </c>
      <c r="E228" s="193" t="s">
        <v>494</v>
      </c>
      <c r="F228" s="194" t="s">
        <v>495</v>
      </c>
      <c r="G228" s="195" t="s">
        <v>496</v>
      </c>
      <c r="H228" s="196">
        <v>1</v>
      </c>
      <c r="I228" s="197"/>
      <c r="J228" s="198">
        <f>ROUND(I228*H228,2)</f>
        <v>0</v>
      </c>
      <c r="K228" s="194" t="s">
        <v>21</v>
      </c>
      <c r="L228" s="60"/>
      <c r="M228" s="199" t="s">
        <v>21</v>
      </c>
      <c r="N228" s="200" t="s">
        <v>41</v>
      </c>
      <c r="O228" s="41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3" t="s">
        <v>224</v>
      </c>
      <c r="AT228" s="23" t="s">
        <v>141</v>
      </c>
      <c r="AU228" s="23" t="s">
        <v>147</v>
      </c>
      <c r="AY228" s="23" t="s">
        <v>138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3" t="s">
        <v>147</v>
      </c>
      <c r="BK228" s="203">
        <f>ROUND(I228*H228,2)</f>
        <v>0</v>
      </c>
      <c r="BL228" s="23" t="s">
        <v>224</v>
      </c>
      <c r="BM228" s="23" t="s">
        <v>1140</v>
      </c>
    </row>
    <row r="229" spans="2:65" s="1" customFormat="1" ht="22.5" customHeight="1">
      <c r="B229" s="40"/>
      <c r="C229" s="192" t="s">
        <v>572</v>
      </c>
      <c r="D229" s="192" t="s">
        <v>141</v>
      </c>
      <c r="E229" s="193" t="s">
        <v>1141</v>
      </c>
      <c r="F229" s="194" t="s">
        <v>1142</v>
      </c>
      <c r="G229" s="195" t="s">
        <v>315</v>
      </c>
      <c r="H229" s="247"/>
      <c r="I229" s="197"/>
      <c r="J229" s="198">
        <f>ROUND(I229*H229,2)</f>
        <v>0</v>
      </c>
      <c r="K229" s="194" t="s">
        <v>145</v>
      </c>
      <c r="L229" s="60"/>
      <c r="M229" s="199" t="s">
        <v>21</v>
      </c>
      <c r="N229" s="200" t="s">
        <v>41</v>
      </c>
      <c r="O229" s="41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3" t="s">
        <v>224</v>
      </c>
      <c r="AT229" s="23" t="s">
        <v>141</v>
      </c>
      <c r="AU229" s="23" t="s">
        <v>147</v>
      </c>
      <c r="AY229" s="23" t="s">
        <v>138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147</v>
      </c>
      <c r="BK229" s="203">
        <f>ROUND(I229*H229,2)</f>
        <v>0</v>
      </c>
      <c r="BL229" s="23" t="s">
        <v>224</v>
      </c>
      <c r="BM229" s="23" t="s">
        <v>1143</v>
      </c>
    </row>
    <row r="230" spans="2:65" s="10" customFormat="1" ht="29.85" customHeight="1">
      <c r="B230" s="175"/>
      <c r="C230" s="176"/>
      <c r="D230" s="189" t="s">
        <v>68</v>
      </c>
      <c r="E230" s="190" t="s">
        <v>503</v>
      </c>
      <c r="F230" s="190" t="s">
        <v>504</v>
      </c>
      <c r="G230" s="176"/>
      <c r="H230" s="176"/>
      <c r="I230" s="179"/>
      <c r="J230" s="191">
        <f>BK230</f>
        <v>0</v>
      </c>
      <c r="K230" s="176"/>
      <c r="L230" s="181"/>
      <c r="M230" s="182"/>
      <c r="N230" s="183"/>
      <c r="O230" s="183"/>
      <c r="P230" s="184">
        <f>SUM(P231:P235)</f>
        <v>0</v>
      </c>
      <c r="Q230" s="183"/>
      <c r="R230" s="184">
        <f>SUM(R231:R235)</f>
        <v>0.25149490200000002</v>
      </c>
      <c r="S230" s="183"/>
      <c r="T230" s="185">
        <f>SUM(T231:T235)</f>
        <v>0</v>
      </c>
      <c r="AR230" s="186" t="s">
        <v>147</v>
      </c>
      <c r="AT230" s="187" t="s">
        <v>68</v>
      </c>
      <c r="AU230" s="187" t="s">
        <v>77</v>
      </c>
      <c r="AY230" s="186" t="s">
        <v>138</v>
      </c>
      <c r="BK230" s="188">
        <f>SUM(BK231:BK235)</f>
        <v>0</v>
      </c>
    </row>
    <row r="231" spans="2:65" s="1" customFormat="1" ht="31.5" customHeight="1">
      <c r="B231" s="40"/>
      <c r="C231" s="192" t="s">
        <v>577</v>
      </c>
      <c r="D231" s="192" t="s">
        <v>141</v>
      </c>
      <c r="E231" s="193" t="s">
        <v>506</v>
      </c>
      <c r="F231" s="194" t="s">
        <v>507</v>
      </c>
      <c r="G231" s="195" t="s">
        <v>159</v>
      </c>
      <c r="H231" s="196">
        <v>32.103000000000002</v>
      </c>
      <c r="I231" s="197"/>
      <c r="J231" s="198">
        <f>ROUND(I231*H231,2)</f>
        <v>0</v>
      </c>
      <c r="K231" s="194" t="s">
        <v>145</v>
      </c>
      <c r="L231" s="60"/>
      <c r="M231" s="199" t="s">
        <v>21</v>
      </c>
      <c r="N231" s="200" t="s">
        <v>41</v>
      </c>
      <c r="O231" s="41"/>
      <c r="P231" s="201">
        <f>O231*H231</f>
        <v>0</v>
      </c>
      <c r="Q231" s="201">
        <v>7.8340000000000007E-3</v>
      </c>
      <c r="R231" s="201">
        <f>Q231*H231</f>
        <v>0.25149490200000002</v>
      </c>
      <c r="S231" s="201">
        <v>0</v>
      </c>
      <c r="T231" s="202">
        <f>S231*H231</f>
        <v>0</v>
      </c>
      <c r="AR231" s="23" t="s">
        <v>224</v>
      </c>
      <c r="AT231" s="23" t="s">
        <v>141</v>
      </c>
      <c r="AU231" s="23" t="s">
        <v>147</v>
      </c>
      <c r="AY231" s="23" t="s">
        <v>138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3" t="s">
        <v>147</v>
      </c>
      <c r="BK231" s="203">
        <f>ROUND(I231*H231,2)</f>
        <v>0</v>
      </c>
      <c r="BL231" s="23" t="s">
        <v>224</v>
      </c>
      <c r="BM231" s="23" t="s">
        <v>1144</v>
      </c>
    </row>
    <row r="232" spans="2:65" s="11" customFormat="1" ht="13.5">
      <c r="B232" s="207"/>
      <c r="C232" s="208"/>
      <c r="D232" s="218" t="s">
        <v>155</v>
      </c>
      <c r="E232" s="219" t="s">
        <v>21</v>
      </c>
      <c r="F232" s="220" t="s">
        <v>509</v>
      </c>
      <c r="G232" s="208"/>
      <c r="H232" s="221">
        <v>22.553000000000001</v>
      </c>
      <c r="I232" s="212"/>
      <c r="J232" s="208"/>
      <c r="K232" s="208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155</v>
      </c>
      <c r="AU232" s="217" t="s">
        <v>147</v>
      </c>
      <c r="AV232" s="11" t="s">
        <v>147</v>
      </c>
      <c r="AW232" s="11" t="s">
        <v>33</v>
      </c>
      <c r="AX232" s="11" t="s">
        <v>69</v>
      </c>
      <c r="AY232" s="217" t="s">
        <v>138</v>
      </c>
    </row>
    <row r="233" spans="2:65" s="11" customFormat="1" ht="13.5">
      <c r="B233" s="207"/>
      <c r="C233" s="208"/>
      <c r="D233" s="218" t="s">
        <v>155</v>
      </c>
      <c r="E233" s="219" t="s">
        <v>21</v>
      </c>
      <c r="F233" s="220" t="s">
        <v>510</v>
      </c>
      <c r="G233" s="208"/>
      <c r="H233" s="221">
        <v>9.5500000000000007</v>
      </c>
      <c r="I233" s="212"/>
      <c r="J233" s="208"/>
      <c r="K233" s="208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155</v>
      </c>
      <c r="AU233" s="217" t="s">
        <v>147</v>
      </c>
      <c r="AV233" s="11" t="s">
        <v>147</v>
      </c>
      <c r="AW233" s="11" t="s">
        <v>33</v>
      </c>
      <c r="AX233" s="11" t="s">
        <v>69</v>
      </c>
      <c r="AY233" s="217" t="s">
        <v>138</v>
      </c>
    </row>
    <row r="234" spans="2:65" s="12" customFormat="1" ht="13.5">
      <c r="B234" s="222"/>
      <c r="C234" s="223"/>
      <c r="D234" s="204" t="s">
        <v>155</v>
      </c>
      <c r="E234" s="224" t="s">
        <v>21</v>
      </c>
      <c r="F234" s="225" t="s">
        <v>210</v>
      </c>
      <c r="G234" s="223"/>
      <c r="H234" s="226">
        <v>32.103000000000002</v>
      </c>
      <c r="I234" s="227"/>
      <c r="J234" s="223"/>
      <c r="K234" s="223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155</v>
      </c>
      <c r="AU234" s="232" t="s">
        <v>147</v>
      </c>
      <c r="AV234" s="12" t="s">
        <v>146</v>
      </c>
      <c r="AW234" s="12" t="s">
        <v>33</v>
      </c>
      <c r="AX234" s="12" t="s">
        <v>77</v>
      </c>
      <c r="AY234" s="232" t="s">
        <v>138</v>
      </c>
    </row>
    <row r="235" spans="2:65" s="1" customFormat="1" ht="22.5" customHeight="1">
      <c r="B235" s="40"/>
      <c r="C235" s="192" t="s">
        <v>582</v>
      </c>
      <c r="D235" s="192" t="s">
        <v>141</v>
      </c>
      <c r="E235" s="193" t="s">
        <v>512</v>
      </c>
      <c r="F235" s="194" t="s">
        <v>513</v>
      </c>
      <c r="G235" s="195" t="s">
        <v>315</v>
      </c>
      <c r="H235" s="247"/>
      <c r="I235" s="197"/>
      <c r="J235" s="198">
        <f>ROUND(I235*H235,2)</f>
        <v>0</v>
      </c>
      <c r="K235" s="194" t="s">
        <v>145</v>
      </c>
      <c r="L235" s="60"/>
      <c r="M235" s="199" t="s">
        <v>21</v>
      </c>
      <c r="N235" s="200" t="s">
        <v>41</v>
      </c>
      <c r="O235" s="41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3" t="s">
        <v>224</v>
      </c>
      <c r="AT235" s="23" t="s">
        <v>141</v>
      </c>
      <c r="AU235" s="23" t="s">
        <v>147</v>
      </c>
      <c r="AY235" s="23" t="s">
        <v>138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3" t="s">
        <v>147</v>
      </c>
      <c r="BK235" s="203">
        <f>ROUND(I235*H235,2)</f>
        <v>0</v>
      </c>
      <c r="BL235" s="23" t="s">
        <v>224</v>
      </c>
      <c r="BM235" s="23" t="s">
        <v>1145</v>
      </c>
    </row>
    <row r="236" spans="2:65" s="10" customFormat="1" ht="29.85" customHeight="1">
      <c r="B236" s="175"/>
      <c r="C236" s="176"/>
      <c r="D236" s="189" t="s">
        <v>68</v>
      </c>
      <c r="E236" s="190" t="s">
        <v>515</v>
      </c>
      <c r="F236" s="190" t="s">
        <v>516</v>
      </c>
      <c r="G236" s="176"/>
      <c r="H236" s="176"/>
      <c r="I236" s="179"/>
      <c r="J236" s="191">
        <f>BK236</f>
        <v>0</v>
      </c>
      <c r="K236" s="176"/>
      <c r="L236" s="181"/>
      <c r="M236" s="182"/>
      <c r="N236" s="183"/>
      <c r="O236" s="183"/>
      <c r="P236" s="184">
        <f>SUM(P237:P251)</f>
        <v>0</v>
      </c>
      <c r="Q236" s="183"/>
      <c r="R236" s="184">
        <f>SUM(R237:R251)</f>
        <v>0.11305999999999999</v>
      </c>
      <c r="S236" s="183"/>
      <c r="T236" s="185">
        <f>SUM(T237:T251)</f>
        <v>0.18060000000000001</v>
      </c>
      <c r="AR236" s="186" t="s">
        <v>147</v>
      </c>
      <c r="AT236" s="187" t="s">
        <v>68</v>
      </c>
      <c r="AU236" s="187" t="s">
        <v>77</v>
      </c>
      <c r="AY236" s="186" t="s">
        <v>138</v>
      </c>
      <c r="BK236" s="188">
        <f>SUM(BK237:BK251)</f>
        <v>0</v>
      </c>
    </row>
    <row r="237" spans="2:65" s="1" customFormat="1" ht="22.5" customHeight="1">
      <c r="B237" s="40"/>
      <c r="C237" s="192" t="s">
        <v>590</v>
      </c>
      <c r="D237" s="192" t="s">
        <v>141</v>
      </c>
      <c r="E237" s="193" t="s">
        <v>518</v>
      </c>
      <c r="F237" s="194" t="s">
        <v>519</v>
      </c>
      <c r="G237" s="195" t="s">
        <v>496</v>
      </c>
      <c r="H237" s="196">
        <v>1</v>
      </c>
      <c r="I237" s="197"/>
      <c r="J237" s="198">
        <f>ROUND(I237*H237,2)</f>
        <v>0</v>
      </c>
      <c r="K237" s="194" t="s">
        <v>21</v>
      </c>
      <c r="L237" s="60"/>
      <c r="M237" s="199" t="s">
        <v>21</v>
      </c>
      <c r="N237" s="200" t="s">
        <v>41</v>
      </c>
      <c r="O237" s="41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3" t="s">
        <v>224</v>
      </c>
      <c r="AT237" s="23" t="s">
        <v>141</v>
      </c>
      <c r="AU237" s="23" t="s">
        <v>147</v>
      </c>
      <c r="AY237" s="23" t="s">
        <v>138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3" t="s">
        <v>147</v>
      </c>
      <c r="BK237" s="203">
        <f>ROUND(I237*H237,2)</f>
        <v>0</v>
      </c>
      <c r="BL237" s="23" t="s">
        <v>224</v>
      </c>
      <c r="BM237" s="23" t="s">
        <v>1146</v>
      </c>
    </row>
    <row r="238" spans="2:65" s="1" customFormat="1" ht="27">
      <c r="B238" s="40"/>
      <c r="C238" s="62"/>
      <c r="D238" s="204" t="s">
        <v>149</v>
      </c>
      <c r="E238" s="62"/>
      <c r="F238" s="205" t="s">
        <v>521</v>
      </c>
      <c r="G238" s="62"/>
      <c r="H238" s="62"/>
      <c r="I238" s="162"/>
      <c r="J238" s="62"/>
      <c r="K238" s="62"/>
      <c r="L238" s="60"/>
      <c r="M238" s="206"/>
      <c r="N238" s="41"/>
      <c r="O238" s="41"/>
      <c r="P238" s="41"/>
      <c r="Q238" s="41"/>
      <c r="R238" s="41"/>
      <c r="S238" s="41"/>
      <c r="T238" s="77"/>
      <c r="AT238" s="23" t="s">
        <v>149</v>
      </c>
      <c r="AU238" s="23" t="s">
        <v>147</v>
      </c>
    </row>
    <row r="239" spans="2:65" s="1" customFormat="1" ht="22.5" customHeight="1">
      <c r="B239" s="40"/>
      <c r="C239" s="192" t="s">
        <v>595</v>
      </c>
      <c r="D239" s="192" t="s">
        <v>141</v>
      </c>
      <c r="E239" s="193" t="s">
        <v>523</v>
      </c>
      <c r="F239" s="194" t="s">
        <v>524</v>
      </c>
      <c r="G239" s="195" t="s">
        <v>144</v>
      </c>
      <c r="H239" s="196">
        <v>6</v>
      </c>
      <c r="I239" s="197"/>
      <c r="J239" s="198">
        <f t="shared" ref="J239:J249" si="30">ROUND(I239*H239,2)</f>
        <v>0</v>
      </c>
      <c r="K239" s="194" t="s">
        <v>145</v>
      </c>
      <c r="L239" s="60"/>
      <c r="M239" s="199" t="s">
        <v>21</v>
      </c>
      <c r="N239" s="200" t="s">
        <v>41</v>
      </c>
      <c r="O239" s="41"/>
      <c r="P239" s="201">
        <f t="shared" ref="P239:P249" si="31">O239*H239</f>
        <v>0</v>
      </c>
      <c r="Q239" s="201">
        <v>0</v>
      </c>
      <c r="R239" s="201">
        <f t="shared" ref="R239:R249" si="32">Q239*H239</f>
        <v>0</v>
      </c>
      <c r="S239" s="201">
        <v>0</v>
      </c>
      <c r="T239" s="202">
        <f t="shared" ref="T239:T249" si="33">S239*H239</f>
        <v>0</v>
      </c>
      <c r="AR239" s="23" t="s">
        <v>224</v>
      </c>
      <c r="AT239" s="23" t="s">
        <v>141</v>
      </c>
      <c r="AU239" s="23" t="s">
        <v>147</v>
      </c>
      <c r="AY239" s="23" t="s">
        <v>138</v>
      </c>
      <c r="BE239" s="203">
        <f t="shared" ref="BE239:BE249" si="34">IF(N239="základní",J239,0)</f>
        <v>0</v>
      </c>
      <c r="BF239" s="203">
        <f t="shared" ref="BF239:BF249" si="35">IF(N239="snížená",J239,0)</f>
        <v>0</v>
      </c>
      <c r="BG239" s="203">
        <f t="shared" ref="BG239:BG249" si="36">IF(N239="zákl. přenesená",J239,0)</f>
        <v>0</v>
      </c>
      <c r="BH239" s="203">
        <f t="shared" ref="BH239:BH249" si="37">IF(N239="sníž. přenesená",J239,0)</f>
        <v>0</v>
      </c>
      <c r="BI239" s="203">
        <f t="shared" ref="BI239:BI249" si="38">IF(N239="nulová",J239,0)</f>
        <v>0</v>
      </c>
      <c r="BJ239" s="23" t="s">
        <v>147</v>
      </c>
      <c r="BK239" s="203">
        <f t="shared" ref="BK239:BK249" si="39">ROUND(I239*H239,2)</f>
        <v>0</v>
      </c>
      <c r="BL239" s="23" t="s">
        <v>224</v>
      </c>
      <c r="BM239" s="23" t="s">
        <v>1147</v>
      </c>
    </row>
    <row r="240" spans="2:65" s="1" customFormat="1" ht="22.5" customHeight="1">
      <c r="B240" s="40"/>
      <c r="C240" s="233" t="s">
        <v>599</v>
      </c>
      <c r="D240" s="233" t="s">
        <v>216</v>
      </c>
      <c r="E240" s="234" t="s">
        <v>527</v>
      </c>
      <c r="F240" s="235" t="s">
        <v>528</v>
      </c>
      <c r="G240" s="236" t="s">
        <v>144</v>
      </c>
      <c r="H240" s="237">
        <v>3</v>
      </c>
      <c r="I240" s="238"/>
      <c r="J240" s="239">
        <f t="shared" si="30"/>
        <v>0</v>
      </c>
      <c r="K240" s="235" t="s">
        <v>145</v>
      </c>
      <c r="L240" s="240"/>
      <c r="M240" s="241" t="s">
        <v>21</v>
      </c>
      <c r="N240" s="242" t="s">
        <v>41</v>
      </c>
      <c r="O240" s="41"/>
      <c r="P240" s="201">
        <f t="shared" si="31"/>
        <v>0</v>
      </c>
      <c r="Q240" s="201">
        <v>1.38E-2</v>
      </c>
      <c r="R240" s="201">
        <f t="shared" si="32"/>
        <v>4.1399999999999999E-2</v>
      </c>
      <c r="S240" s="201">
        <v>0</v>
      </c>
      <c r="T240" s="202">
        <f t="shared" si="33"/>
        <v>0</v>
      </c>
      <c r="AR240" s="23" t="s">
        <v>307</v>
      </c>
      <c r="AT240" s="23" t="s">
        <v>216</v>
      </c>
      <c r="AU240" s="23" t="s">
        <v>147</v>
      </c>
      <c r="AY240" s="23" t="s">
        <v>138</v>
      </c>
      <c r="BE240" s="203">
        <f t="shared" si="34"/>
        <v>0</v>
      </c>
      <c r="BF240" s="203">
        <f t="shared" si="35"/>
        <v>0</v>
      </c>
      <c r="BG240" s="203">
        <f t="shared" si="36"/>
        <v>0</v>
      </c>
      <c r="BH240" s="203">
        <f t="shared" si="37"/>
        <v>0</v>
      </c>
      <c r="BI240" s="203">
        <f t="shared" si="38"/>
        <v>0</v>
      </c>
      <c r="BJ240" s="23" t="s">
        <v>147</v>
      </c>
      <c r="BK240" s="203">
        <f t="shared" si="39"/>
        <v>0</v>
      </c>
      <c r="BL240" s="23" t="s">
        <v>224</v>
      </c>
      <c r="BM240" s="23" t="s">
        <v>1148</v>
      </c>
    </row>
    <row r="241" spans="2:65" s="1" customFormat="1" ht="31.5" customHeight="1">
      <c r="B241" s="40"/>
      <c r="C241" s="233" t="s">
        <v>603</v>
      </c>
      <c r="D241" s="233" t="s">
        <v>216</v>
      </c>
      <c r="E241" s="234" t="s">
        <v>531</v>
      </c>
      <c r="F241" s="235" t="s">
        <v>532</v>
      </c>
      <c r="G241" s="236" t="s">
        <v>144</v>
      </c>
      <c r="H241" s="237">
        <v>3</v>
      </c>
      <c r="I241" s="238"/>
      <c r="J241" s="239">
        <f t="shared" si="30"/>
        <v>0</v>
      </c>
      <c r="K241" s="235" t="s">
        <v>145</v>
      </c>
      <c r="L241" s="240"/>
      <c r="M241" s="241" t="s">
        <v>21</v>
      </c>
      <c r="N241" s="242" t="s">
        <v>41</v>
      </c>
      <c r="O241" s="41"/>
      <c r="P241" s="201">
        <f t="shared" si="31"/>
        <v>0</v>
      </c>
      <c r="Q241" s="201">
        <v>2.0500000000000001E-2</v>
      </c>
      <c r="R241" s="201">
        <f t="shared" si="32"/>
        <v>6.1499999999999999E-2</v>
      </c>
      <c r="S241" s="201">
        <v>0</v>
      </c>
      <c r="T241" s="202">
        <f t="shared" si="33"/>
        <v>0</v>
      </c>
      <c r="AR241" s="23" t="s">
        <v>307</v>
      </c>
      <c r="AT241" s="23" t="s">
        <v>216</v>
      </c>
      <c r="AU241" s="23" t="s">
        <v>147</v>
      </c>
      <c r="AY241" s="23" t="s">
        <v>138</v>
      </c>
      <c r="BE241" s="203">
        <f t="shared" si="34"/>
        <v>0</v>
      </c>
      <c r="BF241" s="203">
        <f t="shared" si="35"/>
        <v>0</v>
      </c>
      <c r="BG241" s="203">
        <f t="shared" si="36"/>
        <v>0</v>
      </c>
      <c r="BH241" s="203">
        <f t="shared" si="37"/>
        <v>0</v>
      </c>
      <c r="BI241" s="203">
        <f t="shared" si="38"/>
        <v>0</v>
      </c>
      <c r="BJ241" s="23" t="s">
        <v>147</v>
      </c>
      <c r="BK241" s="203">
        <f t="shared" si="39"/>
        <v>0</v>
      </c>
      <c r="BL241" s="23" t="s">
        <v>224</v>
      </c>
      <c r="BM241" s="23" t="s">
        <v>1149</v>
      </c>
    </row>
    <row r="242" spans="2:65" s="1" customFormat="1" ht="22.5" customHeight="1">
      <c r="B242" s="40"/>
      <c r="C242" s="192" t="s">
        <v>607</v>
      </c>
      <c r="D242" s="192" t="s">
        <v>141</v>
      </c>
      <c r="E242" s="193" t="s">
        <v>1150</v>
      </c>
      <c r="F242" s="194" t="s">
        <v>1151</v>
      </c>
      <c r="G242" s="195" t="s">
        <v>144</v>
      </c>
      <c r="H242" s="196">
        <v>1</v>
      </c>
      <c r="I242" s="197"/>
      <c r="J242" s="198">
        <f t="shared" si="30"/>
        <v>0</v>
      </c>
      <c r="K242" s="194" t="s">
        <v>145</v>
      </c>
      <c r="L242" s="60"/>
      <c r="M242" s="199" t="s">
        <v>21</v>
      </c>
      <c r="N242" s="200" t="s">
        <v>41</v>
      </c>
      <c r="O242" s="41"/>
      <c r="P242" s="201">
        <f t="shared" si="31"/>
        <v>0</v>
      </c>
      <c r="Q242" s="201">
        <v>0</v>
      </c>
      <c r="R242" s="201">
        <f t="shared" si="32"/>
        <v>0</v>
      </c>
      <c r="S242" s="201">
        <v>0</v>
      </c>
      <c r="T242" s="202">
        <f t="shared" si="33"/>
        <v>0</v>
      </c>
      <c r="AR242" s="23" t="s">
        <v>224</v>
      </c>
      <c r="AT242" s="23" t="s">
        <v>141</v>
      </c>
      <c r="AU242" s="23" t="s">
        <v>147</v>
      </c>
      <c r="AY242" s="23" t="s">
        <v>138</v>
      </c>
      <c r="BE242" s="203">
        <f t="shared" si="34"/>
        <v>0</v>
      </c>
      <c r="BF242" s="203">
        <f t="shared" si="35"/>
        <v>0</v>
      </c>
      <c r="BG242" s="203">
        <f t="shared" si="36"/>
        <v>0</v>
      </c>
      <c r="BH242" s="203">
        <f t="shared" si="37"/>
        <v>0</v>
      </c>
      <c r="BI242" s="203">
        <f t="shared" si="38"/>
        <v>0</v>
      </c>
      <c r="BJ242" s="23" t="s">
        <v>147</v>
      </c>
      <c r="BK242" s="203">
        <f t="shared" si="39"/>
        <v>0</v>
      </c>
      <c r="BL242" s="23" t="s">
        <v>224</v>
      </c>
      <c r="BM242" s="23" t="s">
        <v>1152</v>
      </c>
    </row>
    <row r="243" spans="2:65" s="1" customFormat="1" ht="31.5" customHeight="1">
      <c r="B243" s="40"/>
      <c r="C243" s="233" t="s">
        <v>612</v>
      </c>
      <c r="D243" s="233" t="s">
        <v>216</v>
      </c>
      <c r="E243" s="234" t="s">
        <v>1153</v>
      </c>
      <c r="F243" s="235" t="s">
        <v>1154</v>
      </c>
      <c r="G243" s="236" t="s">
        <v>359</v>
      </c>
      <c r="H243" s="237">
        <v>1</v>
      </c>
      <c r="I243" s="238"/>
      <c r="J243" s="239">
        <f t="shared" si="30"/>
        <v>0</v>
      </c>
      <c r="K243" s="235" t="s">
        <v>21</v>
      </c>
      <c r="L243" s="240"/>
      <c r="M243" s="241" t="s">
        <v>21</v>
      </c>
      <c r="N243" s="242" t="s">
        <v>41</v>
      </c>
      <c r="O243" s="41"/>
      <c r="P243" s="201">
        <f t="shared" si="31"/>
        <v>0</v>
      </c>
      <c r="Q243" s="201">
        <v>0</v>
      </c>
      <c r="R243" s="201">
        <f t="shared" si="32"/>
        <v>0</v>
      </c>
      <c r="S243" s="201">
        <v>0</v>
      </c>
      <c r="T243" s="202">
        <f t="shared" si="33"/>
        <v>0</v>
      </c>
      <c r="AR243" s="23" t="s">
        <v>307</v>
      </c>
      <c r="AT243" s="23" t="s">
        <v>216</v>
      </c>
      <c r="AU243" s="23" t="s">
        <v>147</v>
      </c>
      <c r="AY243" s="23" t="s">
        <v>138</v>
      </c>
      <c r="BE243" s="203">
        <f t="shared" si="34"/>
        <v>0</v>
      </c>
      <c r="BF243" s="203">
        <f t="shared" si="35"/>
        <v>0</v>
      </c>
      <c r="BG243" s="203">
        <f t="shared" si="36"/>
        <v>0</v>
      </c>
      <c r="BH243" s="203">
        <f t="shared" si="37"/>
        <v>0</v>
      </c>
      <c r="BI243" s="203">
        <f t="shared" si="38"/>
        <v>0</v>
      </c>
      <c r="BJ243" s="23" t="s">
        <v>147</v>
      </c>
      <c r="BK243" s="203">
        <f t="shared" si="39"/>
        <v>0</v>
      </c>
      <c r="BL243" s="23" t="s">
        <v>224</v>
      </c>
      <c r="BM243" s="23" t="s">
        <v>1155</v>
      </c>
    </row>
    <row r="244" spans="2:65" s="1" customFormat="1" ht="22.5" customHeight="1">
      <c r="B244" s="40"/>
      <c r="C244" s="192" t="s">
        <v>616</v>
      </c>
      <c r="D244" s="192" t="s">
        <v>141</v>
      </c>
      <c r="E244" s="193" t="s">
        <v>539</v>
      </c>
      <c r="F244" s="194" t="s">
        <v>540</v>
      </c>
      <c r="G244" s="195" t="s">
        <v>144</v>
      </c>
      <c r="H244" s="196">
        <v>7</v>
      </c>
      <c r="I244" s="197"/>
      <c r="J244" s="198">
        <f t="shared" si="30"/>
        <v>0</v>
      </c>
      <c r="K244" s="194" t="s">
        <v>145</v>
      </c>
      <c r="L244" s="60"/>
      <c r="M244" s="199" t="s">
        <v>21</v>
      </c>
      <c r="N244" s="200" t="s">
        <v>41</v>
      </c>
      <c r="O244" s="41"/>
      <c r="P244" s="201">
        <f t="shared" si="31"/>
        <v>0</v>
      </c>
      <c r="Q244" s="201">
        <v>0</v>
      </c>
      <c r="R244" s="201">
        <f t="shared" si="32"/>
        <v>0</v>
      </c>
      <c r="S244" s="201">
        <v>1.8E-3</v>
      </c>
      <c r="T244" s="202">
        <f t="shared" si="33"/>
        <v>1.26E-2</v>
      </c>
      <c r="AR244" s="23" t="s">
        <v>146</v>
      </c>
      <c r="AT244" s="23" t="s">
        <v>141</v>
      </c>
      <c r="AU244" s="23" t="s">
        <v>147</v>
      </c>
      <c r="AY244" s="23" t="s">
        <v>138</v>
      </c>
      <c r="BE244" s="203">
        <f t="shared" si="34"/>
        <v>0</v>
      </c>
      <c r="BF244" s="203">
        <f t="shared" si="35"/>
        <v>0</v>
      </c>
      <c r="BG244" s="203">
        <f t="shared" si="36"/>
        <v>0</v>
      </c>
      <c r="BH244" s="203">
        <f t="shared" si="37"/>
        <v>0</v>
      </c>
      <c r="BI244" s="203">
        <f t="shared" si="38"/>
        <v>0</v>
      </c>
      <c r="BJ244" s="23" t="s">
        <v>147</v>
      </c>
      <c r="BK244" s="203">
        <f t="shared" si="39"/>
        <v>0</v>
      </c>
      <c r="BL244" s="23" t="s">
        <v>146</v>
      </c>
      <c r="BM244" s="23" t="s">
        <v>1156</v>
      </c>
    </row>
    <row r="245" spans="2:65" s="1" customFormat="1" ht="22.5" customHeight="1">
      <c r="B245" s="40"/>
      <c r="C245" s="192" t="s">
        <v>620</v>
      </c>
      <c r="D245" s="192" t="s">
        <v>141</v>
      </c>
      <c r="E245" s="193" t="s">
        <v>535</v>
      </c>
      <c r="F245" s="194" t="s">
        <v>536</v>
      </c>
      <c r="G245" s="195" t="s">
        <v>144</v>
      </c>
      <c r="H245" s="196">
        <v>7</v>
      </c>
      <c r="I245" s="197"/>
      <c r="J245" s="198">
        <f t="shared" si="30"/>
        <v>0</v>
      </c>
      <c r="K245" s="194" t="s">
        <v>145</v>
      </c>
      <c r="L245" s="60"/>
      <c r="M245" s="199" t="s">
        <v>21</v>
      </c>
      <c r="N245" s="200" t="s">
        <v>41</v>
      </c>
      <c r="O245" s="41"/>
      <c r="P245" s="201">
        <f t="shared" si="31"/>
        <v>0</v>
      </c>
      <c r="Q245" s="201">
        <v>0</v>
      </c>
      <c r="R245" s="201">
        <f t="shared" si="32"/>
        <v>0</v>
      </c>
      <c r="S245" s="201">
        <v>2.4E-2</v>
      </c>
      <c r="T245" s="202">
        <f t="shared" si="33"/>
        <v>0.16800000000000001</v>
      </c>
      <c r="AR245" s="23" t="s">
        <v>224</v>
      </c>
      <c r="AT245" s="23" t="s">
        <v>141</v>
      </c>
      <c r="AU245" s="23" t="s">
        <v>147</v>
      </c>
      <c r="AY245" s="23" t="s">
        <v>138</v>
      </c>
      <c r="BE245" s="203">
        <f t="shared" si="34"/>
        <v>0</v>
      </c>
      <c r="BF245" s="203">
        <f t="shared" si="35"/>
        <v>0</v>
      </c>
      <c r="BG245" s="203">
        <f t="shared" si="36"/>
        <v>0</v>
      </c>
      <c r="BH245" s="203">
        <f t="shared" si="37"/>
        <v>0</v>
      </c>
      <c r="BI245" s="203">
        <f t="shared" si="38"/>
        <v>0</v>
      </c>
      <c r="BJ245" s="23" t="s">
        <v>147</v>
      </c>
      <c r="BK245" s="203">
        <f t="shared" si="39"/>
        <v>0</v>
      </c>
      <c r="BL245" s="23" t="s">
        <v>224</v>
      </c>
      <c r="BM245" s="23" t="s">
        <v>1157</v>
      </c>
    </row>
    <row r="246" spans="2:65" s="1" customFormat="1" ht="22.5" customHeight="1">
      <c r="B246" s="40"/>
      <c r="C246" s="192" t="s">
        <v>626</v>
      </c>
      <c r="D246" s="192" t="s">
        <v>141</v>
      </c>
      <c r="E246" s="193" t="s">
        <v>543</v>
      </c>
      <c r="F246" s="194" t="s">
        <v>544</v>
      </c>
      <c r="G246" s="195" t="s">
        <v>144</v>
      </c>
      <c r="H246" s="196">
        <v>7</v>
      </c>
      <c r="I246" s="197"/>
      <c r="J246" s="198">
        <f t="shared" si="30"/>
        <v>0</v>
      </c>
      <c r="K246" s="194" t="s">
        <v>145</v>
      </c>
      <c r="L246" s="60"/>
      <c r="M246" s="199" t="s">
        <v>21</v>
      </c>
      <c r="N246" s="200" t="s">
        <v>41</v>
      </c>
      <c r="O246" s="41"/>
      <c r="P246" s="201">
        <f t="shared" si="31"/>
        <v>0</v>
      </c>
      <c r="Q246" s="201">
        <v>0</v>
      </c>
      <c r="R246" s="201">
        <f t="shared" si="32"/>
        <v>0</v>
      </c>
      <c r="S246" s="201">
        <v>0</v>
      </c>
      <c r="T246" s="202">
        <f t="shared" si="33"/>
        <v>0</v>
      </c>
      <c r="AR246" s="23" t="s">
        <v>224</v>
      </c>
      <c r="AT246" s="23" t="s">
        <v>141</v>
      </c>
      <c r="AU246" s="23" t="s">
        <v>147</v>
      </c>
      <c r="AY246" s="23" t="s">
        <v>138</v>
      </c>
      <c r="BE246" s="203">
        <f t="shared" si="34"/>
        <v>0</v>
      </c>
      <c r="BF246" s="203">
        <f t="shared" si="35"/>
        <v>0</v>
      </c>
      <c r="BG246" s="203">
        <f t="shared" si="36"/>
        <v>0</v>
      </c>
      <c r="BH246" s="203">
        <f t="shared" si="37"/>
        <v>0</v>
      </c>
      <c r="BI246" s="203">
        <f t="shared" si="38"/>
        <v>0</v>
      </c>
      <c r="BJ246" s="23" t="s">
        <v>147</v>
      </c>
      <c r="BK246" s="203">
        <f t="shared" si="39"/>
        <v>0</v>
      </c>
      <c r="BL246" s="23" t="s">
        <v>224</v>
      </c>
      <c r="BM246" s="23" t="s">
        <v>1158</v>
      </c>
    </row>
    <row r="247" spans="2:65" s="1" customFormat="1" ht="22.5" customHeight="1">
      <c r="B247" s="40"/>
      <c r="C247" s="233" t="s">
        <v>632</v>
      </c>
      <c r="D247" s="233" t="s">
        <v>216</v>
      </c>
      <c r="E247" s="234" t="s">
        <v>547</v>
      </c>
      <c r="F247" s="235" t="s">
        <v>548</v>
      </c>
      <c r="G247" s="236" t="s">
        <v>144</v>
      </c>
      <c r="H247" s="237">
        <v>3</v>
      </c>
      <c r="I247" s="238"/>
      <c r="J247" s="239">
        <f t="shared" si="30"/>
        <v>0</v>
      </c>
      <c r="K247" s="235" t="s">
        <v>145</v>
      </c>
      <c r="L247" s="240"/>
      <c r="M247" s="241" t="s">
        <v>21</v>
      </c>
      <c r="N247" s="242" t="s">
        <v>41</v>
      </c>
      <c r="O247" s="41"/>
      <c r="P247" s="201">
        <f t="shared" si="31"/>
        <v>0</v>
      </c>
      <c r="Q247" s="201">
        <v>9.2000000000000003E-4</v>
      </c>
      <c r="R247" s="201">
        <f t="shared" si="32"/>
        <v>2.7600000000000003E-3</v>
      </c>
      <c r="S247" s="201">
        <v>0</v>
      </c>
      <c r="T247" s="202">
        <f t="shared" si="33"/>
        <v>0</v>
      </c>
      <c r="AR247" s="23" t="s">
        <v>307</v>
      </c>
      <c r="AT247" s="23" t="s">
        <v>216</v>
      </c>
      <c r="AU247" s="23" t="s">
        <v>147</v>
      </c>
      <c r="AY247" s="23" t="s">
        <v>138</v>
      </c>
      <c r="BE247" s="203">
        <f t="shared" si="34"/>
        <v>0</v>
      </c>
      <c r="BF247" s="203">
        <f t="shared" si="35"/>
        <v>0</v>
      </c>
      <c r="BG247" s="203">
        <f t="shared" si="36"/>
        <v>0</v>
      </c>
      <c r="BH247" s="203">
        <f t="shared" si="37"/>
        <v>0</v>
      </c>
      <c r="BI247" s="203">
        <f t="shared" si="38"/>
        <v>0</v>
      </c>
      <c r="BJ247" s="23" t="s">
        <v>147</v>
      </c>
      <c r="BK247" s="203">
        <f t="shared" si="39"/>
        <v>0</v>
      </c>
      <c r="BL247" s="23" t="s">
        <v>224</v>
      </c>
      <c r="BM247" s="23" t="s">
        <v>1159</v>
      </c>
    </row>
    <row r="248" spans="2:65" s="1" customFormat="1" ht="22.5" customHeight="1">
      <c r="B248" s="40"/>
      <c r="C248" s="233" t="s">
        <v>636</v>
      </c>
      <c r="D248" s="233" t="s">
        <v>216</v>
      </c>
      <c r="E248" s="234" t="s">
        <v>551</v>
      </c>
      <c r="F248" s="235" t="s">
        <v>552</v>
      </c>
      <c r="G248" s="236" t="s">
        <v>144</v>
      </c>
      <c r="H248" s="237">
        <v>4</v>
      </c>
      <c r="I248" s="238"/>
      <c r="J248" s="239">
        <f t="shared" si="30"/>
        <v>0</v>
      </c>
      <c r="K248" s="235" t="s">
        <v>145</v>
      </c>
      <c r="L248" s="240"/>
      <c r="M248" s="241" t="s">
        <v>21</v>
      </c>
      <c r="N248" s="242" t="s">
        <v>41</v>
      </c>
      <c r="O248" s="41"/>
      <c r="P248" s="201">
        <f t="shared" si="31"/>
        <v>0</v>
      </c>
      <c r="Q248" s="201">
        <v>1.8500000000000001E-3</v>
      </c>
      <c r="R248" s="201">
        <f t="shared" si="32"/>
        <v>7.4000000000000003E-3</v>
      </c>
      <c r="S248" s="201">
        <v>0</v>
      </c>
      <c r="T248" s="202">
        <f t="shared" si="33"/>
        <v>0</v>
      </c>
      <c r="AR248" s="23" t="s">
        <v>307</v>
      </c>
      <c r="AT248" s="23" t="s">
        <v>216</v>
      </c>
      <c r="AU248" s="23" t="s">
        <v>147</v>
      </c>
      <c r="AY248" s="23" t="s">
        <v>138</v>
      </c>
      <c r="BE248" s="203">
        <f t="shared" si="34"/>
        <v>0</v>
      </c>
      <c r="BF248" s="203">
        <f t="shared" si="35"/>
        <v>0</v>
      </c>
      <c r="BG248" s="203">
        <f t="shared" si="36"/>
        <v>0</v>
      </c>
      <c r="BH248" s="203">
        <f t="shared" si="37"/>
        <v>0</v>
      </c>
      <c r="BI248" s="203">
        <f t="shared" si="38"/>
        <v>0</v>
      </c>
      <c r="BJ248" s="23" t="s">
        <v>147</v>
      </c>
      <c r="BK248" s="203">
        <f t="shared" si="39"/>
        <v>0</v>
      </c>
      <c r="BL248" s="23" t="s">
        <v>224</v>
      </c>
      <c r="BM248" s="23" t="s">
        <v>1160</v>
      </c>
    </row>
    <row r="249" spans="2:65" s="1" customFormat="1" ht="22.5" customHeight="1">
      <c r="B249" s="40"/>
      <c r="C249" s="192" t="s">
        <v>640</v>
      </c>
      <c r="D249" s="192" t="s">
        <v>141</v>
      </c>
      <c r="E249" s="193" t="s">
        <v>555</v>
      </c>
      <c r="F249" s="194" t="s">
        <v>556</v>
      </c>
      <c r="G249" s="195" t="s">
        <v>144</v>
      </c>
      <c r="H249" s="196">
        <v>1</v>
      </c>
      <c r="I249" s="197"/>
      <c r="J249" s="198">
        <f t="shared" si="30"/>
        <v>0</v>
      </c>
      <c r="K249" s="194" t="s">
        <v>21</v>
      </c>
      <c r="L249" s="60"/>
      <c r="M249" s="199" t="s">
        <v>21</v>
      </c>
      <c r="N249" s="200" t="s">
        <v>41</v>
      </c>
      <c r="O249" s="41"/>
      <c r="P249" s="201">
        <f t="shared" si="31"/>
        <v>0</v>
      </c>
      <c r="Q249" s="201">
        <v>0</v>
      </c>
      <c r="R249" s="201">
        <f t="shared" si="32"/>
        <v>0</v>
      </c>
      <c r="S249" s="201">
        <v>0</v>
      </c>
      <c r="T249" s="202">
        <f t="shared" si="33"/>
        <v>0</v>
      </c>
      <c r="AR249" s="23" t="s">
        <v>224</v>
      </c>
      <c r="AT249" s="23" t="s">
        <v>141</v>
      </c>
      <c r="AU249" s="23" t="s">
        <v>147</v>
      </c>
      <c r="AY249" s="23" t="s">
        <v>138</v>
      </c>
      <c r="BE249" s="203">
        <f t="shared" si="34"/>
        <v>0</v>
      </c>
      <c r="BF249" s="203">
        <f t="shared" si="35"/>
        <v>0</v>
      </c>
      <c r="BG249" s="203">
        <f t="shared" si="36"/>
        <v>0</v>
      </c>
      <c r="BH249" s="203">
        <f t="shared" si="37"/>
        <v>0</v>
      </c>
      <c r="BI249" s="203">
        <f t="shared" si="38"/>
        <v>0</v>
      </c>
      <c r="BJ249" s="23" t="s">
        <v>147</v>
      </c>
      <c r="BK249" s="203">
        <f t="shared" si="39"/>
        <v>0</v>
      </c>
      <c r="BL249" s="23" t="s">
        <v>224</v>
      </c>
      <c r="BM249" s="23" t="s">
        <v>1161</v>
      </c>
    </row>
    <row r="250" spans="2:65" s="1" customFormat="1" ht="27">
      <c r="B250" s="40"/>
      <c r="C250" s="62"/>
      <c r="D250" s="204" t="s">
        <v>149</v>
      </c>
      <c r="E250" s="62"/>
      <c r="F250" s="205" t="s">
        <v>558</v>
      </c>
      <c r="G250" s="62"/>
      <c r="H250" s="62"/>
      <c r="I250" s="162"/>
      <c r="J250" s="62"/>
      <c r="K250" s="62"/>
      <c r="L250" s="60"/>
      <c r="M250" s="206"/>
      <c r="N250" s="41"/>
      <c r="O250" s="41"/>
      <c r="P250" s="41"/>
      <c r="Q250" s="41"/>
      <c r="R250" s="41"/>
      <c r="S250" s="41"/>
      <c r="T250" s="77"/>
      <c r="AT250" s="23" t="s">
        <v>149</v>
      </c>
      <c r="AU250" s="23" t="s">
        <v>147</v>
      </c>
    </row>
    <row r="251" spans="2:65" s="1" customFormat="1" ht="22.5" customHeight="1">
      <c r="B251" s="40"/>
      <c r="C251" s="192" t="s">
        <v>646</v>
      </c>
      <c r="D251" s="192" t="s">
        <v>141</v>
      </c>
      <c r="E251" s="193" t="s">
        <v>560</v>
      </c>
      <c r="F251" s="194" t="s">
        <v>1162</v>
      </c>
      <c r="G251" s="195" t="s">
        <v>315</v>
      </c>
      <c r="H251" s="247"/>
      <c r="I251" s="197"/>
      <c r="J251" s="198">
        <f>ROUND(I251*H251,2)</f>
        <v>0</v>
      </c>
      <c r="K251" s="194" t="s">
        <v>21</v>
      </c>
      <c r="L251" s="60"/>
      <c r="M251" s="199" t="s">
        <v>21</v>
      </c>
      <c r="N251" s="200" t="s">
        <v>41</v>
      </c>
      <c r="O251" s="41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3" t="s">
        <v>224</v>
      </c>
      <c r="AT251" s="23" t="s">
        <v>141</v>
      </c>
      <c r="AU251" s="23" t="s">
        <v>147</v>
      </c>
      <c r="AY251" s="23" t="s">
        <v>138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147</v>
      </c>
      <c r="BK251" s="203">
        <f>ROUND(I251*H251,2)</f>
        <v>0</v>
      </c>
      <c r="BL251" s="23" t="s">
        <v>224</v>
      </c>
      <c r="BM251" s="23" t="s">
        <v>1163</v>
      </c>
    </row>
    <row r="252" spans="2:65" s="10" customFormat="1" ht="29.85" customHeight="1">
      <c r="B252" s="175"/>
      <c r="C252" s="176"/>
      <c r="D252" s="189" t="s">
        <v>68</v>
      </c>
      <c r="E252" s="190" t="s">
        <v>563</v>
      </c>
      <c r="F252" s="190" t="s">
        <v>564</v>
      </c>
      <c r="G252" s="176"/>
      <c r="H252" s="176"/>
      <c r="I252" s="179"/>
      <c r="J252" s="191">
        <f>BK252</f>
        <v>0</v>
      </c>
      <c r="K252" s="176"/>
      <c r="L252" s="181"/>
      <c r="M252" s="182"/>
      <c r="N252" s="183"/>
      <c r="O252" s="183"/>
      <c r="P252" s="184">
        <f>SUM(P253:P278)</f>
        <v>0</v>
      </c>
      <c r="Q252" s="183"/>
      <c r="R252" s="184">
        <f>SUM(R253:R278)</f>
        <v>0.31023095000000001</v>
      </c>
      <c r="S252" s="183"/>
      <c r="T252" s="185">
        <f>SUM(T253:T278)</f>
        <v>0.16218149999999998</v>
      </c>
      <c r="AR252" s="186" t="s">
        <v>147</v>
      </c>
      <c r="AT252" s="187" t="s">
        <v>68</v>
      </c>
      <c r="AU252" s="187" t="s">
        <v>77</v>
      </c>
      <c r="AY252" s="186" t="s">
        <v>138</v>
      </c>
      <c r="BK252" s="188">
        <f>SUM(BK253:BK278)</f>
        <v>0</v>
      </c>
    </row>
    <row r="253" spans="2:65" s="1" customFormat="1" ht="22.5" customHeight="1">
      <c r="B253" s="40"/>
      <c r="C253" s="192" t="s">
        <v>650</v>
      </c>
      <c r="D253" s="192" t="s">
        <v>141</v>
      </c>
      <c r="E253" s="193" t="s">
        <v>566</v>
      </c>
      <c r="F253" s="194" t="s">
        <v>567</v>
      </c>
      <c r="G253" s="195" t="s">
        <v>247</v>
      </c>
      <c r="H253" s="196">
        <v>11.65</v>
      </c>
      <c r="I253" s="197"/>
      <c r="J253" s="198">
        <f>ROUND(I253*H253,2)</f>
        <v>0</v>
      </c>
      <c r="K253" s="194" t="s">
        <v>145</v>
      </c>
      <c r="L253" s="60"/>
      <c r="M253" s="199" t="s">
        <v>21</v>
      </c>
      <c r="N253" s="200" t="s">
        <v>41</v>
      </c>
      <c r="O253" s="41"/>
      <c r="P253" s="201">
        <f>O253*H253</f>
        <v>0</v>
      </c>
      <c r="Q253" s="201">
        <v>4.55E-4</v>
      </c>
      <c r="R253" s="201">
        <f>Q253*H253</f>
        <v>5.3007499999999999E-3</v>
      </c>
      <c r="S253" s="201">
        <v>0</v>
      </c>
      <c r="T253" s="202">
        <f>S253*H253</f>
        <v>0</v>
      </c>
      <c r="AR253" s="23" t="s">
        <v>224</v>
      </c>
      <c r="AT253" s="23" t="s">
        <v>141</v>
      </c>
      <c r="AU253" s="23" t="s">
        <v>147</v>
      </c>
      <c r="AY253" s="23" t="s">
        <v>138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3" t="s">
        <v>147</v>
      </c>
      <c r="BK253" s="203">
        <f>ROUND(I253*H253,2)</f>
        <v>0</v>
      </c>
      <c r="BL253" s="23" t="s">
        <v>224</v>
      </c>
      <c r="BM253" s="23" t="s">
        <v>1164</v>
      </c>
    </row>
    <row r="254" spans="2:65" s="11" customFormat="1" ht="13.5">
      <c r="B254" s="207"/>
      <c r="C254" s="208"/>
      <c r="D254" s="218" t="s">
        <v>155</v>
      </c>
      <c r="E254" s="219" t="s">
        <v>21</v>
      </c>
      <c r="F254" s="220" t="s">
        <v>569</v>
      </c>
      <c r="G254" s="208"/>
      <c r="H254" s="221">
        <v>3.4</v>
      </c>
      <c r="I254" s="212"/>
      <c r="J254" s="208"/>
      <c r="K254" s="208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155</v>
      </c>
      <c r="AU254" s="217" t="s">
        <v>147</v>
      </c>
      <c r="AV254" s="11" t="s">
        <v>147</v>
      </c>
      <c r="AW254" s="11" t="s">
        <v>33</v>
      </c>
      <c r="AX254" s="11" t="s">
        <v>69</v>
      </c>
      <c r="AY254" s="217" t="s">
        <v>138</v>
      </c>
    </row>
    <row r="255" spans="2:65" s="11" customFormat="1" ht="13.5">
      <c r="B255" s="207"/>
      <c r="C255" s="208"/>
      <c r="D255" s="218" t="s">
        <v>155</v>
      </c>
      <c r="E255" s="219" t="s">
        <v>21</v>
      </c>
      <c r="F255" s="220" t="s">
        <v>570</v>
      </c>
      <c r="G255" s="208"/>
      <c r="H255" s="221">
        <v>5.3</v>
      </c>
      <c r="I255" s="212"/>
      <c r="J255" s="208"/>
      <c r="K255" s="208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155</v>
      </c>
      <c r="AU255" s="217" t="s">
        <v>147</v>
      </c>
      <c r="AV255" s="11" t="s">
        <v>147</v>
      </c>
      <c r="AW255" s="11" t="s">
        <v>33</v>
      </c>
      <c r="AX255" s="11" t="s">
        <v>69</v>
      </c>
      <c r="AY255" s="217" t="s">
        <v>138</v>
      </c>
    </row>
    <row r="256" spans="2:65" s="11" customFormat="1" ht="13.5">
      <c r="B256" s="207"/>
      <c r="C256" s="208"/>
      <c r="D256" s="218" t="s">
        <v>155</v>
      </c>
      <c r="E256" s="219" t="s">
        <v>21</v>
      </c>
      <c r="F256" s="220" t="s">
        <v>571</v>
      </c>
      <c r="G256" s="208"/>
      <c r="H256" s="221">
        <v>2.95</v>
      </c>
      <c r="I256" s="212"/>
      <c r="J256" s="208"/>
      <c r="K256" s="208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155</v>
      </c>
      <c r="AU256" s="217" t="s">
        <v>147</v>
      </c>
      <c r="AV256" s="11" t="s">
        <v>147</v>
      </c>
      <c r="AW256" s="11" t="s">
        <v>33</v>
      </c>
      <c r="AX256" s="11" t="s">
        <v>69</v>
      </c>
      <c r="AY256" s="217" t="s">
        <v>138</v>
      </c>
    </row>
    <row r="257" spans="2:65" s="12" customFormat="1" ht="13.5">
      <c r="B257" s="222"/>
      <c r="C257" s="223"/>
      <c r="D257" s="204" t="s">
        <v>155</v>
      </c>
      <c r="E257" s="224" t="s">
        <v>21</v>
      </c>
      <c r="F257" s="225" t="s">
        <v>210</v>
      </c>
      <c r="G257" s="223"/>
      <c r="H257" s="226">
        <v>11.65</v>
      </c>
      <c r="I257" s="227"/>
      <c r="J257" s="223"/>
      <c r="K257" s="223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155</v>
      </c>
      <c r="AU257" s="232" t="s">
        <v>147</v>
      </c>
      <c r="AV257" s="12" t="s">
        <v>146</v>
      </c>
      <c r="AW257" s="12" t="s">
        <v>33</v>
      </c>
      <c r="AX257" s="12" t="s">
        <v>77</v>
      </c>
      <c r="AY257" s="232" t="s">
        <v>138</v>
      </c>
    </row>
    <row r="258" spans="2:65" s="1" customFormat="1" ht="22.5" customHeight="1">
      <c r="B258" s="40"/>
      <c r="C258" s="233" t="s">
        <v>655</v>
      </c>
      <c r="D258" s="233" t="s">
        <v>216</v>
      </c>
      <c r="E258" s="234" t="s">
        <v>573</v>
      </c>
      <c r="F258" s="235" t="s">
        <v>574</v>
      </c>
      <c r="G258" s="236" t="s">
        <v>144</v>
      </c>
      <c r="H258" s="237">
        <v>43</v>
      </c>
      <c r="I258" s="238"/>
      <c r="J258" s="239">
        <f>ROUND(I258*H258,2)</f>
        <v>0</v>
      </c>
      <c r="K258" s="235" t="s">
        <v>21</v>
      </c>
      <c r="L258" s="240"/>
      <c r="M258" s="241" t="s">
        <v>21</v>
      </c>
      <c r="N258" s="242" t="s">
        <v>41</v>
      </c>
      <c r="O258" s="41"/>
      <c r="P258" s="201">
        <f>O258*H258</f>
        <v>0</v>
      </c>
      <c r="Q258" s="201">
        <v>3.6000000000000002E-4</v>
      </c>
      <c r="R258" s="201">
        <f>Q258*H258</f>
        <v>1.5480000000000001E-2</v>
      </c>
      <c r="S258" s="201">
        <v>0</v>
      </c>
      <c r="T258" s="202">
        <f>S258*H258</f>
        <v>0</v>
      </c>
      <c r="AR258" s="23" t="s">
        <v>307</v>
      </c>
      <c r="AT258" s="23" t="s">
        <v>216</v>
      </c>
      <c r="AU258" s="23" t="s">
        <v>147</v>
      </c>
      <c r="AY258" s="23" t="s">
        <v>138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3" t="s">
        <v>147</v>
      </c>
      <c r="BK258" s="203">
        <f>ROUND(I258*H258,2)</f>
        <v>0</v>
      </c>
      <c r="BL258" s="23" t="s">
        <v>224</v>
      </c>
      <c r="BM258" s="23" t="s">
        <v>1165</v>
      </c>
    </row>
    <row r="259" spans="2:65" s="11" customFormat="1" ht="13.5">
      <c r="B259" s="207"/>
      <c r="C259" s="208"/>
      <c r="D259" s="204" t="s">
        <v>155</v>
      </c>
      <c r="E259" s="209" t="s">
        <v>21</v>
      </c>
      <c r="F259" s="210" t="s">
        <v>576</v>
      </c>
      <c r="G259" s="208"/>
      <c r="H259" s="211">
        <v>43</v>
      </c>
      <c r="I259" s="212"/>
      <c r="J259" s="208"/>
      <c r="K259" s="208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155</v>
      </c>
      <c r="AU259" s="217" t="s">
        <v>147</v>
      </c>
      <c r="AV259" s="11" t="s">
        <v>147</v>
      </c>
      <c r="AW259" s="11" t="s">
        <v>33</v>
      </c>
      <c r="AX259" s="11" t="s">
        <v>77</v>
      </c>
      <c r="AY259" s="217" t="s">
        <v>138</v>
      </c>
    </row>
    <row r="260" spans="2:65" s="1" customFormat="1" ht="22.5" customHeight="1">
      <c r="B260" s="40"/>
      <c r="C260" s="192" t="s">
        <v>659</v>
      </c>
      <c r="D260" s="192" t="s">
        <v>141</v>
      </c>
      <c r="E260" s="193" t="s">
        <v>578</v>
      </c>
      <c r="F260" s="194" t="s">
        <v>579</v>
      </c>
      <c r="G260" s="195" t="s">
        <v>159</v>
      </c>
      <c r="H260" s="196">
        <v>1.95</v>
      </c>
      <c r="I260" s="197"/>
      <c r="J260" s="198">
        <f>ROUND(I260*H260,2)</f>
        <v>0</v>
      </c>
      <c r="K260" s="194" t="s">
        <v>145</v>
      </c>
      <c r="L260" s="60"/>
      <c r="M260" s="199" t="s">
        <v>21</v>
      </c>
      <c r="N260" s="200" t="s">
        <v>41</v>
      </c>
      <c r="O260" s="41"/>
      <c r="P260" s="201">
        <f>O260*H260</f>
        <v>0</v>
      </c>
      <c r="Q260" s="201">
        <v>0</v>
      </c>
      <c r="R260" s="201">
        <f>Q260*H260</f>
        <v>0</v>
      </c>
      <c r="S260" s="201">
        <v>8.3169999999999994E-2</v>
      </c>
      <c r="T260" s="202">
        <f>S260*H260</f>
        <v>0.16218149999999998</v>
      </c>
      <c r="AR260" s="23" t="s">
        <v>224</v>
      </c>
      <c r="AT260" s="23" t="s">
        <v>141</v>
      </c>
      <c r="AU260" s="23" t="s">
        <v>147</v>
      </c>
      <c r="AY260" s="23" t="s">
        <v>138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3" t="s">
        <v>147</v>
      </c>
      <c r="BK260" s="203">
        <f>ROUND(I260*H260,2)</f>
        <v>0</v>
      </c>
      <c r="BL260" s="23" t="s">
        <v>224</v>
      </c>
      <c r="BM260" s="23" t="s">
        <v>1166</v>
      </c>
    </row>
    <row r="261" spans="2:65" s="11" customFormat="1" ht="13.5">
      <c r="B261" s="207"/>
      <c r="C261" s="208"/>
      <c r="D261" s="218" t="s">
        <v>155</v>
      </c>
      <c r="E261" s="219" t="s">
        <v>21</v>
      </c>
      <c r="F261" s="220" t="s">
        <v>581</v>
      </c>
      <c r="G261" s="208"/>
      <c r="H261" s="221">
        <v>1.95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155</v>
      </c>
      <c r="AU261" s="217" t="s">
        <v>147</v>
      </c>
      <c r="AV261" s="11" t="s">
        <v>147</v>
      </c>
      <c r="AW261" s="11" t="s">
        <v>33</v>
      </c>
      <c r="AX261" s="11" t="s">
        <v>69</v>
      </c>
      <c r="AY261" s="217" t="s">
        <v>138</v>
      </c>
    </row>
    <row r="262" spans="2:65" s="12" customFormat="1" ht="13.5">
      <c r="B262" s="222"/>
      <c r="C262" s="223"/>
      <c r="D262" s="204" t="s">
        <v>155</v>
      </c>
      <c r="E262" s="224" t="s">
        <v>21</v>
      </c>
      <c r="F262" s="225" t="s">
        <v>210</v>
      </c>
      <c r="G262" s="223"/>
      <c r="H262" s="226">
        <v>1.95</v>
      </c>
      <c r="I262" s="227"/>
      <c r="J262" s="223"/>
      <c r="K262" s="223"/>
      <c r="L262" s="228"/>
      <c r="M262" s="229"/>
      <c r="N262" s="230"/>
      <c r="O262" s="230"/>
      <c r="P262" s="230"/>
      <c r="Q262" s="230"/>
      <c r="R262" s="230"/>
      <c r="S262" s="230"/>
      <c r="T262" s="231"/>
      <c r="AT262" s="232" t="s">
        <v>155</v>
      </c>
      <c r="AU262" s="232" t="s">
        <v>147</v>
      </c>
      <c r="AV262" s="12" t="s">
        <v>146</v>
      </c>
      <c r="AW262" s="12" t="s">
        <v>33</v>
      </c>
      <c r="AX262" s="12" t="s">
        <v>77</v>
      </c>
      <c r="AY262" s="232" t="s">
        <v>138</v>
      </c>
    </row>
    <row r="263" spans="2:65" s="1" customFormat="1" ht="22.5" customHeight="1">
      <c r="B263" s="40"/>
      <c r="C263" s="192" t="s">
        <v>663</v>
      </c>
      <c r="D263" s="192" t="s">
        <v>141</v>
      </c>
      <c r="E263" s="193" t="s">
        <v>583</v>
      </c>
      <c r="F263" s="194" t="s">
        <v>584</v>
      </c>
      <c r="G263" s="195" t="s">
        <v>159</v>
      </c>
      <c r="H263" s="196">
        <v>8.7449999999999992</v>
      </c>
      <c r="I263" s="197"/>
      <c r="J263" s="198">
        <f>ROUND(I263*H263,2)</f>
        <v>0</v>
      </c>
      <c r="K263" s="194" t="s">
        <v>145</v>
      </c>
      <c r="L263" s="60"/>
      <c r="M263" s="199" t="s">
        <v>21</v>
      </c>
      <c r="N263" s="200" t="s">
        <v>41</v>
      </c>
      <c r="O263" s="41"/>
      <c r="P263" s="201">
        <f>O263*H263</f>
        <v>0</v>
      </c>
      <c r="Q263" s="201">
        <v>3.7200000000000002E-3</v>
      </c>
      <c r="R263" s="201">
        <f>Q263*H263</f>
        <v>3.2531400000000002E-2</v>
      </c>
      <c r="S263" s="201">
        <v>0</v>
      </c>
      <c r="T263" s="202">
        <f>S263*H263</f>
        <v>0</v>
      </c>
      <c r="AR263" s="23" t="s">
        <v>224</v>
      </c>
      <c r="AT263" s="23" t="s">
        <v>141</v>
      </c>
      <c r="AU263" s="23" t="s">
        <v>147</v>
      </c>
      <c r="AY263" s="23" t="s">
        <v>138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3" t="s">
        <v>147</v>
      </c>
      <c r="BK263" s="203">
        <f>ROUND(I263*H263,2)</f>
        <v>0</v>
      </c>
      <c r="BL263" s="23" t="s">
        <v>224</v>
      </c>
      <c r="BM263" s="23" t="s">
        <v>1167</v>
      </c>
    </row>
    <row r="264" spans="2:65" s="11" customFormat="1" ht="13.5">
      <c r="B264" s="207"/>
      <c r="C264" s="208"/>
      <c r="D264" s="218" t="s">
        <v>155</v>
      </c>
      <c r="E264" s="219" t="s">
        <v>21</v>
      </c>
      <c r="F264" s="220" t="s">
        <v>586</v>
      </c>
      <c r="G264" s="208"/>
      <c r="H264" s="221">
        <v>0.96</v>
      </c>
      <c r="I264" s="212"/>
      <c r="J264" s="208"/>
      <c r="K264" s="208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155</v>
      </c>
      <c r="AU264" s="217" t="s">
        <v>147</v>
      </c>
      <c r="AV264" s="11" t="s">
        <v>147</v>
      </c>
      <c r="AW264" s="11" t="s">
        <v>33</v>
      </c>
      <c r="AX264" s="11" t="s">
        <v>69</v>
      </c>
      <c r="AY264" s="217" t="s">
        <v>138</v>
      </c>
    </row>
    <row r="265" spans="2:65" s="11" customFormat="1" ht="13.5">
      <c r="B265" s="207"/>
      <c r="C265" s="208"/>
      <c r="D265" s="218" t="s">
        <v>155</v>
      </c>
      <c r="E265" s="219" t="s">
        <v>21</v>
      </c>
      <c r="F265" s="220" t="s">
        <v>587</v>
      </c>
      <c r="G265" s="208"/>
      <c r="H265" s="221">
        <v>3.8</v>
      </c>
      <c r="I265" s="212"/>
      <c r="J265" s="208"/>
      <c r="K265" s="208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155</v>
      </c>
      <c r="AU265" s="217" t="s">
        <v>147</v>
      </c>
      <c r="AV265" s="11" t="s">
        <v>147</v>
      </c>
      <c r="AW265" s="11" t="s">
        <v>33</v>
      </c>
      <c r="AX265" s="11" t="s">
        <v>69</v>
      </c>
      <c r="AY265" s="217" t="s">
        <v>138</v>
      </c>
    </row>
    <row r="266" spans="2:65" s="11" customFormat="1" ht="13.5">
      <c r="B266" s="207"/>
      <c r="C266" s="208"/>
      <c r="D266" s="218" t="s">
        <v>155</v>
      </c>
      <c r="E266" s="219" t="s">
        <v>21</v>
      </c>
      <c r="F266" s="220" t="s">
        <v>588</v>
      </c>
      <c r="G266" s="208"/>
      <c r="H266" s="221">
        <v>2.0350000000000001</v>
      </c>
      <c r="I266" s="212"/>
      <c r="J266" s="208"/>
      <c r="K266" s="208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155</v>
      </c>
      <c r="AU266" s="217" t="s">
        <v>147</v>
      </c>
      <c r="AV266" s="11" t="s">
        <v>147</v>
      </c>
      <c r="AW266" s="11" t="s">
        <v>33</v>
      </c>
      <c r="AX266" s="11" t="s">
        <v>69</v>
      </c>
      <c r="AY266" s="217" t="s">
        <v>138</v>
      </c>
    </row>
    <row r="267" spans="2:65" s="11" customFormat="1" ht="13.5">
      <c r="B267" s="207"/>
      <c r="C267" s="208"/>
      <c r="D267" s="218" t="s">
        <v>155</v>
      </c>
      <c r="E267" s="219" t="s">
        <v>21</v>
      </c>
      <c r="F267" s="220" t="s">
        <v>589</v>
      </c>
      <c r="G267" s="208"/>
      <c r="H267" s="221">
        <v>1.95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155</v>
      </c>
      <c r="AU267" s="217" t="s">
        <v>147</v>
      </c>
      <c r="AV267" s="11" t="s">
        <v>147</v>
      </c>
      <c r="AW267" s="11" t="s">
        <v>33</v>
      </c>
      <c r="AX267" s="11" t="s">
        <v>69</v>
      </c>
      <c r="AY267" s="217" t="s">
        <v>138</v>
      </c>
    </row>
    <row r="268" spans="2:65" s="12" customFormat="1" ht="13.5">
      <c r="B268" s="222"/>
      <c r="C268" s="223"/>
      <c r="D268" s="204" t="s">
        <v>155</v>
      </c>
      <c r="E268" s="224" t="s">
        <v>21</v>
      </c>
      <c r="F268" s="225" t="s">
        <v>210</v>
      </c>
      <c r="G268" s="223"/>
      <c r="H268" s="226">
        <v>8.7449999999999992</v>
      </c>
      <c r="I268" s="227"/>
      <c r="J268" s="223"/>
      <c r="K268" s="223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155</v>
      </c>
      <c r="AU268" s="232" t="s">
        <v>147</v>
      </c>
      <c r="AV268" s="12" t="s">
        <v>146</v>
      </c>
      <c r="AW268" s="12" t="s">
        <v>33</v>
      </c>
      <c r="AX268" s="12" t="s">
        <v>77</v>
      </c>
      <c r="AY268" s="232" t="s">
        <v>138</v>
      </c>
    </row>
    <row r="269" spans="2:65" s="1" customFormat="1" ht="22.5" customHeight="1">
      <c r="B269" s="40"/>
      <c r="C269" s="233" t="s">
        <v>669</v>
      </c>
      <c r="D269" s="233" t="s">
        <v>216</v>
      </c>
      <c r="E269" s="234" t="s">
        <v>591</v>
      </c>
      <c r="F269" s="235" t="s">
        <v>592</v>
      </c>
      <c r="G269" s="236" t="s">
        <v>159</v>
      </c>
      <c r="H269" s="237">
        <v>9.7650000000000006</v>
      </c>
      <c r="I269" s="238"/>
      <c r="J269" s="239">
        <f>ROUND(I269*H269,2)</f>
        <v>0</v>
      </c>
      <c r="K269" s="235" t="s">
        <v>145</v>
      </c>
      <c r="L269" s="240"/>
      <c r="M269" s="241" t="s">
        <v>21</v>
      </c>
      <c r="N269" s="242" t="s">
        <v>41</v>
      </c>
      <c r="O269" s="41"/>
      <c r="P269" s="201">
        <f>O269*H269</f>
        <v>0</v>
      </c>
      <c r="Q269" s="201">
        <v>1.7999999999999999E-2</v>
      </c>
      <c r="R269" s="201">
        <f>Q269*H269</f>
        <v>0.17577000000000001</v>
      </c>
      <c r="S269" s="201">
        <v>0</v>
      </c>
      <c r="T269" s="202">
        <f>S269*H269</f>
        <v>0</v>
      </c>
      <c r="AR269" s="23" t="s">
        <v>307</v>
      </c>
      <c r="AT269" s="23" t="s">
        <v>216</v>
      </c>
      <c r="AU269" s="23" t="s">
        <v>147</v>
      </c>
      <c r="AY269" s="23" t="s">
        <v>138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3" t="s">
        <v>147</v>
      </c>
      <c r="BK269" s="203">
        <f>ROUND(I269*H269,2)</f>
        <v>0</v>
      </c>
      <c r="BL269" s="23" t="s">
        <v>224</v>
      </c>
      <c r="BM269" s="23" t="s">
        <v>1168</v>
      </c>
    </row>
    <row r="270" spans="2:65" s="11" customFormat="1" ht="13.5">
      <c r="B270" s="207"/>
      <c r="C270" s="208"/>
      <c r="D270" s="204" t="s">
        <v>155</v>
      </c>
      <c r="E270" s="208"/>
      <c r="F270" s="210" t="s">
        <v>594</v>
      </c>
      <c r="G270" s="208"/>
      <c r="H270" s="211">
        <v>9.7650000000000006</v>
      </c>
      <c r="I270" s="212"/>
      <c r="J270" s="208"/>
      <c r="K270" s="208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155</v>
      </c>
      <c r="AU270" s="217" t="s">
        <v>147</v>
      </c>
      <c r="AV270" s="11" t="s">
        <v>147</v>
      </c>
      <c r="AW270" s="11" t="s">
        <v>6</v>
      </c>
      <c r="AX270" s="11" t="s">
        <v>77</v>
      </c>
      <c r="AY270" s="217" t="s">
        <v>138</v>
      </c>
    </row>
    <row r="271" spans="2:65" s="1" customFormat="1" ht="22.5" customHeight="1">
      <c r="B271" s="40"/>
      <c r="C271" s="192" t="s">
        <v>673</v>
      </c>
      <c r="D271" s="192" t="s">
        <v>141</v>
      </c>
      <c r="E271" s="193" t="s">
        <v>596</v>
      </c>
      <c r="F271" s="194" t="s">
        <v>597</v>
      </c>
      <c r="G271" s="195" t="s">
        <v>159</v>
      </c>
      <c r="H271" s="196">
        <v>8.7449999999999992</v>
      </c>
      <c r="I271" s="197"/>
      <c r="J271" s="198">
        <f>ROUND(I271*H271,2)</f>
        <v>0</v>
      </c>
      <c r="K271" s="194" t="s">
        <v>145</v>
      </c>
      <c r="L271" s="60"/>
      <c r="M271" s="199" t="s">
        <v>21</v>
      </c>
      <c r="N271" s="200" t="s">
        <v>41</v>
      </c>
      <c r="O271" s="41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3" t="s">
        <v>224</v>
      </c>
      <c r="AT271" s="23" t="s">
        <v>141</v>
      </c>
      <c r="AU271" s="23" t="s">
        <v>147</v>
      </c>
      <c r="AY271" s="23" t="s">
        <v>138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3" t="s">
        <v>147</v>
      </c>
      <c r="BK271" s="203">
        <f>ROUND(I271*H271,2)</f>
        <v>0</v>
      </c>
      <c r="BL271" s="23" t="s">
        <v>224</v>
      </c>
      <c r="BM271" s="23" t="s">
        <v>1169</v>
      </c>
    </row>
    <row r="272" spans="2:65" s="1" customFormat="1" ht="22.5" customHeight="1">
      <c r="B272" s="40"/>
      <c r="C272" s="192" t="s">
        <v>678</v>
      </c>
      <c r="D272" s="192" t="s">
        <v>141</v>
      </c>
      <c r="E272" s="193" t="s">
        <v>600</v>
      </c>
      <c r="F272" s="194" t="s">
        <v>601</v>
      </c>
      <c r="G272" s="195" t="s">
        <v>159</v>
      </c>
      <c r="H272" s="196">
        <v>8.7449999999999992</v>
      </c>
      <c r="I272" s="197"/>
      <c r="J272" s="198">
        <f>ROUND(I272*H272,2)</f>
        <v>0</v>
      </c>
      <c r="K272" s="194" t="s">
        <v>145</v>
      </c>
      <c r="L272" s="60"/>
      <c r="M272" s="199" t="s">
        <v>21</v>
      </c>
      <c r="N272" s="200" t="s">
        <v>41</v>
      </c>
      <c r="O272" s="41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3" t="s">
        <v>224</v>
      </c>
      <c r="AT272" s="23" t="s">
        <v>141</v>
      </c>
      <c r="AU272" s="23" t="s">
        <v>147</v>
      </c>
      <c r="AY272" s="23" t="s">
        <v>138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147</v>
      </c>
      <c r="BK272" s="203">
        <f>ROUND(I272*H272,2)</f>
        <v>0</v>
      </c>
      <c r="BL272" s="23" t="s">
        <v>224</v>
      </c>
      <c r="BM272" s="23" t="s">
        <v>1170</v>
      </c>
    </row>
    <row r="273" spans="2:65" s="1" customFormat="1" ht="22.5" customHeight="1">
      <c r="B273" s="40"/>
      <c r="C273" s="192" t="s">
        <v>684</v>
      </c>
      <c r="D273" s="192" t="s">
        <v>141</v>
      </c>
      <c r="E273" s="193" t="s">
        <v>604</v>
      </c>
      <c r="F273" s="194" t="s">
        <v>605</v>
      </c>
      <c r="G273" s="195" t="s">
        <v>159</v>
      </c>
      <c r="H273" s="196">
        <v>8.7449999999999992</v>
      </c>
      <c r="I273" s="197"/>
      <c r="J273" s="198">
        <f>ROUND(I273*H273,2)</f>
        <v>0</v>
      </c>
      <c r="K273" s="194" t="s">
        <v>145</v>
      </c>
      <c r="L273" s="60"/>
      <c r="M273" s="199" t="s">
        <v>21</v>
      </c>
      <c r="N273" s="200" t="s">
        <v>41</v>
      </c>
      <c r="O273" s="41"/>
      <c r="P273" s="201">
        <f>O273*H273</f>
        <v>0</v>
      </c>
      <c r="Q273" s="201">
        <v>2.9999999999999997E-4</v>
      </c>
      <c r="R273" s="201">
        <f>Q273*H273</f>
        <v>2.6234999999999995E-3</v>
      </c>
      <c r="S273" s="201">
        <v>0</v>
      </c>
      <c r="T273" s="202">
        <f>S273*H273</f>
        <v>0</v>
      </c>
      <c r="AR273" s="23" t="s">
        <v>224</v>
      </c>
      <c r="AT273" s="23" t="s">
        <v>141</v>
      </c>
      <c r="AU273" s="23" t="s">
        <v>147</v>
      </c>
      <c r="AY273" s="23" t="s">
        <v>138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147</v>
      </c>
      <c r="BK273" s="203">
        <f>ROUND(I273*H273,2)</f>
        <v>0</v>
      </c>
      <c r="BL273" s="23" t="s">
        <v>224</v>
      </c>
      <c r="BM273" s="23" t="s">
        <v>1171</v>
      </c>
    </row>
    <row r="274" spans="2:65" s="1" customFormat="1" ht="22.5" customHeight="1">
      <c r="B274" s="40"/>
      <c r="C274" s="192" t="s">
        <v>689</v>
      </c>
      <c r="D274" s="192" t="s">
        <v>141</v>
      </c>
      <c r="E274" s="193" t="s">
        <v>608</v>
      </c>
      <c r="F274" s="194" t="s">
        <v>609</v>
      </c>
      <c r="G274" s="195" t="s">
        <v>247</v>
      </c>
      <c r="H274" s="196">
        <v>11.5</v>
      </c>
      <c r="I274" s="197"/>
      <c r="J274" s="198">
        <f>ROUND(I274*H274,2)</f>
        <v>0</v>
      </c>
      <c r="K274" s="194" t="s">
        <v>145</v>
      </c>
      <c r="L274" s="60"/>
      <c r="M274" s="199" t="s">
        <v>21</v>
      </c>
      <c r="N274" s="200" t="s">
        <v>41</v>
      </c>
      <c r="O274" s="41"/>
      <c r="P274" s="201">
        <f>O274*H274</f>
        <v>0</v>
      </c>
      <c r="Q274" s="201">
        <v>3.0000000000000001E-5</v>
      </c>
      <c r="R274" s="201">
        <f>Q274*H274</f>
        <v>3.4499999999999998E-4</v>
      </c>
      <c r="S274" s="201">
        <v>0</v>
      </c>
      <c r="T274" s="202">
        <f>S274*H274</f>
        <v>0</v>
      </c>
      <c r="AR274" s="23" t="s">
        <v>224</v>
      </c>
      <c r="AT274" s="23" t="s">
        <v>141</v>
      </c>
      <c r="AU274" s="23" t="s">
        <v>147</v>
      </c>
      <c r="AY274" s="23" t="s">
        <v>138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3" t="s">
        <v>147</v>
      </c>
      <c r="BK274" s="203">
        <f>ROUND(I274*H274,2)</f>
        <v>0</v>
      </c>
      <c r="BL274" s="23" t="s">
        <v>224</v>
      </c>
      <c r="BM274" s="23" t="s">
        <v>1172</v>
      </c>
    </row>
    <row r="275" spans="2:65" s="11" customFormat="1" ht="13.5">
      <c r="B275" s="207"/>
      <c r="C275" s="208"/>
      <c r="D275" s="204" t="s">
        <v>155</v>
      </c>
      <c r="E275" s="209" t="s">
        <v>21</v>
      </c>
      <c r="F275" s="210" t="s">
        <v>611</v>
      </c>
      <c r="G275" s="208"/>
      <c r="H275" s="211">
        <v>11.5</v>
      </c>
      <c r="I275" s="212"/>
      <c r="J275" s="208"/>
      <c r="K275" s="208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155</v>
      </c>
      <c r="AU275" s="217" t="s">
        <v>147</v>
      </c>
      <c r="AV275" s="11" t="s">
        <v>147</v>
      </c>
      <c r="AW275" s="11" t="s">
        <v>33</v>
      </c>
      <c r="AX275" s="11" t="s">
        <v>77</v>
      </c>
      <c r="AY275" s="217" t="s">
        <v>138</v>
      </c>
    </row>
    <row r="276" spans="2:65" s="1" customFormat="1" ht="22.5" customHeight="1">
      <c r="B276" s="40"/>
      <c r="C276" s="192" t="s">
        <v>695</v>
      </c>
      <c r="D276" s="192" t="s">
        <v>141</v>
      </c>
      <c r="E276" s="193" t="s">
        <v>613</v>
      </c>
      <c r="F276" s="194" t="s">
        <v>614</v>
      </c>
      <c r="G276" s="195" t="s">
        <v>159</v>
      </c>
      <c r="H276" s="196">
        <v>8.7449999999999992</v>
      </c>
      <c r="I276" s="197"/>
      <c r="J276" s="198">
        <f>ROUND(I276*H276,2)</f>
        <v>0</v>
      </c>
      <c r="K276" s="194" t="s">
        <v>145</v>
      </c>
      <c r="L276" s="60"/>
      <c r="M276" s="199" t="s">
        <v>21</v>
      </c>
      <c r="N276" s="200" t="s">
        <v>41</v>
      </c>
      <c r="O276" s="41"/>
      <c r="P276" s="201">
        <f>O276*H276</f>
        <v>0</v>
      </c>
      <c r="Q276" s="201">
        <v>7.1500000000000001E-3</v>
      </c>
      <c r="R276" s="201">
        <f>Q276*H276</f>
        <v>6.2526749999999992E-2</v>
      </c>
      <c r="S276" s="201">
        <v>0</v>
      </c>
      <c r="T276" s="202">
        <f>S276*H276</f>
        <v>0</v>
      </c>
      <c r="AR276" s="23" t="s">
        <v>224</v>
      </c>
      <c r="AT276" s="23" t="s">
        <v>141</v>
      </c>
      <c r="AU276" s="23" t="s">
        <v>147</v>
      </c>
      <c r="AY276" s="23" t="s">
        <v>138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3" t="s">
        <v>147</v>
      </c>
      <c r="BK276" s="203">
        <f>ROUND(I276*H276,2)</f>
        <v>0</v>
      </c>
      <c r="BL276" s="23" t="s">
        <v>224</v>
      </c>
      <c r="BM276" s="23" t="s">
        <v>1173</v>
      </c>
    </row>
    <row r="277" spans="2:65" s="1" customFormat="1" ht="31.5" customHeight="1">
      <c r="B277" s="40"/>
      <c r="C277" s="192" t="s">
        <v>700</v>
      </c>
      <c r="D277" s="192" t="s">
        <v>141</v>
      </c>
      <c r="E277" s="193" t="s">
        <v>617</v>
      </c>
      <c r="F277" s="194" t="s">
        <v>618</v>
      </c>
      <c r="G277" s="195" t="s">
        <v>159</v>
      </c>
      <c r="H277" s="196">
        <v>8.7449999999999992</v>
      </c>
      <c r="I277" s="197"/>
      <c r="J277" s="198">
        <f>ROUND(I277*H277,2)</f>
        <v>0</v>
      </c>
      <c r="K277" s="194" t="s">
        <v>145</v>
      </c>
      <c r="L277" s="60"/>
      <c r="M277" s="199" t="s">
        <v>21</v>
      </c>
      <c r="N277" s="200" t="s">
        <v>41</v>
      </c>
      <c r="O277" s="41"/>
      <c r="P277" s="201">
        <f>O277*H277</f>
        <v>0</v>
      </c>
      <c r="Q277" s="201">
        <v>1.7899999999999999E-3</v>
      </c>
      <c r="R277" s="201">
        <f>Q277*H277</f>
        <v>1.5653549999999999E-2</v>
      </c>
      <c r="S277" s="201">
        <v>0</v>
      </c>
      <c r="T277" s="202">
        <f>S277*H277</f>
        <v>0</v>
      </c>
      <c r="AR277" s="23" t="s">
        <v>224</v>
      </c>
      <c r="AT277" s="23" t="s">
        <v>141</v>
      </c>
      <c r="AU277" s="23" t="s">
        <v>147</v>
      </c>
      <c r="AY277" s="23" t="s">
        <v>138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147</v>
      </c>
      <c r="BK277" s="203">
        <f>ROUND(I277*H277,2)</f>
        <v>0</v>
      </c>
      <c r="BL277" s="23" t="s">
        <v>224</v>
      </c>
      <c r="BM277" s="23" t="s">
        <v>1174</v>
      </c>
    </row>
    <row r="278" spans="2:65" s="1" customFormat="1" ht="22.5" customHeight="1">
      <c r="B278" s="40"/>
      <c r="C278" s="192" t="s">
        <v>706</v>
      </c>
      <c r="D278" s="192" t="s">
        <v>141</v>
      </c>
      <c r="E278" s="193" t="s">
        <v>621</v>
      </c>
      <c r="F278" s="194" t="s">
        <v>622</v>
      </c>
      <c r="G278" s="195" t="s">
        <v>315</v>
      </c>
      <c r="H278" s="247"/>
      <c r="I278" s="197"/>
      <c r="J278" s="198">
        <f>ROUND(I278*H278,2)</f>
        <v>0</v>
      </c>
      <c r="K278" s="194" t="s">
        <v>145</v>
      </c>
      <c r="L278" s="60"/>
      <c r="M278" s="199" t="s">
        <v>21</v>
      </c>
      <c r="N278" s="200" t="s">
        <v>41</v>
      </c>
      <c r="O278" s="41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3" t="s">
        <v>224</v>
      </c>
      <c r="AT278" s="23" t="s">
        <v>141</v>
      </c>
      <c r="AU278" s="23" t="s">
        <v>147</v>
      </c>
      <c r="AY278" s="23" t="s">
        <v>138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3" t="s">
        <v>147</v>
      </c>
      <c r="BK278" s="203">
        <f>ROUND(I278*H278,2)</f>
        <v>0</v>
      </c>
      <c r="BL278" s="23" t="s">
        <v>224</v>
      </c>
      <c r="BM278" s="23" t="s">
        <v>1175</v>
      </c>
    </row>
    <row r="279" spans="2:65" s="10" customFormat="1" ht="29.85" customHeight="1">
      <c r="B279" s="175"/>
      <c r="C279" s="176"/>
      <c r="D279" s="189" t="s">
        <v>68</v>
      </c>
      <c r="E279" s="190" t="s">
        <v>624</v>
      </c>
      <c r="F279" s="190" t="s">
        <v>625</v>
      </c>
      <c r="G279" s="176"/>
      <c r="H279" s="176"/>
      <c r="I279" s="179"/>
      <c r="J279" s="191">
        <f>BK279</f>
        <v>0</v>
      </c>
      <c r="K279" s="176"/>
      <c r="L279" s="181"/>
      <c r="M279" s="182"/>
      <c r="N279" s="183"/>
      <c r="O279" s="183"/>
      <c r="P279" s="184">
        <f>SUM(P280:P295)</f>
        <v>0</v>
      </c>
      <c r="Q279" s="183"/>
      <c r="R279" s="184">
        <f>SUM(R280:R295)</f>
        <v>0.30583421</v>
      </c>
      <c r="S279" s="183"/>
      <c r="T279" s="185">
        <f>SUM(T280:T295)</f>
        <v>1.1694</v>
      </c>
      <c r="AR279" s="186" t="s">
        <v>147</v>
      </c>
      <c r="AT279" s="187" t="s">
        <v>68</v>
      </c>
      <c r="AU279" s="187" t="s">
        <v>77</v>
      </c>
      <c r="AY279" s="186" t="s">
        <v>138</v>
      </c>
      <c r="BK279" s="188">
        <f>SUM(BK280:BK295)</f>
        <v>0</v>
      </c>
    </row>
    <row r="280" spans="2:65" s="1" customFormat="1" ht="22.5" customHeight="1">
      <c r="B280" s="40"/>
      <c r="C280" s="192" t="s">
        <v>712</v>
      </c>
      <c r="D280" s="192" t="s">
        <v>141</v>
      </c>
      <c r="E280" s="193" t="s">
        <v>627</v>
      </c>
      <c r="F280" s="194" t="s">
        <v>628</v>
      </c>
      <c r="G280" s="195" t="s">
        <v>247</v>
      </c>
      <c r="H280" s="196">
        <v>35.700000000000003</v>
      </c>
      <c r="I280" s="197"/>
      <c r="J280" s="198">
        <f>ROUND(I280*H280,2)</f>
        <v>0</v>
      </c>
      <c r="K280" s="194" t="s">
        <v>145</v>
      </c>
      <c r="L280" s="60"/>
      <c r="M280" s="199" t="s">
        <v>21</v>
      </c>
      <c r="N280" s="200" t="s">
        <v>41</v>
      </c>
      <c r="O280" s="41"/>
      <c r="P280" s="201">
        <f>O280*H280</f>
        <v>0</v>
      </c>
      <c r="Q280" s="201">
        <v>0</v>
      </c>
      <c r="R280" s="201">
        <f>Q280*H280</f>
        <v>0</v>
      </c>
      <c r="S280" s="201">
        <v>1E-3</v>
      </c>
      <c r="T280" s="202">
        <f>S280*H280</f>
        <v>3.5700000000000003E-2</v>
      </c>
      <c r="AR280" s="23" t="s">
        <v>224</v>
      </c>
      <c r="AT280" s="23" t="s">
        <v>141</v>
      </c>
      <c r="AU280" s="23" t="s">
        <v>147</v>
      </c>
      <c r="AY280" s="23" t="s">
        <v>138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147</v>
      </c>
      <c r="BK280" s="203">
        <f>ROUND(I280*H280,2)</f>
        <v>0</v>
      </c>
      <c r="BL280" s="23" t="s">
        <v>224</v>
      </c>
      <c r="BM280" s="23" t="s">
        <v>1176</v>
      </c>
    </row>
    <row r="281" spans="2:65" s="11" customFormat="1" ht="13.5">
      <c r="B281" s="207"/>
      <c r="C281" s="208"/>
      <c r="D281" s="218" t="s">
        <v>155</v>
      </c>
      <c r="E281" s="219" t="s">
        <v>21</v>
      </c>
      <c r="F281" s="220" t="s">
        <v>630</v>
      </c>
      <c r="G281" s="208"/>
      <c r="H281" s="221">
        <v>17.5</v>
      </c>
      <c r="I281" s="212"/>
      <c r="J281" s="208"/>
      <c r="K281" s="208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155</v>
      </c>
      <c r="AU281" s="217" t="s">
        <v>147</v>
      </c>
      <c r="AV281" s="11" t="s">
        <v>147</v>
      </c>
      <c r="AW281" s="11" t="s">
        <v>33</v>
      </c>
      <c r="AX281" s="11" t="s">
        <v>69</v>
      </c>
      <c r="AY281" s="217" t="s">
        <v>138</v>
      </c>
    </row>
    <row r="282" spans="2:65" s="11" customFormat="1" ht="13.5">
      <c r="B282" s="207"/>
      <c r="C282" s="208"/>
      <c r="D282" s="218" t="s">
        <v>155</v>
      </c>
      <c r="E282" s="219" t="s">
        <v>21</v>
      </c>
      <c r="F282" s="220" t="s">
        <v>631</v>
      </c>
      <c r="G282" s="208"/>
      <c r="H282" s="221">
        <v>18.2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155</v>
      </c>
      <c r="AU282" s="217" t="s">
        <v>147</v>
      </c>
      <c r="AV282" s="11" t="s">
        <v>147</v>
      </c>
      <c r="AW282" s="11" t="s">
        <v>33</v>
      </c>
      <c r="AX282" s="11" t="s">
        <v>69</v>
      </c>
      <c r="AY282" s="217" t="s">
        <v>138</v>
      </c>
    </row>
    <row r="283" spans="2:65" s="12" customFormat="1" ht="13.5">
      <c r="B283" s="222"/>
      <c r="C283" s="223"/>
      <c r="D283" s="204" t="s">
        <v>155</v>
      </c>
      <c r="E283" s="224" t="s">
        <v>21</v>
      </c>
      <c r="F283" s="225" t="s">
        <v>210</v>
      </c>
      <c r="G283" s="223"/>
      <c r="H283" s="226">
        <v>35.700000000000003</v>
      </c>
      <c r="I283" s="227"/>
      <c r="J283" s="223"/>
      <c r="K283" s="223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155</v>
      </c>
      <c r="AU283" s="232" t="s">
        <v>147</v>
      </c>
      <c r="AV283" s="12" t="s">
        <v>146</v>
      </c>
      <c r="AW283" s="12" t="s">
        <v>33</v>
      </c>
      <c r="AX283" s="12" t="s">
        <v>77</v>
      </c>
      <c r="AY283" s="232" t="s">
        <v>138</v>
      </c>
    </row>
    <row r="284" spans="2:65" s="1" customFormat="1" ht="22.5" customHeight="1">
      <c r="B284" s="40"/>
      <c r="C284" s="192" t="s">
        <v>717</v>
      </c>
      <c r="D284" s="192" t="s">
        <v>141</v>
      </c>
      <c r="E284" s="193" t="s">
        <v>633</v>
      </c>
      <c r="F284" s="194" t="s">
        <v>634</v>
      </c>
      <c r="G284" s="195" t="s">
        <v>247</v>
      </c>
      <c r="H284" s="196">
        <v>35.700000000000003</v>
      </c>
      <c r="I284" s="197"/>
      <c r="J284" s="198">
        <f>ROUND(I284*H284,2)</f>
        <v>0</v>
      </c>
      <c r="K284" s="194" t="s">
        <v>145</v>
      </c>
      <c r="L284" s="60"/>
      <c r="M284" s="199" t="s">
        <v>21</v>
      </c>
      <c r="N284" s="200" t="s">
        <v>41</v>
      </c>
      <c r="O284" s="41"/>
      <c r="P284" s="201">
        <f>O284*H284</f>
        <v>0</v>
      </c>
      <c r="Q284" s="201">
        <v>2.0299999999999999E-5</v>
      </c>
      <c r="R284" s="201">
        <f>Q284*H284</f>
        <v>7.2471000000000005E-4</v>
      </c>
      <c r="S284" s="201">
        <v>0</v>
      </c>
      <c r="T284" s="202">
        <f>S284*H284</f>
        <v>0</v>
      </c>
      <c r="AR284" s="23" t="s">
        <v>224</v>
      </c>
      <c r="AT284" s="23" t="s">
        <v>141</v>
      </c>
      <c r="AU284" s="23" t="s">
        <v>147</v>
      </c>
      <c r="AY284" s="23" t="s">
        <v>138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3" t="s">
        <v>147</v>
      </c>
      <c r="BK284" s="203">
        <f>ROUND(I284*H284,2)</f>
        <v>0</v>
      </c>
      <c r="BL284" s="23" t="s">
        <v>224</v>
      </c>
      <c r="BM284" s="23" t="s">
        <v>1177</v>
      </c>
    </row>
    <row r="285" spans="2:65" s="1" customFormat="1" ht="22.5" customHeight="1">
      <c r="B285" s="40"/>
      <c r="C285" s="233" t="s">
        <v>721</v>
      </c>
      <c r="D285" s="233" t="s">
        <v>216</v>
      </c>
      <c r="E285" s="234" t="s">
        <v>637</v>
      </c>
      <c r="F285" s="235" t="s">
        <v>638</v>
      </c>
      <c r="G285" s="236" t="s">
        <v>247</v>
      </c>
      <c r="H285" s="237">
        <v>38.002000000000002</v>
      </c>
      <c r="I285" s="238"/>
      <c r="J285" s="239">
        <f>ROUND(I285*H285,2)</f>
        <v>0</v>
      </c>
      <c r="K285" s="235" t="s">
        <v>21</v>
      </c>
      <c r="L285" s="240"/>
      <c r="M285" s="241" t="s">
        <v>21</v>
      </c>
      <c r="N285" s="242" t="s">
        <v>41</v>
      </c>
      <c r="O285" s="41"/>
      <c r="P285" s="201">
        <f>O285*H285</f>
        <v>0</v>
      </c>
      <c r="Q285" s="201">
        <v>2.0000000000000001E-4</v>
      </c>
      <c r="R285" s="201">
        <f>Q285*H285</f>
        <v>7.6004000000000011E-3</v>
      </c>
      <c r="S285" s="201">
        <v>0</v>
      </c>
      <c r="T285" s="202">
        <f>S285*H285</f>
        <v>0</v>
      </c>
      <c r="AR285" s="23" t="s">
        <v>307</v>
      </c>
      <c r="AT285" s="23" t="s">
        <v>216</v>
      </c>
      <c r="AU285" s="23" t="s">
        <v>147</v>
      </c>
      <c r="AY285" s="23" t="s">
        <v>138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3" t="s">
        <v>147</v>
      </c>
      <c r="BK285" s="203">
        <f>ROUND(I285*H285,2)</f>
        <v>0</v>
      </c>
      <c r="BL285" s="23" t="s">
        <v>224</v>
      </c>
      <c r="BM285" s="23" t="s">
        <v>1178</v>
      </c>
    </row>
    <row r="286" spans="2:65" s="1" customFormat="1" ht="22.5" customHeight="1">
      <c r="B286" s="40"/>
      <c r="C286" s="192" t="s">
        <v>725</v>
      </c>
      <c r="D286" s="192" t="s">
        <v>141</v>
      </c>
      <c r="E286" s="193" t="s">
        <v>641</v>
      </c>
      <c r="F286" s="194" t="s">
        <v>642</v>
      </c>
      <c r="G286" s="195" t="s">
        <v>159</v>
      </c>
      <c r="H286" s="196">
        <v>45.347999999999999</v>
      </c>
      <c r="I286" s="197"/>
      <c r="J286" s="198">
        <f>ROUND(I286*H286,2)</f>
        <v>0</v>
      </c>
      <c r="K286" s="194" t="s">
        <v>145</v>
      </c>
      <c r="L286" s="60"/>
      <c r="M286" s="199" t="s">
        <v>21</v>
      </c>
      <c r="N286" s="200" t="s">
        <v>41</v>
      </c>
      <c r="O286" s="41"/>
      <c r="P286" s="201">
        <f>O286*H286</f>
        <v>0</v>
      </c>
      <c r="Q286" s="201">
        <v>0</v>
      </c>
      <c r="R286" s="201">
        <f>Q286*H286</f>
        <v>0</v>
      </c>
      <c r="S286" s="201">
        <v>2.5000000000000001E-2</v>
      </c>
      <c r="T286" s="202">
        <f>S286*H286</f>
        <v>1.1336999999999999</v>
      </c>
      <c r="AR286" s="23" t="s">
        <v>224</v>
      </c>
      <c r="AT286" s="23" t="s">
        <v>141</v>
      </c>
      <c r="AU286" s="23" t="s">
        <v>147</v>
      </c>
      <c r="AY286" s="23" t="s">
        <v>138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3" t="s">
        <v>147</v>
      </c>
      <c r="BK286" s="203">
        <f>ROUND(I286*H286,2)</f>
        <v>0</v>
      </c>
      <c r="BL286" s="23" t="s">
        <v>224</v>
      </c>
      <c r="BM286" s="23" t="s">
        <v>1179</v>
      </c>
    </row>
    <row r="287" spans="2:65" s="11" customFormat="1" ht="13.5">
      <c r="B287" s="207"/>
      <c r="C287" s="208"/>
      <c r="D287" s="218" t="s">
        <v>155</v>
      </c>
      <c r="E287" s="219" t="s">
        <v>21</v>
      </c>
      <c r="F287" s="220" t="s">
        <v>644</v>
      </c>
      <c r="G287" s="208"/>
      <c r="H287" s="221">
        <v>22.795000000000002</v>
      </c>
      <c r="I287" s="212"/>
      <c r="J287" s="208"/>
      <c r="K287" s="208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155</v>
      </c>
      <c r="AU287" s="217" t="s">
        <v>147</v>
      </c>
      <c r="AV287" s="11" t="s">
        <v>147</v>
      </c>
      <c r="AW287" s="11" t="s">
        <v>33</v>
      </c>
      <c r="AX287" s="11" t="s">
        <v>69</v>
      </c>
      <c r="AY287" s="217" t="s">
        <v>138</v>
      </c>
    </row>
    <row r="288" spans="2:65" s="11" customFormat="1" ht="13.5">
      <c r="B288" s="207"/>
      <c r="C288" s="208"/>
      <c r="D288" s="218" t="s">
        <v>155</v>
      </c>
      <c r="E288" s="219" t="s">
        <v>21</v>
      </c>
      <c r="F288" s="220" t="s">
        <v>645</v>
      </c>
      <c r="G288" s="208"/>
      <c r="H288" s="221">
        <v>22.553000000000001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155</v>
      </c>
      <c r="AU288" s="217" t="s">
        <v>147</v>
      </c>
      <c r="AV288" s="11" t="s">
        <v>147</v>
      </c>
      <c r="AW288" s="11" t="s">
        <v>33</v>
      </c>
      <c r="AX288" s="11" t="s">
        <v>69</v>
      </c>
      <c r="AY288" s="217" t="s">
        <v>138</v>
      </c>
    </row>
    <row r="289" spans="2:65" s="12" customFormat="1" ht="13.5">
      <c r="B289" s="222"/>
      <c r="C289" s="223"/>
      <c r="D289" s="204" t="s">
        <v>155</v>
      </c>
      <c r="E289" s="224" t="s">
        <v>21</v>
      </c>
      <c r="F289" s="225" t="s">
        <v>210</v>
      </c>
      <c r="G289" s="223"/>
      <c r="H289" s="226">
        <v>45.347999999999999</v>
      </c>
      <c r="I289" s="227"/>
      <c r="J289" s="223"/>
      <c r="K289" s="223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155</v>
      </c>
      <c r="AU289" s="232" t="s">
        <v>147</v>
      </c>
      <c r="AV289" s="12" t="s">
        <v>146</v>
      </c>
      <c r="AW289" s="12" t="s">
        <v>33</v>
      </c>
      <c r="AX289" s="12" t="s">
        <v>77</v>
      </c>
      <c r="AY289" s="232" t="s">
        <v>138</v>
      </c>
    </row>
    <row r="290" spans="2:65" s="1" customFormat="1" ht="22.5" customHeight="1">
      <c r="B290" s="40"/>
      <c r="C290" s="192" t="s">
        <v>729</v>
      </c>
      <c r="D290" s="192" t="s">
        <v>141</v>
      </c>
      <c r="E290" s="193" t="s">
        <v>647</v>
      </c>
      <c r="F290" s="194" t="s">
        <v>648</v>
      </c>
      <c r="G290" s="195" t="s">
        <v>159</v>
      </c>
      <c r="H290" s="196">
        <v>35.700000000000003</v>
      </c>
      <c r="I290" s="197"/>
      <c r="J290" s="198">
        <f>ROUND(I290*H290,2)</f>
        <v>0</v>
      </c>
      <c r="K290" s="194" t="s">
        <v>145</v>
      </c>
      <c r="L290" s="60"/>
      <c r="M290" s="199" t="s">
        <v>21</v>
      </c>
      <c r="N290" s="200" t="s">
        <v>41</v>
      </c>
      <c r="O290" s="41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3" t="s">
        <v>224</v>
      </c>
      <c r="AT290" s="23" t="s">
        <v>141</v>
      </c>
      <c r="AU290" s="23" t="s">
        <v>147</v>
      </c>
      <c r="AY290" s="23" t="s">
        <v>138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3" t="s">
        <v>147</v>
      </c>
      <c r="BK290" s="203">
        <f>ROUND(I290*H290,2)</f>
        <v>0</v>
      </c>
      <c r="BL290" s="23" t="s">
        <v>224</v>
      </c>
      <c r="BM290" s="23" t="s">
        <v>1180</v>
      </c>
    </row>
    <row r="291" spans="2:65" s="1" customFormat="1" ht="22.5" customHeight="1">
      <c r="B291" s="40"/>
      <c r="C291" s="233" t="s">
        <v>735</v>
      </c>
      <c r="D291" s="233" t="s">
        <v>216</v>
      </c>
      <c r="E291" s="234" t="s">
        <v>651</v>
      </c>
      <c r="F291" s="235" t="s">
        <v>652</v>
      </c>
      <c r="G291" s="236" t="s">
        <v>159</v>
      </c>
      <c r="H291" s="237">
        <v>41.055</v>
      </c>
      <c r="I291" s="238"/>
      <c r="J291" s="239">
        <f>ROUND(I291*H291,2)</f>
        <v>0</v>
      </c>
      <c r="K291" s="235" t="s">
        <v>145</v>
      </c>
      <c r="L291" s="240"/>
      <c r="M291" s="241" t="s">
        <v>21</v>
      </c>
      <c r="N291" s="242" t="s">
        <v>41</v>
      </c>
      <c r="O291" s="41"/>
      <c r="P291" s="201">
        <f>O291*H291</f>
        <v>0</v>
      </c>
      <c r="Q291" s="201">
        <v>6.7000000000000002E-3</v>
      </c>
      <c r="R291" s="201">
        <f>Q291*H291</f>
        <v>0.27506849999999999</v>
      </c>
      <c r="S291" s="201">
        <v>0</v>
      </c>
      <c r="T291" s="202">
        <f>S291*H291</f>
        <v>0</v>
      </c>
      <c r="AR291" s="23" t="s">
        <v>307</v>
      </c>
      <c r="AT291" s="23" t="s">
        <v>216</v>
      </c>
      <c r="AU291" s="23" t="s">
        <v>147</v>
      </c>
      <c r="AY291" s="23" t="s">
        <v>138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3" t="s">
        <v>147</v>
      </c>
      <c r="BK291" s="203">
        <f>ROUND(I291*H291,2)</f>
        <v>0</v>
      </c>
      <c r="BL291" s="23" t="s">
        <v>224</v>
      </c>
      <c r="BM291" s="23" t="s">
        <v>1181</v>
      </c>
    </row>
    <row r="292" spans="2:65" s="11" customFormat="1" ht="13.5">
      <c r="B292" s="207"/>
      <c r="C292" s="208"/>
      <c r="D292" s="204" t="s">
        <v>155</v>
      </c>
      <c r="E292" s="208"/>
      <c r="F292" s="210" t="s">
        <v>654</v>
      </c>
      <c r="G292" s="208"/>
      <c r="H292" s="211">
        <v>41.055</v>
      </c>
      <c r="I292" s="212"/>
      <c r="J292" s="208"/>
      <c r="K292" s="208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155</v>
      </c>
      <c r="AU292" s="217" t="s">
        <v>147</v>
      </c>
      <c r="AV292" s="11" t="s">
        <v>147</v>
      </c>
      <c r="AW292" s="11" t="s">
        <v>6</v>
      </c>
      <c r="AX292" s="11" t="s">
        <v>77</v>
      </c>
      <c r="AY292" s="217" t="s">
        <v>138</v>
      </c>
    </row>
    <row r="293" spans="2:65" s="1" customFormat="1" ht="22.5" customHeight="1">
      <c r="B293" s="40"/>
      <c r="C293" s="192" t="s">
        <v>742</v>
      </c>
      <c r="D293" s="192" t="s">
        <v>141</v>
      </c>
      <c r="E293" s="193" t="s">
        <v>656</v>
      </c>
      <c r="F293" s="194" t="s">
        <v>657</v>
      </c>
      <c r="G293" s="195" t="s">
        <v>159</v>
      </c>
      <c r="H293" s="196">
        <v>35.700000000000003</v>
      </c>
      <c r="I293" s="197"/>
      <c r="J293" s="198">
        <f>ROUND(I293*H293,2)</f>
        <v>0</v>
      </c>
      <c r="K293" s="194" t="s">
        <v>145</v>
      </c>
      <c r="L293" s="60"/>
      <c r="M293" s="199" t="s">
        <v>21</v>
      </c>
      <c r="N293" s="200" t="s">
        <v>41</v>
      </c>
      <c r="O293" s="41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3" t="s">
        <v>224</v>
      </c>
      <c r="AT293" s="23" t="s">
        <v>141</v>
      </c>
      <c r="AU293" s="23" t="s">
        <v>147</v>
      </c>
      <c r="AY293" s="23" t="s">
        <v>138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3" t="s">
        <v>147</v>
      </c>
      <c r="BK293" s="203">
        <f>ROUND(I293*H293,2)</f>
        <v>0</v>
      </c>
      <c r="BL293" s="23" t="s">
        <v>224</v>
      </c>
      <c r="BM293" s="23" t="s">
        <v>1182</v>
      </c>
    </row>
    <row r="294" spans="2:65" s="1" customFormat="1" ht="22.5" customHeight="1">
      <c r="B294" s="40"/>
      <c r="C294" s="233" t="s">
        <v>746</v>
      </c>
      <c r="D294" s="233" t="s">
        <v>216</v>
      </c>
      <c r="E294" s="234" t="s">
        <v>660</v>
      </c>
      <c r="F294" s="235" t="s">
        <v>661</v>
      </c>
      <c r="G294" s="236" t="s">
        <v>159</v>
      </c>
      <c r="H294" s="237">
        <v>37.401000000000003</v>
      </c>
      <c r="I294" s="238"/>
      <c r="J294" s="239">
        <f>ROUND(I294*H294,2)</f>
        <v>0</v>
      </c>
      <c r="K294" s="235" t="s">
        <v>145</v>
      </c>
      <c r="L294" s="240"/>
      <c r="M294" s="241" t="s">
        <v>21</v>
      </c>
      <c r="N294" s="242" t="s">
        <v>41</v>
      </c>
      <c r="O294" s="41"/>
      <c r="P294" s="201">
        <f>O294*H294</f>
        <v>0</v>
      </c>
      <c r="Q294" s="201">
        <v>5.9999999999999995E-4</v>
      </c>
      <c r="R294" s="201">
        <f>Q294*H294</f>
        <v>2.2440600000000002E-2</v>
      </c>
      <c r="S294" s="201">
        <v>0</v>
      </c>
      <c r="T294" s="202">
        <f>S294*H294</f>
        <v>0</v>
      </c>
      <c r="AR294" s="23" t="s">
        <v>307</v>
      </c>
      <c r="AT294" s="23" t="s">
        <v>216</v>
      </c>
      <c r="AU294" s="23" t="s">
        <v>147</v>
      </c>
      <c r="AY294" s="23" t="s">
        <v>138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3" t="s">
        <v>147</v>
      </c>
      <c r="BK294" s="203">
        <f>ROUND(I294*H294,2)</f>
        <v>0</v>
      </c>
      <c r="BL294" s="23" t="s">
        <v>224</v>
      </c>
      <c r="BM294" s="23" t="s">
        <v>1183</v>
      </c>
    </row>
    <row r="295" spans="2:65" s="1" customFormat="1" ht="22.5" customHeight="1">
      <c r="B295" s="40"/>
      <c r="C295" s="192" t="s">
        <v>752</v>
      </c>
      <c r="D295" s="192" t="s">
        <v>141</v>
      </c>
      <c r="E295" s="193" t="s">
        <v>664</v>
      </c>
      <c r="F295" s="194" t="s">
        <v>665</v>
      </c>
      <c r="G295" s="195" t="s">
        <v>315</v>
      </c>
      <c r="H295" s="247"/>
      <c r="I295" s="197"/>
      <c r="J295" s="198">
        <f>ROUND(I295*H295,2)</f>
        <v>0</v>
      </c>
      <c r="K295" s="194" t="s">
        <v>145</v>
      </c>
      <c r="L295" s="60"/>
      <c r="M295" s="199" t="s">
        <v>21</v>
      </c>
      <c r="N295" s="200" t="s">
        <v>41</v>
      </c>
      <c r="O295" s="41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3" t="s">
        <v>224</v>
      </c>
      <c r="AT295" s="23" t="s">
        <v>141</v>
      </c>
      <c r="AU295" s="23" t="s">
        <v>147</v>
      </c>
      <c r="AY295" s="23" t="s">
        <v>138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3" t="s">
        <v>147</v>
      </c>
      <c r="BK295" s="203">
        <f>ROUND(I295*H295,2)</f>
        <v>0</v>
      </c>
      <c r="BL295" s="23" t="s">
        <v>224</v>
      </c>
      <c r="BM295" s="23" t="s">
        <v>1184</v>
      </c>
    </row>
    <row r="296" spans="2:65" s="10" customFormat="1" ht="29.85" customHeight="1">
      <c r="B296" s="175"/>
      <c r="C296" s="176"/>
      <c r="D296" s="189" t="s">
        <v>68</v>
      </c>
      <c r="E296" s="190" t="s">
        <v>667</v>
      </c>
      <c r="F296" s="190" t="s">
        <v>668</v>
      </c>
      <c r="G296" s="176"/>
      <c r="H296" s="176"/>
      <c r="I296" s="179"/>
      <c r="J296" s="191">
        <f>BK296</f>
        <v>0</v>
      </c>
      <c r="K296" s="176"/>
      <c r="L296" s="181"/>
      <c r="M296" s="182"/>
      <c r="N296" s="183"/>
      <c r="O296" s="183"/>
      <c r="P296" s="184">
        <f>SUM(P297:P315)</f>
        <v>0</v>
      </c>
      <c r="Q296" s="183"/>
      <c r="R296" s="184">
        <f>SUM(R297:R315)</f>
        <v>0.38304952000000009</v>
      </c>
      <c r="S296" s="183"/>
      <c r="T296" s="185">
        <f>SUM(T297:T315)</f>
        <v>0.12956999999999999</v>
      </c>
      <c r="AR296" s="186" t="s">
        <v>147</v>
      </c>
      <c r="AT296" s="187" t="s">
        <v>68</v>
      </c>
      <c r="AU296" s="187" t="s">
        <v>77</v>
      </c>
      <c r="AY296" s="186" t="s">
        <v>138</v>
      </c>
      <c r="BK296" s="188">
        <f>SUM(BK297:BK315)</f>
        <v>0</v>
      </c>
    </row>
    <row r="297" spans="2:65" s="1" customFormat="1" ht="22.5" customHeight="1">
      <c r="B297" s="40"/>
      <c r="C297" s="192" t="s">
        <v>763</v>
      </c>
      <c r="D297" s="192" t="s">
        <v>141</v>
      </c>
      <c r="E297" s="193" t="s">
        <v>670</v>
      </c>
      <c r="F297" s="194" t="s">
        <v>671</v>
      </c>
      <c r="G297" s="195" t="s">
        <v>159</v>
      </c>
      <c r="H297" s="196">
        <v>20.395</v>
      </c>
      <c r="I297" s="197"/>
      <c r="J297" s="198">
        <f>ROUND(I297*H297,2)</f>
        <v>0</v>
      </c>
      <c r="K297" s="194" t="s">
        <v>145</v>
      </c>
      <c r="L297" s="60"/>
      <c r="M297" s="199" t="s">
        <v>21</v>
      </c>
      <c r="N297" s="200" t="s">
        <v>41</v>
      </c>
      <c r="O297" s="41"/>
      <c r="P297" s="201">
        <f>O297*H297</f>
        <v>0</v>
      </c>
      <c r="Q297" s="201">
        <v>1.4999999999999999E-2</v>
      </c>
      <c r="R297" s="201">
        <f>Q297*H297</f>
        <v>0.305925</v>
      </c>
      <c r="S297" s="201">
        <v>0</v>
      </c>
      <c r="T297" s="202">
        <f>S297*H297</f>
        <v>0</v>
      </c>
      <c r="AR297" s="23" t="s">
        <v>224</v>
      </c>
      <c r="AT297" s="23" t="s">
        <v>141</v>
      </c>
      <c r="AU297" s="23" t="s">
        <v>147</v>
      </c>
      <c r="AY297" s="23" t="s">
        <v>138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3" t="s">
        <v>147</v>
      </c>
      <c r="BK297" s="203">
        <f>ROUND(I297*H297,2)</f>
        <v>0</v>
      </c>
      <c r="BL297" s="23" t="s">
        <v>224</v>
      </c>
      <c r="BM297" s="23" t="s">
        <v>1185</v>
      </c>
    </row>
    <row r="298" spans="2:65" s="1" customFormat="1" ht="22.5" customHeight="1">
      <c r="B298" s="40"/>
      <c r="C298" s="192" t="s">
        <v>767</v>
      </c>
      <c r="D298" s="192" t="s">
        <v>141</v>
      </c>
      <c r="E298" s="193" t="s">
        <v>674</v>
      </c>
      <c r="F298" s="194" t="s">
        <v>675</v>
      </c>
      <c r="G298" s="195" t="s">
        <v>159</v>
      </c>
      <c r="H298" s="196">
        <v>43.19</v>
      </c>
      <c r="I298" s="197"/>
      <c r="J298" s="198">
        <f>ROUND(I298*H298,2)</f>
        <v>0</v>
      </c>
      <c r="K298" s="194" t="s">
        <v>145</v>
      </c>
      <c r="L298" s="60"/>
      <c r="M298" s="199" t="s">
        <v>21</v>
      </c>
      <c r="N298" s="200" t="s">
        <v>41</v>
      </c>
      <c r="O298" s="41"/>
      <c r="P298" s="201">
        <f>O298*H298</f>
        <v>0</v>
      </c>
      <c r="Q298" s="201">
        <v>0</v>
      </c>
      <c r="R298" s="201">
        <f>Q298*H298</f>
        <v>0</v>
      </c>
      <c r="S298" s="201">
        <v>3.0000000000000001E-3</v>
      </c>
      <c r="T298" s="202">
        <f>S298*H298</f>
        <v>0.12956999999999999</v>
      </c>
      <c r="AR298" s="23" t="s">
        <v>224</v>
      </c>
      <c r="AT298" s="23" t="s">
        <v>141</v>
      </c>
      <c r="AU298" s="23" t="s">
        <v>147</v>
      </c>
      <c r="AY298" s="23" t="s">
        <v>138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147</v>
      </c>
      <c r="BK298" s="203">
        <f>ROUND(I298*H298,2)</f>
        <v>0</v>
      </c>
      <c r="BL298" s="23" t="s">
        <v>224</v>
      </c>
      <c r="BM298" s="23" t="s">
        <v>1186</v>
      </c>
    </row>
    <row r="299" spans="2:65" s="11" customFormat="1" ht="13.5">
      <c r="B299" s="207"/>
      <c r="C299" s="208"/>
      <c r="D299" s="218" t="s">
        <v>155</v>
      </c>
      <c r="E299" s="219" t="s">
        <v>21</v>
      </c>
      <c r="F299" s="220" t="s">
        <v>682</v>
      </c>
      <c r="G299" s="208"/>
      <c r="H299" s="221">
        <v>13.455</v>
      </c>
      <c r="I299" s="212"/>
      <c r="J299" s="208"/>
      <c r="K299" s="208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155</v>
      </c>
      <c r="AU299" s="217" t="s">
        <v>147</v>
      </c>
      <c r="AV299" s="11" t="s">
        <v>147</v>
      </c>
      <c r="AW299" s="11" t="s">
        <v>33</v>
      </c>
      <c r="AX299" s="11" t="s">
        <v>69</v>
      </c>
      <c r="AY299" s="217" t="s">
        <v>138</v>
      </c>
    </row>
    <row r="300" spans="2:65" s="11" customFormat="1" ht="13.5">
      <c r="B300" s="207"/>
      <c r="C300" s="208"/>
      <c r="D300" s="218" t="s">
        <v>155</v>
      </c>
      <c r="E300" s="219" t="s">
        <v>21</v>
      </c>
      <c r="F300" s="220" t="s">
        <v>683</v>
      </c>
      <c r="G300" s="208"/>
      <c r="H300" s="221">
        <v>6.94</v>
      </c>
      <c r="I300" s="212"/>
      <c r="J300" s="208"/>
      <c r="K300" s="208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155</v>
      </c>
      <c r="AU300" s="217" t="s">
        <v>147</v>
      </c>
      <c r="AV300" s="11" t="s">
        <v>147</v>
      </c>
      <c r="AW300" s="11" t="s">
        <v>33</v>
      </c>
      <c r="AX300" s="11" t="s">
        <v>69</v>
      </c>
      <c r="AY300" s="217" t="s">
        <v>138</v>
      </c>
    </row>
    <row r="301" spans="2:65" s="11" customFormat="1" ht="13.5">
      <c r="B301" s="207"/>
      <c r="C301" s="208"/>
      <c r="D301" s="218" t="s">
        <v>155</v>
      </c>
      <c r="E301" s="219" t="s">
        <v>21</v>
      </c>
      <c r="F301" s="220" t="s">
        <v>644</v>
      </c>
      <c r="G301" s="208"/>
      <c r="H301" s="221">
        <v>22.795000000000002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155</v>
      </c>
      <c r="AU301" s="217" t="s">
        <v>147</v>
      </c>
      <c r="AV301" s="11" t="s">
        <v>147</v>
      </c>
      <c r="AW301" s="11" t="s">
        <v>33</v>
      </c>
      <c r="AX301" s="11" t="s">
        <v>69</v>
      </c>
      <c r="AY301" s="217" t="s">
        <v>138</v>
      </c>
    </row>
    <row r="302" spans="2:65" s="12" customFormat="1" ht="13.5">
      <c r="B302" s="222"/>
      <c r="C302" s="223"/>
      <c r="D302" s="204" t="s">
        <v>155</v>
      </c>
      <c r="E302" s="224" t="s">
        <v>21</v>
      </c>
      <c r="F302" s="225" t="s">
        <v>210</v>
      </c>
      <c r="G302" s="223"/>
      <c r="H302" s="226">
        <v>43.19</v>
      </c>
      <c r="I302" s="227"/>
      <c r="J302" s="223"/>
      <c r="K302" s="223"/>
      <c r="L302" s="228"/>
      <c r="M302" s="229"/>
      <c r="N302" s="230"/>
      <c r="O302" s="230"/>
      <c r="P302" s="230"/>
      <c r="Q302" s="230"/>
      <c r="R302" s="230"/>
      <c r="S302" s="230"/>
      <c r="T302" s="231"/>
      <c r="AT302" s="232" t="s">
        <v>155</v>
      </c>
      <c r="AU302" s="232" t="s">
        <v>147</v>
      </c>
      <c r="AV302" s="12" t="s">
        <v>146</v>
      </c>
      <c r="AW302" s="12" t="s">
        <v>33</v>
      </c>
      <c r="AX302" s="12" t="s">
        <v>77</v>
      </c>
      <c r="AY302" s="232" t="s">
        <v>138</v>
      </c>
    </row>
    <row r="303" spans="2:65" s="1" customFormat="1" ht="22.5" customHeight="1">
      <c r="B303" s="40"/>
      <c r="C303" s="192" t="s">
        <v>772</v>
      </c>
      <c r="D303" s="192" t="s">
        <v>141</v>
      </c>
      <c r="E303" s="193" t="s">
        <v>679</v>
      </c>
      <c r="F303" s="194" t="s">
        <v>680</v>
      </c>
      <c r="G303" s="195" t="s">
        <v>159</v>
      </c>
      <c r="H303" s="196">
        <v>20.395</v>
      </c>
      <c r="I303" s="197"/>
      <c r="J303" s="198">
        <f>ROUND(I303*H303,2)</f>
        <v>0</v>
      </c>
      <c r="K303" s="194" t="s">
        <v>145</v>
      </c>
      <c r="L303" s="60"/>
      <c r="M303" s="199" t="s">
        <v>21</v>
      </c>
      <c r="N303" s="200" t="s">
        <v>41</v>
      </c>
      <c r="O303" s="41"/>
      <c r="P303" s="201">
        <f>O303*H303</f>
        <v>0</v>
      </c>
      <c r="Q303" s="201">
        <v>2.9999999999999997E-4</v>
      </c>
      <c r="R303" s="201">
        <f>Q303*H303</f>
        <v>6.1184999999999989E-3</v>
      </c>
      <c r="S303" s="201">
        <v>0</v>
      </c>
      <c r="T303" s="202">
        <f>S303*H303</f>
        <v>0</v>
      </c>
      <c r="AR303" s="23" t="s">
        <v>224</v>
      </c>
      <c r="AT303" s="23" t="s">
        <v>141</v>
      </c>
      <c r="AU303" s="23" t="s">
        <v>147</v>
      </c>
      <c r="AY303" s="23" t="s">
        <v>138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3" t="s">
        <v>147</v>
      </c>
      <c r="BK303" s="203">
        <f>ROUND(I303*H303,2)</f>
        <v>0</v>
      </c>
      <c r="BL303" s="23" t="s">
        <v>224</v>
      </c>
      <c r="BM303" s="23" t="s">
        <v>1187</v>
      </c>
    </row>
    <row r="304" spans="2:65" s="11" customFormat="1" ht="13.5">
      <c r="B304" s="207"/>
      <c r="C304" s="208"/>
      <c r="D304" s="218" t="s">
        <v>155</v>
      </c>
      <c r="E304" s="219" t="s">
        <v>21</v>
      </c>
      <c r="F304" s="220" t="s">
        <v>682</v>
      </c>
      <c r="G304" s="208"/>
      <c r="H304" s="221">
        <v>13.455</v>
      </c>
      <c r="I304" s="212"/>
      <c r="J304" s="208"/>
      <c r="K304" s="208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155</v>
      </c>
      <c r="AU304" s="217" t="s">
        <v>147</v>
      </c>
      <c r="AV304" s="11" t="s">
        <v>147</v>
      </c>
      <c r="AW304" s="11" t="s">
        <v>33</v>
      </c>
      <c r="AX304" s="11" t="s">
        <v>69</v>
      </c>
      <c r="AY304" s="217" t="s">
        <v>138</v>
      </c>
    </row>
    <row r="305" spans="2:65" s="11" customFormat="1" ht="13.5">
      <c r="B305" s="207"/>
      <c r="C305" s="208"/>
      <c r="D305" s="218" t="s">
        <v>155</v>
      </c>
      <c r="E305" s="219" t="s">
        <v>21</v>
      </c>
      <c r="F305" s="220" t="s">
        <v>683</v>
      </c>
      <c r="G305" s="208"/>
      <c r="H305" s="221">
        <v>6.94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155</v>
      </c>
      <c r="AU305" s="217" t="s">
        <v>147</v>
      </c>
      <c r="AV305" s="11" t="s">
        <v>147</v>
      </c>
      <c r="AW305" s="11" t="s">
        <v>33</v>
      </c>
      <c r="AX305" s="11" t="s">
        <v>69</v>
      </c>
      <c r="AY305" s="217" t="s">
        <v>138</v>
      </c>
    </row>
    <row r="306" spans="2:65" s="12" customFormat="1" ht="13.5">
      <c r="B306" s="222"/>
      <c r="C306" s="223"/>
      <c r="D306" s="204" t="s">
        <v>155</v>
      </c>
      <c r="E306" s="224" t="s">
        <v>21</v>
      </c>
      <c r="F306" s="225" t="s">
        <v>210</v>
      </c>
      <c r="G306" s="223"/>
      <c r="H306" s="226">
        <v>20.395</v>
      </c>
      <c r="I306" s="227"/>
      <c r="J306" s="223"/>
      <c r="K306" s="223"/>
      <c r="L306" s="228"/>
      <c r="M306" s="229"/>
      <c r="N306" s="230"/>
      <c r="O306" s="230"/>
      <c r="P306" s="230"/>
      <c r="Q306" s="230"/>
      <c r="R306" s="230"/>
      <c r="S306" s="230"/>
      <c r="T306" s="231"/>
      <c r="AT306" s="232" t="s">
        <v>155</v>
      </c>
      <c r="AU306" s="232" t="s">
        <v>147</v>
      </c>
      <c r="AV306" s="12" t="s">
        <v>146</v>
      </c>
      <c r="AW306" s="12" t="s">
        <v>33</v>
      </c>
      <c r="AX306" s="12" t="s">
        <v>77</v>
      </c>
      <c r="AY306" s="232" t="s">
        <v>138</v>
      </c>
    </row>
    <row r="307" spans="2:65" s="1" customFormat="1" ht="22.5" customHeight="1">
      <c r="B307" s="40"/>
      <c r="C307" s="233" t="s">
        <v>776</v>
      </c>
      <c r="D307" s="233" t="s">
        <v>216</v>
      </c>
      <c r="E307" s="234" t="s">
        <v>685</v>
      </c>
      <c r="F307" s="235" t="s">
        <v>686</v>
      </c>
      <c r="G307" s="236" t="s">
        <v>159</v>
      </c>
      <c r="H307" s="237">
        <v>22.434999999999999</v>
      </c>
      <c r="I307" s="238"/>
      <c r="J307" s="239">
        <f>ROUND(I307*H307,2)</f>
        <v>0</v>
      </c>
      <c r="K307" s="235" t="s">
        <v>145</v>
      </c>
      <c r="L307" s="240"/>
      <c r="M307" s="241" t="s">
        <v>21</v>
      </c>
      <c r="N307" s="242" t="s">
        <v>41</v>
      </c>
      <c r="O307" s="41"/>
      <c r="P307" s="201">
        <f>O307*H307</f>
        <v>0</v>
      </c>
      <c r="Q307" s="201">
        <v>2.64E-3</v>
      </c>
      <c r="R307" s="201">
        <f>Q307*H307</f>
        <v>5.9228399999999994E-2</v>
      </c>
      <c r="S307" s="201">
        <v>0</v>
      </c>
      <c r="T307" s="202">
        <f>S307*H307</f>
        <v>0</v>
      </c>
      <c r="AR307" s="23" t="s">
        <v>307</v>
      </c>
      <c r="AT307" s="23" t="s">
        <v>216</v>
      </c>
      <c r="AU307" s="23" t="s">
        <v>147</v>
      </c>
      <c r="AY307" s="23" t="s">
        <v>138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3" t="s">
        <v>147</v>
      </c>
      <c r="BK307" s="203">
        <f>ROUND(I307*H307,2)</f>
        <v>0</v>
      </c>
      <c r="BL307" s="23" t="s">
        <v>224</v>
      </c>
      <c r="BM307" s="23" t="s">
        <v>1188</v>
      </c>
    </row>
    <row r="308" spans="2:65" s="11" customFormat="1" ht="13.5">
      <c r="B308" s="207"/>
      <c r="C308" s="208"/>
      <c r="D308" s="204" t="s">
        <v>155</v>
      </c>
      <c r="E308" s="208"/>
      <c r="F308" s="210" t="s">
        <v>688</v>
      </c>
      <c r="G308" s="208"/>
      <c r="H308" s="211">
        <v>22.434999999999999</v>
      </c>
      <c r="I308" s="212"/>
      <c r="J308" s="208"/>
      <c r="K308" s="208"/>
      <c r="L308" s="213"/>
      <c r="M308" s="214"/>
      <c r="N308" s="215"/>
      <c r="O308" s="215"/>
      <c r="P308" s="215"/>
      <c r="Q308" s="215"/>
      <c r="R308" s="215"/>
      <c r="S308" s="215"/>
      <c r="T308" s="216"/>
      <c r="AT308" s="217" t="s">
        <v>155</v>
      </c>
      <c r="AU308" s="217" t="s">
        <v>147</v>
      </c>
      <c r="AV308" s="11" t="s">
        <v>147</v>
      </c>
      <c r="AW308" s="11" t="s">
        <v>6</v>
      </c>
      <c r="AX308" s="11" t="s">
        <v>77</v>
      </c>
      <c r="AY308" s="217" t="s">
        <v>138</v>
      </c>
    </row>
    <row r="309" spans="2:65" s="1" customFormat="1" ht="22.5" customHeight="1">
      <c r="B309" s="40"/>
      <c r="C309" s="192" t="s">
        <v>780</v>
      </c>
      <c r="D309" s="192" t="s">
        <v>141</v>
      </c>
      <c r="E309" s="193" t="s">
        <v>690</v>
      </c>
      <c r="F309" s="194" t="s">
        <v>691</v>
      </c>
      <c r="G309" s="195" t="s">
        <v>247</v>
      </c>
      <c r="H309" s="196">
        <v>39.18</v>
      </c>
      <c r="I309" s="197"/>
      <c r="J309" s="198">
        <f>ROUND(I309*H309,2)</f>
        <v>0</v>
      </c>
      <c r="K309" s="194" t="s">
        <v>145</v>
      </c>
      <c r="L309" s="60"/>
      <c r="M309" s="199" t="s">
        <v>21</v>
      </c>
      <c r="N309" s="200" t="s">
        <v>41</v>
      </c>
      <c r="O309" s="41"/>
      <c r="P309" s="201">
        <f>O309*H309</f>
        <v>0</v>
      </c>
      <c r="Q309" s="201">
        <v>1.5E-5</v>
      </c>
      <c r="R309" s="201">
        <f>Q309*H309</f>
        <v>5.8770000000000003E-4</v>
      </c>
      <c r="S309" s="201">
        <v>0</v>
      </c>
      <c r="T309" s="202">
        <f>S309*H309</f>
        <v>0</v>
      </c>
      <c r="AR309" s="23" t="s">
        <v>224</v>
      </c>
      <c r="AT309" s="23" t="s">
        <v>141</v>
      </c>
      <c r="AU309" s="23" t="s">
        <v>147</v>
      </c>
      <c r="AY309" s="23" t="s">
        <v>138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3" t="s">
        <v>147</v>
      </c>
      <c r="BK309" s="203">
        <f>ROUND(I309*H309,2)</f>
        <v>0</v>
      </c>
      <c r="BL309" s="23" t="s">
        <v>224</v>
      </c>
      <c r="BM309" s="23" t="s">
        <v>1189</v>
      </c>
    </row>
    <row r="310" spans="2:65" s="11" customFormat="1" ht="13.5">
      <c r="B310" s="207"/>
      <c r="C310" s="208"/>
      <c r="D310" s="218" t="s">
        <v>155</v>
      </c>
      <c r="E310" s="219" t="s">
        <v>21</v>
      </c>
      <c r="F310" s="220" t="s">
        <v>693</v>
      </c>
      <c r="G310" s="208"/>
      <c r="H310" s="221">
        <v>29.98</v>
      </c>
      <c r="I310" s="212"/>
      <c r="J310" s="208"/>
      <c r="K310" s="208"/>
      <c r="L310" s="213"/>
      <c r="M310" s="214"/>
      <c r="N310" s="215"/>
      <c r="O310" s="215"/>
      <c r="P310" s="215"/>
      <c r="Q310" s="215"/>
      <c r="R310" s="215"/>
      <c r="S310" s="215"/>
      <c r="T310" s="216"/>
      <c r="AT310" s="217" t="s">
        <v>155</v>
      </c>
      <c r="AU310" s="217" t="s">
        <v>147</v>
      </c>
      <c r="AV310" s="11" t="s">
        <v>147</v>
      </c>
      <c r="AW310" s="11" t="s">
        <v>33</v>
      </c>
      <c r="AX310" s="11" t="s">
        <v>69</v>
      </c>
      <c r="AY310" s="217" t="s">
        <v>138</v>
      </c>
    </row>
    <row r="311" spans="2:65" s="11" customFormat="1" ht="13.5">
      <c r="B311" s="207"/>
      <c r="C311" s="208"/>
      <c r="D311" s="218" t="s">
        <v>155</v>
      </c>
      <c r="E311" s="219" t="s">
        <v>21</v>
      </c>
      <c r="F311" s="220" t="s">
        <v>694</v>
      </c>
      <c r="G311" s="208"/>
      <c r="H311" s="221">
        <v>9.1999999999999993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155</v>
      </c>
      <c r="AU311" s="217" t="s">
        <v>147</v>
      </c>
      <c r="AV311" s="11" t="s">
        <v>147</v>
      </c>
      <c r="AW311" s="11" t="s">
        <v>33</v>
      </c>
      <c r="AX311" s="11" t="s">
        <v>69</v>
      </c>
      <c r="AY311" s="217" t="s">
        <v>138</v>
      </c>
    </row>
    <row r="312" spans="2:65" s="12" customFormat="1" ht="13.5">
      <c r="B312" s="222"/>
      <c r="C312" s="223"/>
      <c r="D312" s="204" t="s">
        <v>155</v>
      </c>
      <c r="E312" s="224" t="s">
        <v>21</v>
      </c>
      <c r="F312" s="225" t="s">
        <v>210</v>
      </c>
      <c r="G312" s="223"/>
      <c r="H312" s="226">
        <v>39.18</v>
      </c>
      <c r="I312" s="227"/>
      <c r="J312" s="223"/>
      <c r="K312" s="223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155</v>
      </c>
      <c r="AU312" s="232" t="s">
        <v>147</v>
      </c>
      <c r="AV312" s="12" t="s">
        <v>146</v>
      </c>
      <c r="AW312" s="12" t="s">
        <v>33</v>
      </c>
      <c r="AX312" s="12" t="s">
        <v>77</v>
      </c>
      <c r="AY312" s="232" t="s">
        <v>138</v>
      </c>
    </row>
    <row r="313" spans="2:65" s="1" customFormat="1" ht="22.5" customHeight="1">
      <c r="B313" s="40"/>
      <c r="C313" s="233" t="s">
        <v>784</v>
      </c>
      <c r="D313" s="233" t="s">
        <v>216</v>
      </c>
      <c r="E313" s="234" t="s">
        <v>696</v>
      </c>
      <c r="F313" s="235" t="s">
        <v>697</v>
      </c>
      <c r="G313" s="236" t="s">
        <v>247</v>
      </c>
      <c r="H313" s="237">
        <v>39.963999999999999</v>
      </c>
      <c r="I313" s="238"/>
      <c r="J313" s="239">
        <f>ROUND(I313*H313,2)</f>
        <v>0</v>
      </c>
      <c r="K313" s="235" t="s">
        <v>145</v>
      </c>
      <c r="L313" s="240"/>
      <c r="M313" s="241" t="s">
        <v>21</v>
      </c>
      <c r="N313" s="242" t="s">
        <v>41</v>
      </c>
      <c r="O313" s="41"/>
      <c r="P313" s="201">
        <f>O313*H313</f>
        <v>0</v>
      </c>
      <c r="Q313" s="201">
        <v>2.7999999999999998E-4</v>
      </c>
      <c r="R313" s="201">
        <f>Q313*H313</f>
        <v>1.1189919999999999E-2</v>
      </c>
      <c r="S313" s="201">
        <v>0</v>
      </c>
      <c r="T313" s="202">
        <f>S313*H313</f>
        <v>0</v>
      </c>
      <c r="AR313" s="23" t="s">
        <v>307</v>
      </c>
      <c r="AT313" s="23" t="s">
        <v>216</v>
      </c>
      <c r="AU313" s="23" t="s">
        <v>147</v>
      </c>
      <c r="AY313" s="23" t="s">
        <v>138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147</v>
      </c>
      <c r="BK313" s="203">
        <f>ROUND(I313*H313,2)</f>
        <v>0</v>
      </c>
      <c r="BL313" s="23" t="s">
        <v>224</v>
      </c>
      <c r="BM313" s="23" t="s">
        <v>1190</v>
      </c>
    </row>
    <row r="314" spans="2:65" s="11" customFormat="1" ht="13.5">
      <c r="B314" s="207"/>
      <c r="C314" s="208"/>
      <c r="D314" s="204" t="s">
        <v>155</v>
      </c>
      <c r="E314" s="208"/>
      <c r="F314" s="210" t="s">
        <v>699</v>
      </c>
      <c r="G314" s="208"/>
      <c r="H314" s="211">
        <v>39.963999999999999</v>
      </c>
      <c r="I314" s="212"/>
      <c r="J314" s="208"/>
      <c r="K314" s="208"/>
      <c r="L314" s="213"/>
      <c r="M314" s="214"/>
      <c r="N314" s="215"/>
      <c r="O314" s="215"/>
      <c r="P314" s="215"/>
      <c r="Q314" s="215"/>
      <c r="R314" s="215"/>
      <c r="S314" s="215"/>
      <c r="T314" s="216"/>
      <c r="AT314" s="217" t="s">
        <v>155</v>
      </c>
      <c r="AU314" s="217" t="s">
        <v>147</v>
      </c>
      <c r="AV314" s="11" t="s">
        <v>147</v>
      </c>
      <c r="AW314" s="11" t="s">
        <v>6</v>
      </c>
      <c r="AX314" s="11" t="s">
        <v>77</v>
      </c>
      <c r="AY314" s="217" t="s">
        <v>138</v>
      </c>
    </row>
    <row r="315" spans="2:65" s="1" customFormat="1" ht="22.5" customHeight="1">
      <c r="B315" s="40"/>
      <c r="C315" s="192" t="s">
        <v>794</v>
      </c>
      <c r="D315" s="192" t="s">
        <v>141</v>
      </c>
      <c r="E315" s="193" t="s">
        <v>701</v>
      </c>
      <c r="F315" s="194" t="s">
        <v>702</v>
      </c>
      <c r="G315" s="195" t="s">
        <v>315</v>
      </c>
      <c r="H315" s="247"/>
      <c r="I315" s="197"/>
      <c r="J315" s="198">
        <f>ROUND(I315*H315,2)</f>
        <v>0</v>
      </c>
      <c r="K315" s="194" t="s">
        <v>145</v>
      </c>
      <c r="L315" s="60"/>
      <c r="M315" s="199" t="s">
        <v>21</v>
      </c>
      <c r="N315" s="200" t="s">
        <v>41</v>
      </c>
      <c r="O315" s="41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3" t="s">
        <v>224</v>
      </c>
      <c r="AT315" s="23" t="s">
        <v>141</v>
      </c>
      <c r="AU315" s="23" t="s">
        <v>147</v>
      </c>
      <c r="AY315" s="23" t="s">
        <v>138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3" t="s">
        <v>147</v>
      </c>
      <c r="BK315" s="203">
        <f>ROUND(I315*H315,2)</f>
        <v>0</v>
      </c>
      <c r="BL315" s="23" t="s">
        <v>224</v>
      </c>
      <c r="BM315" s="23" t="s">
        <v>1191</v>
      </c>
    </row>
    <row r="316" spans="2:65" s="10" customFormat="1" ht="29.85" customHeight="1">
      <c r="B316" s="175"/>
      <c r="C316" s="176"/>
      <c r="D316" s="189" t="s">
        <v>68</v>
      </c>
      <c r="E316" s="190" t="s">
        <v>704</v>
      </c>
      <c r="F316" s="190" t="s">
        <v>705</v>
      </c>
      <c r="G316" s="176"/>
      <c r="H316" s="176"/>
      <c r="I316" s="179"/>
      <c r="J316" s="191">
        <f>BK316</f>
        <v>0</v>
      </c>
      <c r="K316" s="176"/>
      <c r="L316" s="181"/>
      <c r="M316" s="182"/>
      <c r="N316" s="183"/>
      <c r="O316" s="183"/>
      <c r="P316" s="184">
        <f>SUM(P317:P326)</f>
        <v>0</v>
      </c>
      <c r="Q316" s="183"/>
      <c r="R316" s="184">
        <f>SUM(R317:R326)</f>
        <v>0.53150779999999997</v>
      </c>
      <c r="S316" s="183"/>
      <c r="T316" s="185">
        <f>SUM(T317:T326)</f>
        <v>0</v>
      </c>
      <c r="AR316" s="186" t="s">
        <v>147</v>
      </c>
      <c r="AT316" s="187" t="s">
        <v>68</v>
      </c>
      <c r="AU316" s="187" t="s">
        <v>77</v>
      </c>
      <c r="AY316" s="186" t="s">
        <v>138</v>
      </c>
      <c r="BK316" s="188">
        <f>SUM(BK317:BK326)</f>
        <v>0</v>
      </c>
    </row>
    <row r="317" spans="2:65" s="1" customFormat="1" ht="31.5" customHeight="1">
      <c r="B317" s="40"/>
      <c r="C317" s="192" t="s">
        <v>798</v>
      </c>
      <c r="D317" s="192" t="s">
        <v>141</v>
      </c>
      <c r="E317" s="193" t="s">
        <v>707</v>
      </c>
      <c r="F317" s="194" t="s">
        <v>708</v>
      </c>
      <c r="G317" s="195" t="s">
        <v>159</v>
      </c>
      <c r="H317" s="196">
        <v>20.37</v>
      </c>
      <c r="I317" s="197"/>
      <c r="J317" s="198">
        <f>ROUND(I317*H317,2)</f>
        <v>0</v>
      </c>
      <c r="K317" s="194" t="s">
        <v>145</v>
      </c>
      <c r="L317" s="60"/>
      <c r="M317" s="199" t="s">
        <v>21</v>
      </c>
      <c r="N317" s="200" t="s">
        <v>41</v>
      </c>
      <c r="O317" s="41"/>
      <c r="P317" s="201">
        <f>O317*H317</f>
        <v>0</v>
      </c>
      <c r="Q317" s="201">
        <v>3.0000000000000001E-3</v>
      </c>
      <c r="R317" s="201">
        <f>Q317*H317</f>
        <v>6.1110000000000005E-2</v>
      </c>
      <c r="S317" s="201">
        <v>0</v>
      </c>
      <c r="T317" s="202">
        <f>S317*H317</f>
        <v>0</v>
      </c>
      <c r="AR317" s="23" t="s">
        <v>224</v>
      </c>
      <c r="AT317" s="23" t="s">
        <v>141</v>
      </c>
      <c r="AU317" s="23" t="s">
        <v>147</v>
      </c>
      <c r="AY317" s="23" t="s">
        <v>138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3" t="s">
        <v>147</v>
      </c>
      <c r="BK317" s="203">
        <f>ROUND(I317*H317,2)</f>
        <v>0</v>
      </c>
      <c r="BL317" s="23" t="s">
        <v>224</v>
      </c>
      <c r="BM317" s="23" t="s">
        <v>1192</v>
      </c>
    </row>
    <row r="318" spans="2:65" s="11" customFormat="1" ht="13.5">
      <c r="B318" s="207"/>
      <c r="C318" s="208"/>
      <c r="D318" s="218" t="s">
        <v>155</v>
      </c>
      <c r="E318" s="219" t="s">
        <v>21</v>
      </c>
      <c r="F318" s="220" t="s">
        <v>710</v>
      </c>
      <c r="G318" s="208"/>
      <c r="H318" s="221">
        <v>16.2</v>
      </c>
      <c r="I318" s="212"/>
      <c r="J318" s="208"/>
      <c r="K318" s="208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155</v>
      </c>
      <c r="AU318" s="217" t="s">
        <v>147</v>
      </c>
      <c r="AV318" s="11" t="s">
        <v>147</v>
      </c>
      <c r="AW318" s="11" t="s">
        <v>33</v>
      </c>
      <c r="AX318" s="11" t="s">
        <v>69</v>
      </c>
      <c r="AY318" s="217" t="s">
        <v>138</v>
      </c>
    </row>
    <row r="319" spans="2:65" s="11" customFormat="1" ht="13.5">
      <c r="B319" s="207"/>
      <c r="C319" s="208"/>
      <c r="D319" s="218" t="s">
        <v>155</v>
      </c>
      <c r="E319" s="219" t="s">
        <v>21</v>
      </c>
      <c r="F319" s="220" t="s">
        <v>711</v>
      </c>
      <c r="G319" s="208"/>
      <c r="H319" s="221">
        <v>4.17</v>
      </c>
      <c r="I319" s="212"/>
      <c r="J319" s="208"/>
      <c r="K319" s="208"/>
      <c r="L319" s="213"/>
      <c r="M319" s="214"/>
      <c r="N319" s="215"/>
      <c r="O319" s="215"/>
      <c r="P319" s="215"/>
      <c r="Q319" s="215"/>
      <c r="R319" s="215"/>
      <c r="S319" s="215"/>
      <c r="T319" s="216"/>
      <c r="AT319" s="217" t="s">
        <v>155</v>
      </c>
      <c r="AU319" s="217" t="s">
        <v>147</v>
      </c>
      <c r="AV319" s="11" t="s">
        <v>147</v>
      </c>
      <c r="AW319" s="11" t="s">
        <v>33</v>
      </c>
      <c r="AX319" s="11" t="s">
        <v>69</v>
      </c>
      <c r="AY319" s="217" t="s">
        <v>138</v>
      </c>
    </row>
    <row r="320" spans="2:65" s="12" customFormat="1" ht="13.5">
      <c r="B320" s="222"/>
      <c r="C320" s="223"/>
      <c r="D320" s="204" t="s">
        <v>155</v>
      </c>
      <c r="E320" s="224" t="s">
        <v>21</v>
      </c>
      <c r="F320" s="225" t="s">
        <v>210</v>
      </c>
      <c r="G320" s="223"/>
      <c r="H320" s="226">
        <v>20.37</v>
      </c>
      <c r="I320" s="227"/>
      <c r="J320" s="223"/>
      <c r="K320" s="223"/>
      <c r="L320" s="228"/>
      <c r="M320" s="229"/>
      <c r="N320" s="230"/>
      <c r="O320" s="230"/>
      <c r="P320" s="230"/>
      <c r="Q320" s="230"/>
      <c r="R320" s="230"/>
      <c r="S320" s="230"/>
      <c r="T320" s="231"/>
      <c r="AT320" s="232" t="s">
        <v>155</v>
      </c>
      <c r="AU320" s="232" t="s">
        <v>147</v>
      </c>
      <c r="AV320" s="12" t="s">
        <v>146</v>
      </c>
      <c r="AW320" s="12" t="s">
        <v>33</v>
      </c>
      <c r="AX320" s="12" t="s">
        <v>77</v>
      </c>
      <c r="AY320" s="232" t="s">
        <v>138</v>
      </c>
    </row>
    <row r="321" spans="2:65" s="1" customFormat="1" ht="22.5" customHeight="1">
      <c r="B321" s="40"/>
      <c r="C321" s="233" t="s">
        <v>803</v>
      </c>
      <c r="D321" s="233" t="s">
        <v>216</v>
      </c>
      <c r="E321" s="234" t="s">
        <v>713</v>
      </c>
      <c r="F321" s="235" t="s">
        <v>714</v>
      </c>
      <c r="G321" s="236" t="s">
        <v>159</v>
      </c>
      <c r="H321" s="237">
        <v>23.425999999999998</v>
      </c>
      <c r="I321" s="238"/>
      <c r="J321" s="239">
        <f>ROUND(I321*H321,2)</f>
        <v>0</v>
      </c>
      <c r="K321" s="235" t="s">
        <v>145</v>
      </c>
      <c r="L321" s="240"/>
      <c r="M321" s="241" t="s">
        <v>21</v>
      </c>
      <c r="N321" s="242" t="s">
        <v>41</v>
      </c>
      <c r="O321" s="41"/>
      <c r="P321" s="201">
        <f>O321*H321</f>
        <v>0</v>
      </c>
      <c r="Q321" s="201">
        <v>1.18E-2</v>
      </c>
      <c r="R321" s="201">
        <f>Q321*H321</f>
        <v>0.27642679999999997</v>
      </c>
      <c r="S321" s="201">
        <v>0</v>
      </c>
      <c r="T321" s="202">
        <f>S321*H321</f>
        <v>0</v>
      </c>
      <c r="AR321" s="23" t="s">
        <v>307</v>
      </c>
      <c r="AT321" s="23" t="s">
        <v>216</v>
      </c>
      <c r="AU321" s="23" t="s">
        <v>147</v>
      </c>
      <c r="AY321" s="23" t="s">
        <v>138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3" t="s">
        <v>147</v>
      </c>
      <c r="BK321" s="203">
        <f>ROUND(I321*H321,2)</f>
        <v>0</v>
      </c>
      <c r="BL321" s="23" t="s">
        <v>224</v>
      </c>
      <c r="BM321" s="23" t="s">
        <v>1193</v>
      </c>
    </row>
    <row r="322" spans="2:65" s="11" customFormat="1" ht="13.5">
      <c r="B322" s="207"/>
      <c r="C322" s="208"/>
      <c r="D322" s="204" t="s">
        <v>155</v>
      </c>
      <c r="E322" s="208"/>
      <c r="F322" s="210" t="s">
        <v>716</v>
      </c>
      <c r="G322" s="208"/>
      <c r="H322" s="211">
        <v>23.425999999999998</v>
      </c>
      <c r="I322" s="212"/>
      <c r="J322" s="208"/>
      <c r="K322" s="208"/>
      <c r="L322" s="213"/>
      <c r="M322" s="214"/>
      <c r="N322" s="215"/>
      <c r="O322" s="215"/>
      <c r="P322" s="215"/>
      <c r="Q322" s="215"/>
      <c r="R322" s="215"/>
      <c r="S322" s="215"/>
      <c r="T322" s="216"/>
      <c r="AT322" s="217" t="s">
        <v>155</v>
      </c>
      <c r="AU322" s="217" t="s">
        <v>147</v>
      </c>
      <c r="AV322" s="11" t="s">
        <v>147</v>
      </c>
      <c r="AW322" s="11" t="s">
        <v>6</v>
      </c>
      <c r="AX322" s="11" t="s">
        <v>77</v>
      </c>
      <c r="AY322" s="217" t="s">
        <v>138</v>
      </c>
    </row>
    <row r="323" spans="2:65" s="1" customFormat="1" ht="22.5" customHeight="1">
      <c r="B323" s="40"/>
      <c r="C323" s="192" t="s">
        <v>1194</v>
      </c>
      <c r="D323" s="192" t="s">
        <v>141</v>
      </c>
      <c r="E323" s="193" t="s">
        <v>718</v>
      </c>
      <c r="F323" s="194" t="s">
        <v>719</v>
      </c>
      <c r="G323" s="195" t="s">
        <v>159</v>
      </c>
      <c r="H323" s="196">
        <v>2.1709999999999998</v>
      </c>
      <c r="I323" s="197"/>
      <c r="J323" s="198">
        <f>ROUND(I323*H323,2)</f>
        <v>0</v>
      </c>
      <c r="K323" s="194" t="s">
        <v>145</v>
      </c>
      <c r="L323" s="60"/>
      <c r="M323" s="199" t="s">
        <v>21</v>
      </c>
      <c r="N323" s="200" t="s">
        <v>41</v>
      </c>
      <c r="O323" s="41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3" t="s">
        <v>224</v>
      </c>
      <c r="AT323" s="23" t="s">
        <v>141</v>
      </c>
      <c r="AU323" s="23" t="s">
        <v>147</v>
      </c>
      <c r="AY323" s="23" t="s">
        <v>138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3" t="s">
        <v>147</v>
      </c>
      <c r="BK323" s="203">
        <f>ROUND(I323*H323,2)</f>
        <v>0</v>
      </c>
      <c r="BL323" s="23" t="s">
        <v>224</v>
      </c>
      <c r="BM323" s="23" t="s">
        <v>1195</v>
      </c>
    </row>
    <row r="324" spans="2:65" s="1" customFormat="1" ht="22.5" customHeight="1">
      <c r="B324" s="40"/>
      <c r="C324" s="192" t="s">
        <v>973</v>
      </c>
      <c r="D324" s="192" t="s">
        <v>141</v>
      </c>
      <c r="E324" s="193" t="s">
        <v>722</v>
      </c>
      <c r="F324" s="194" t="s">
        <v>723</v>
      </c>
      <c r="G324" s="195" t="s">
        <v>159</v>
      </c>
      <c r="H324" s="196">
        <v>23.37</v>
      </c>
      <c r="I324" s="197"/>
      <c r="J324" s="198">
        <f>ROUND(I324*H324,2)</f>
        <v>0</v>
      </c>
      <c r="K324" s="194" t="s">
        <v>145</v>
      </c>
      <c r="L324" s="60"/>
      <c r="M324" s="199" t="s">
        <v>21</v>
      </c>
      <c r="N324" s="200" t="s">
        <v>41</v>
      </c>
      <c r="O324" s="41"/>
      <c r="P324" s="201">
        <f>O324*H324</f>
        <v>0</v>
      </c>
      <c r="Q324" s="201">
        <v>8.0000000000000002E-3</v>
      </c>
      <c r="R324" s="201">
        <f>Q324*H324</f>
        <v>0.18696000000000002</v>
      </c>
      <c r="S324" s="201">
        <v>0</v>
      </c>
      <c r="T324" s="202">
        <f>S324*H324</f>
        <v>0</v>
      </c>
      <c r="AR324" s="23" t="s">
        <v>224</v>
      </c>
      <c r="AT324" s="23" t="s">
        <v>141</v>
      </c>
      <c r="AU324" s="23" t="s">
        <v>147</v>
      </c>
      <c r="AY324" s="23" t="s">
        <v>138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3" t="s">
        <v>147</v>
      </c>
      <c r="BK324" s="203">
        <f>ROUND(I324*H324,2)</f>
        <v>0</v>
      </c>
      <c r="BL324" s="23" t="s">
        <v>224</v>
      </c>
      <c r="BM324" s="23" t="s">
        <v>1196</v>
      </c>
    </row>
    <row r="325" spans="2:65" s="1" customFormat="1" ht="22.5" customHeight="1">
      <c r="B325" s="40"/>
      <c r="C325" s="192" t="s">
        <v>1197</v>
      </c>
      <c r="D325" s="192" t="s">
        <v>141</v>
      </c>
      <c r="E325" s="193" t="s">
        <v>726</v>
      </c>
      <c r="F325" s="194" t="s">
        <v>727</v>
      </c>
      <c r="G325" s="195" t="s">
        <v>159</v>
      </c>
      <c r="H325" s="196">
        <v>23.37</v>
      </c>
      <c r="I325" s="197"/>
      <c r="J325" s="198">
        <f>ROUND(I325*H325,2)</f>
        <v>0</v>
      </c>
      <c r="K325" s="194" t="s">
        <v>145</v>
      </c>
      <c r="L325" s="60"/>
      <c r="M325" s="199" t="s">
        <v>21</v>
      </c>
      <c r="N325" s="200" t="s">
        <v>41</v>
      </c>
      <c r="O325" s="41"/>
      <c r="P325" s="201">
        <f>O325*H325</f>
        <v>0</v>
      </c>
      <c r="Q325" s="201">
        <v>2.9999999999999997E-4</v>
      </c>
      <c r="R325" s="201">
        <f>Q325*H325</f>
        <v>7.0109999999999999E-3</v>
      </c>
      <c r="S325" s="201">
        <v>0</v>
      </c>
      <c r="T325" s="202">
        <f>S325*H325</f>
        <v>0</v>
      </c>
      <c r="AR325" s="23" t="s">
        <v>224</v>
      </c>
      <c r="AT325" s="23" t="s">
        <v>141</v>
      </c>
      <c r="AU325" s="23" t="s">
        <v>147</v>
      </c>
      <c r="AY325" s="23" t="s">
        <v>138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3" t="s">
        <v>147</v>
      </c>
      <c r="BK325" s="203">
        <f>ROUND(I325*H325,2)</f>
        <v>0</v>
      </c>
      <c r="BL325" s="23" t="s">
        <v>224</v>
      </c>
      <c r="BM325" s="23" t="s">
        <v>1198</v>
      </c>
    </row>
    <row r="326" spans="2:65" s="1" customFormat="1" ht="22.5" customHeight="1">
      <c r="B326" s="40"/>
      <c r="C326" s="192" t="s">
        <v>976</v>
      </c>
      <c r="D326" s="192" t="s">
        <v>141</v>
      </c>
      <c r="E326" s="193" t="s">
        <v>730</v>
      </c>
      <c r="F326" s="194" t="s">
        <v>731</v>
      </c>
      <c r="G326" s="195" t="s">
        <v>315</v>
      </c>
      <c r="H326" s="247"/>
      <c r="I326" s="197"/>
      <c r="J326" s="198">
        <f>ROUND(I326*H326,2)</f>
        <v>0</v>
      </c>
      <c r="K326" s="194" t="s">
        <v>145</v>
      </c>
      <c r="L326" s="60"/>
      <c r="M326" s="199" t="s">
        <v>21</v>
      </c>
      <c r="N326" s="200" t="s">
        <v>41</v>
      </c>
      <c r="O326" s="41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3" t="s">
        <v>224</v>
      </c>
      <c r="AT326" s="23" t="s">
        <v>141</v>
      </c>
      <c r="AU326" s="23" t="s">
        <v>147</v>
      </c>
      <c r="AY326" s="23" t="s">
        <v>138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3" t="s">
        <v>147</v>
      </c>
      <c r="BK326" s="203">
        <f>ROUND(I326*H326,2)</f>
        <v>0</v>
      </c>
      <c r="BL326" s="23" t="s">
        <v>224</v>
      </c>
      <c r="BM326" s="23" t="s">
        <v>1199</v>
      </c>
    </row>
    <row r="327" spans="2:65" s="10" customFormat="1" ht="29.85" customHeight="1">
      <c r="B327" s="175"/>
      <c r="C327" s="176"/>
      <c r="D327" s="189" t="s">
        <v>68</v>
      </c>
      <c r="E327" s="190" t="s">
        <v>733</v>
      </c>
      <c r="F327" s="190" t="s">
        <v>734</v>
      </c>
      <c r="G327" s="176"/>
      <c r="H327" s="176"/>
      <c r="I327" s="179"/>
      <c r="J327" s="191">
        <f>BK327</f>
        <v>0</v>
      </c>
      <c r="K327" s="176"/>
      <c r="L327" s="181"/>
      <c r="M327" s="182"/>
      <c r="N327" s="183"/>
      <c r="O327" s="183"/>
      <c r="P327" s="184">
        <f>SUM(P328:P334)</f>
        <v>0</v>
      </c>
      <c r="Q327" s="183"/>
      <c r="R327" s="184">
        <f>SUM(R328:R334)</f>
        <v>2.8108079999999997E-3</v>
      </c>
      <c r="S327" s="183"/>
      <c r="T327" s="185">
        <f>SUM(T328:T334)</f>
        <v>0</v>
      </c>
      <c r="AR327" s="186" t="s">
        <v>147</v>
      </c>
      <c r="AT327" s="187" t="s">
        <v>68</v>
      </c>
      <c r="AU327" s="187" t="s">
        <v>77</v>
      </c>
      <c r="AY327" s="186" t="s">
        <v>138</v>
      </c>
      <c r="BK327" s="188">
        <f>SUM(BK328:BK334)</f>
        <v>0</v>
      </c>
    </row>
    <row r="328" spans="2:65" s="1" customFormat="1" ht="22.5" customHeight="1">
      <c r="B328" s="40"/>
      <c r="C328" s="192" t="s">
        <v>1200</v>
      </c>
      <c r="D328" s="192" t="s">
        <v>141</v>
      </c>
      <c r="E328" s="193" t="s">
        <v>736</v>
      </c>
      <c r="F328" s="194" t="s">
        <v>737</v>
      </c>
      <c r="G328" s="195" t="s">
        <v>159</v>
      </c>
      <c r="H328" s="196">
        <v>7.56</v>
      </c>
      <c r="I328" s="197"/>
      <c r="J328" s="198">
        <f>ROUND(I328*H328,2)</f>
        <v>0</v>
      </c>
      <c r="K328" s="194" t="s">
        <v>145</v>
      </c>
      <c r="L328" s="60"/>
      <c r="M328" s="199" t="s">
        <v>21</v>
      </c>
      <c r="N328" s="200" t="s">
        <v>41</v>
      </c>
      <c r="O328" s="41"/>
      <c r="P328" s="201">
        <f>O328*H328</f>
        <v>0</v>
      </c>
      <c r="Q328" s="201">
        <v>8.0000000000000007E-5</v>
      </c>
      <c r="R328" s="201">
        <f>Q328*H328</f>
        <v>6.0480000000000006E-4</v>
      </c>
      <c r="S328" s="201">
        <v>0</v>
      </c>
      <c r="T328" s="202">
        <f>S328*H328</f>
        <v>0</v>
      </c>
      <c r="AR328" s="23" t="s">
        <v>224</v>
      </c>
      <c r="AT328" s="23" t="s">
        <v>141</v>
      </c>
      <c r="AU328" s="23" t="s">
        <v>147</v>
      </c>
      <c r="AY328" s="23" t="s">
        <v>138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3" t="s">
        <v>147</v>
      </c>
      <c r="BK328" s="203">
        <f>ROUND(I328*H328,2)</f>
        <v>0</v>
      </c>
      <c r="BL328" s="23" t="s">
        <v>224</v>
      </c>
      <c r="BM328" s="23" t="s">
        <v>1201</v>
      </c>
    </row>
    <row r="329" spans="2:65" s="13" customFormat="1" ht="13.5">
      <c r="B329" s="248"/>
      <c r="C329" s="249"/>
      <c r="D329" s="218" t="s">
        <v>155</v>
      </c>
      <c r="E329" s="250" t="s">
        <v>21</v>
      </c>
      <c r="F329" s="251" t="s">
        <v>739</v>
      </c>
      <c r="G329" s="249"/>
      <c r="H329" s="252" t="s">
        <v>21</v>
      </c>
      <c r="I329" s="253"/>
      <c r="J329" s="249"/>
      <c r="K329" s="249"/>
      <c r="L329" s="254"/>
      <c r="M329" s="255"/>
      <c r="N329" s="256"/>
      <c r="O329" s="256"/>
      <c r="P329" s="256"/>
      <c r="Q329" s="256"/>
      <c r="R329" s="256"/>
      <c r="S329" s="256"/>
      <c r="T329" s="257"/>
      <c r="AT329" s="258" t="s">
        <v>155</v>
      </c>
      <c r="AU329" s="258" t="s">
        <v>147</v>
      </c>
      <c r="AV329" s="13" t="s">
        <v>77</v>
      </c>
      <c r="AW329" s="13" t="s">
        <v>33</v>
      </c>
      <c r="AX329" s="13" t="s">
        <v>69</v>
      </c>
      <c r="AY329" s="258" t="s">
        <v>138</v>
      </c>
    </row>
    <row r="330" spans="2:65" s="11" customFormat="1" ht="13.5">
      <c r="B330" s="207"/>
      <c r="C330" s="208"/>
      <c r="D330" s="218" t="s">
        <v>155</v>
      </c>
      <c r="E330" s="219" t="s">
        <v>21</v>
      </c>
      <c r="F330" s="220" t="s">
        <v>740</v>
      </c>
      <c r="G330" s="208"/>
      <c r="H330" s="221">
        <v>4.8</v>
      </c>
      <c r="I330" s="212"/>
      <c r="J330" s="208"/>
      <c r="K330" s="208"/>
      <c r="L330" s="213"/>
      <c r="M330" s="214"/>
      <c r="N330" s="215"/>
      <c r="O330" s="215"/>
      <c r="P330" s="215"/>
      <c r="Q330" s="215"/>
      <c r="R330" s="215"/>
      <c r="S330" s="215"/>
      <c r="T330" s="216"/>
      <c r="AT330" s="217" t="s">
        <v>155</v>
      </c>
      <c r="AU330" s="217" t="s">
        <v>147</v>
      </c>
      <c r="AV330" s="11" t="s">
        <v>147</v>
      </c>
      <c r="AW330" s="11" t="s">
        <v>33</v>
      </c>
      <c r="AX330" s="11" t="s">
        <v>69</v>
      </c>
      <c r="AY330" s="217" t="s">
        <v>138</v>
      </c>
    </row>
    <row r="331" spans="2:65" s="11" customFormat="1" ht="13.5">
      <c r="B331" s="207"/>
      <c r="C331" s="208"/>
      <c r="D331" s="218" t="s">
        <v>155</v>
      </c>
      <c r="E331" s="219" t="s">
        <v>21</v>
      </c>
      <c r="F331" s="220" t="s">
        <v>741</v>
      </c>
      <c r="G331" s="208"/>
      <c r="H331" s="221">
        <v>2.76</v>
      </c>
      <c r="I331" s="212"/>
      <c r="J331" s="208"/>
      <c r="K331" s="208"/>
      <c r="L331" s="213"/>
      <c r="M331" s="214"/>
      <c r="N331" s="215"/>
      <c r="O331" s="215"/>
      <c r="P331" s="215"/>
      <c r="Q331" s="215"/>
      <c r="R331" s="215"/>
      <c r="S331" s="215"/>
      <c r="T331" s="216"/>
      <c r="AT331" s="217" t="s">
        <v>155</v>
      </c>
      <c r="AU331" s="217" t="s">
        <v>147</v>
      </c>
      <c r="AV331" s="11" t="s">
        <v>147</v>
      </c>
      <c r="AW331" s="11" t="s">
        <v>33</v>
      </c>
      <c r="AX331" s="11" t="s">
        <v>69</v>
      </c>
      <c r="AY331" s="217" t="s">
        <v>138</v>
      </c>
    </row>
    <row r="332" spans="2:65" s="12" customFormat="1" ht="13.5">
      <c r="B332" s="222"/>
      <c r="C332" s="223"/>
      <c r="D332" s="204" t="s">
        <v>155</v>
      </c>
      <c r="E332" s="224" t="s">
        <v>21</v>
      </c>
      <c r="F332" s="225" t="s">
        <v>210</v>
      </c>
      <c r="G332" s="223"/>
      <c r="H332" s="226">
        <v>7.56</v>
      </c>
      <c r="I332" s="227"/>
      <c r="J332" s="223"/>
      <c r="K332" s="223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155</v>
      </c>
      <c r="AU332" s="232" t="s">
        <v>147</v>
      </c>
      <c r="AV332" s="12" t="s">
        <v>146</v>
      </c>
      <c r="AW332" s="12" t="s">
        <v>33</v>
      </c>
      <c r="AX332" s="12" t="s">
        <v>77</v>
      </c>
      <c r="AY332" s="232" t="s">
        <v>138</v>
      </c>
    </row>
    <row r="333" spans="2:65" s="1" customFormat="1" ht="22.5" customHeight="1">
      <c r="B333" s="40"/>
      <c r="C333" s="192" t="s">
        <v>979</v>
      </c>
      <c r="D333" s="192" t="s">
        <v>141</v>
      </c>
      <c r="E333" s="193" t="s">
        <v>743</v>
      </c>
      <c r="F333" s="194" t="s">
        <v>744</v>
      </c>
      <c r="G333" s="195" t="s">
        <v>159</v>
      </c>
      <c r="H333" s="196">
        <v>7.56</v>
      </c>
      <c r="I333" s="197"/>
      <c r="J333" s="198">
        <f>ROUND(I333*H333,2)</f>
        <v>0</v>
      </c>
      <c r="K333" s="194" t="s">
        <v>145</v>
      </c>
      <c r="L333" s="60"/>
      <c r="M333" s="199" t="s">
        <v>21</v>
      </c>
      <c r="N333" s="200" t="s">
        <v>41</v>
      </c>
      <c r="O333" s="41"/>
      <c r="P333" s="201">
        <f>O333*H333</f>
        <v>0</v>
      </c>
      <c r="Q333" s="201">
        <v>1.6875000000000001E-4</v>
      </c>
      <c r="R333" s="201">
        <f>Q333*H333</f>
        <v>1.27575E-3</v>
      </c>
      <c r="S333" s="201">
        <v>0</v>
      </c>
      <c r="T333" s="202">
        <f>S333*H333</f>
        <v>0</v>
      </c>
      <c r="AR333" s="23" t="s">
        <v>224</v>
      </c>
      <c r="AT333" s="23" t="s">
        <v>141</v>
      </c>
      <c r="AU333" s="23" t="s">
        <v>147</v>
      </c>
      <c r="AY333" s="23" t="s">
        <v>138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3" t="s">
        <v>147</v>
      </c>
      <c r="BK333" s="203">
        <f>ROUND(I333*H333,2)</f>
        <v>0</v>
      </c>
      <c r="BL333" s="23" t="s">
        <v>224</v>
      </c>
      <c r="BM333" s="23" t="s">
        <v>1202</v>
      </c>
    </row>
    <row r="334" spans="2:65" s="1" customFormat="1" ht="22.5" customHeight="1">
      <c r="B334" s="40"/>
      <c r="C334" s="192" t="s">
        <v>1203</v>
      </c>
      <c r="D334" s="192" t="s">
        <v>141</v>
      </c>
      <c r="E334" s="193" t="s">
        <v>747</v>
      </c>
      <c r="F334" s="194" t="s">
        <v>748</v>
      </c>
      <c r="G334" s="195" t="s">
        <v>159</v>
      </c>
      <c r="H334" s="196">
        <v>7.56</v>
      </c>
      <c r="I334" s="197"/>
      <c r="J334" s="198">
        <f>ROUND(I334*H334,2)</f>
        <v>0</v>
      </c>
      <c r="K334" s="194" t="s">
        <v>145</v>
      </c>
      <c r="L334" s="60"/>
      <c r="M334" s="199" t="s">
        <v>21</v>
      </c>
      <c r="N334" s="200" t="s">
        <v>41</v>
      </c>
      <c r="O334" s="41"/>
      <c r="P334" s="201">
        <f>O334*H334</f>
        <v>0</v>
      </c>
      <c r="Q334" s="201">
        <v>1.2305000000000001E-4</v>
      </c>
      <c r="R334" s="201">
        <f>Q334*H334</f>
        <v>9.30258E-4</v>
      </c>
      <c r="S334" s="201">
        <v>0</v>
      </c>
      <c r="T334" s="202">
        <f>S334*H334</f>
        <v>0</v>
      </c>
      <c r="AR334" s="23" t="s">
        <v>224</v>
      </c>
      <c r="AT334" s="23" t="s">
        <v>141</v>
      </c>
      <c r="AU334" s="23" t="s">
        <v>147</v>
      </c>
      <c r="AY334" s="23" t="s">
        <v>138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3" t="s">
        <v>147</v>
      </c>
      <c r="BK334" s="203">
        <f>ROUND(I334*H334,2)</f>
        <v>0</v>
      </c>
      <c r="BL334" s="23" t="s">
        <v>224</v>
      </c>
      <c r="BM334" s="23" t="s">
        <v>1204</v>
      </c>
    </row>
    <row r="335" spans="2:65" s="10" customFormat="1" ht="29.85" customHeight="1">
      <c r="B335" s="175"/>
      <c r="C335" s="176"/>
      <c r="D335" s="189" t="s">
        <v>68</v>
      </c>
      <c r="E335" s="190" t="s">
        <v>750</v>
      </c>
      <c r="F335" s="190" t="s">
        <v>751</v>
      </c>
      <c r="G335" s="176"/>
      <c r="H335" s="176"/>
      <c r="I335" s="179"/>
      <c r="J335" s="191">
        <f>BK335</f>
        <v>0</v>
      </c>
      <c r="K335" s="176"/>
      <c r="L335" s="181"/>
      <c r="M335" s="182"/>
      <c r="N335" s="183"/>
      <c r="O335" s="183"/>
      <c r="P335" s="184">
        <f>SUM(P336:P359)</f>
        <v>0</v>
      </c>
      <c r="Q335" s="183"/>
      <c r="R335" s="184">
        <f>SUM(R336:R359)</f>
        <v>0.45481657360000005</v>
      </c>
      <c r="S335" s="183"/>
      <c r="T335" s="185">
        <f>SUM(T336:T359)</f>
        <v>9.3381610000000004E-2</v>
      </c>
      <c r="AR335" s="186" t="s">
        <v>147</v>
      </c>
      <c r="AT335" s="187" t="s">
        <v>68</v>
      </c>
      <c r="AU335" s="187" t="s">
        <v>77</v>
      </c>
      <c r="AY335" s="186" t="s">
        <v>138</v>
      </c>
      <c r="BK335" s="188">
        <f>SUM(BK336:BK359)</f>
        <v>0</v>
      </c>
    </row>
    <row r="336" spans="2:65" s="1" customFormat="1" ht="22.5" customHeight="1">
      <c r="B336" s="40"/>
      <c r="C336" s="192" t="s">
        <v>982</v>
      </c>
      <c r="D336" s="192" t="s">
        <v>141</v>
      </c>
      <c r="E336" s="193" t="s">
        <v>753</v>
      </c>
      <c r="F336" s="194" t="s">
        <v>754</v>
      </c>
      <c r="G336" s="195" t="s">
        <v>159</v>
      </c>
      <c r="H336" s="196">
        <v>301.23099999999999</v>
      </c>
      <c r="I336" s="197"/>
      <c r="J336" s="198">
        <f>ROUND(I336*H336,2)</f>
        <v>0</v>
      </c>
      <c r="K336" s="194" t="s">
        <v>145</v>
      </c>
      <c r="L336" s="60"/>
      <c r="M336" s="199" t="s">
        <v>21</v>
      </c>
      <c r="N336" s="200" t="s">
        <v>41</v>
      </c>
      <c r="O336" s="41"/>
      <c r="P336" s="201">
        <f>O336*H336</f>
        <v>0</v>
      </c>
      <c r="Q336" s="201">
        <v>1E-3</v>
      </c>
      <c r="R336" s="201">
        <f>Q336*H336</f>
        <v>0.30123100000000003</v>
      </c>
      <c r="S336" s="201">
        <v>3.1E-4</v>
      </c>
      <c r="T336" s="202">
        <f>S336*H336</f>
        <v>9.3381610000000004E-2</v>
      </c>
      <c r="AR336" s="23" t="s">
        <v>224</v>
      </c>
      <c r="AT336" s="23" t="s">
        <v>141</v>
      </c>
      <c r="AU336" s="23" t="s">
        <v>147</v>
      </c>
      <c r="AY336" s="23" t="s">
        <v>138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3" t="s">
        <v>147</v>
      </c>
      <c r="BK336" s="203">
        <f>ROUND(I336*H336,2)</f>
        <v>0</v>
      </c>
      <c r="BL336" s="23" t="s">
        <v>224</v>
      </c>
      <c r="BM336" s="23" t="s">
        <v>1205</v>
      </c>
    </row>
    <row r="337" spans="2:65" s="11" customFormat="1" ht="13.5">
      <c r="B337" s="207"/>
      <c r="C337" s="208"/>
      <c r="D337" s="218" t="s">
        <v>155</v>
      </c>
      <c r="E337" s="219" t="s">
        <v>21</v>
      </c>
      <c r="F337" s="220" t="s">
        <v>756</v>
      </c>
      <c r="G337" s="208"/>
      <c r="H337" s="221">
        <v>77.23</v>
      </c>
      <c r="I337" s="212"/>
      <c r="J337" s="208"/>
      <c r="K337" s="208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155</v>
      </c>
      <c r="AU337" s="217" t="s">
        <v>147</v>
      </c>
      <c r="AV337" s="11" t="s">
        <v>147</v>
      </c>
      <c r="AW337" s="11" t="s">
        <v>33</v>
      </c>
      <c r="AX337" s="11" t="s">
        <v>69</v>
      </c>
      <c r="AY337" s="217" t="s">
        <v>138</v>
      </c>
    </row>
    <row r="338" spans="2:65" s="11" customFormat="1" ht="13.5">
      <c r="B338" s="207"/>
      <c r="C338" s="208"/>
      <c r="D338" s="218" t="s">
        <v>155</v>
      </c>
      <c r="E338" s="219" t="s">
        <v>21</v>
      </c>
      <c r="F338" s="220" t="s">
        <v>757</v>
      </c>
      <c r="G338" s="208"/>
      <c r="H338" s="221">
        <v>76.703000000000003</v>
      </c>
      <c r="I338" s="212"/>
      <c r="J338" s="208"/>
      <c r="K338" s="208"/>
      <c r="L338" s="213"/>
      <c r="M338" s="214"/>
      <c r="N338" s="215"/>
      <c r="O338" s="215"/>
      <c r="P338" s="215"/>
      <c r="Q338" s="215"/>
      <c r="R338" s="215"/>
      <c r="S338" s="215"/>
      <c r="T338" s="216"/>
      <c r="AT338" s="217" t="s">
        <v>155</v>
      </c>
      <c r="AU338" s="217" t="s">
        <v>147</v>
      </c>
      <c r="AV338" s="11" t="s">
        <v>147</v>
      </c>
      <c r="AW338" s="11" t="s">
        <v>33</v>
      </c>
      <c r="AX338" s="11" t="s">
        <v>69</v>
      </c>
      <c r="AY338" s="217" t="s">
        <v>138</v>
      </c>
    </row>
    <row r="339" spans="2:65" s="11" customFormat="1" ht="13.5">
      <c r="B339" s="207"/>
      <c r="C339" s="208"/>
      <c r="D339" s="218" t="s">
        <v>155</v>
      </c>
      <c r="E339" s="219" t="s">
        <v>21</v>
      </c>
      <c r="F339" s="220" t="s">
        <v>758</v>
      </c>
      <c r="G339" s="208"/>
      <c r="H339" s="221">
        <v>42.97</v>
      </c>
      <c r="I339" s="212"/>
      <c r="J339" s="208"/>
      <c r="K339" s="208"/>
      <c r="L339" s="213"/>
      <c r="M339" s="214"/>
      <c r="N339" s="215"/>
      <c r="O339" s="215"/>
      <c r="P339" s="215"/>
      <c r="Q339" s="215"/>
      <c r="R339" s="215"/>
      <c r="S339" s="215"/>
      <c r="T339" s="216"/>
      <c r="AT339" s="217" t="s">
        <v>155</v>
      </c>
      <c r="AU339" s="217" t="s">
        <v>147</v>
      </c>
      <c r="AV339" s="11" t="s">
        <v>147</v>
      </c>
      <c r="AW339" s="11" t="s">
        <v>33</v>
      </c>
      <c r="AX339" s="11" t="s">
        <v>69</v>
      </c>
      <c r="AY339" s="217" t="s">
        <v>138</v>
      </c>
    </row>
    <row r="340" spans="2:65" s="11" customFormat="1" ht="13.5">
      <c r="B340" s="207"/>
      <c r="C340" s="208"/>
      <c r="D340" s="218" t="s">
        <v>155</v>
      </c>
      <c r="E340" s="219" t="s">
        <v>21</v>
      </c>
      <c r="F340" s="220" t="s">
        <v>759</v>
      </c>
      <c r="G340" s="208"/>
      <c r="H340" s="221">
        <v>61.59</v>
      </c>
      <c r="I340" s="212"/>
      <c r="J340" s="208"/>
      <c r="K340" s="208"/>
      <c r="L340" s="213"/>
      <c r="M340" s="214"/>
      <c r="N340" s="215"/>
      <c r="O340" s="215"/>
      <c r="P340" s="215"/>
      <c r="Q340" s="215"/>
      <c r="R340" s="215"/>
      <c r="S340" s="215"/>
      <c r="T340" s="216"/>
      <c r="AT340" s="217" t="s">
        <v>155</v>
      </c>
      <c r="AU340" s="217" t="s">
        <v>147</v>
      </c>
      <c r="AV340" s="11" t="s">
        <v>147</v>
      </c>
      <c r="AW340" s="11" t="s">
        <v>33</v>
      </c>
      <c r="AX340" s="11" t="s">
        <v>69</v>
      </c>
      <c r="AY340" s="217" t="s">
        <v>138</v>
      </c>
    </row>
    <row r="341" spans="2:65" s="11" customFormat="1" ht="13.5">
      <c r="B341" s="207"/>
      <c r="C341" s="208"/>
      <c r="D341" s="218" t="s">
        <v>155</v>
      </c>
      <c r="E341" s="219" t="s">
        <v>21</v>
      </c>
      <c r="F341" s="220" t="s">
        <v>760</v>
      </c>
      <c r="G341" s="208"/>
      <c r="H341" s="221">
        <v>11.4</v>
      </c>
      <c r="I341" s="212"/>
      <c r="J341" s="208"/>
      <c r="K341" s="208"/>
      <c r="L341" s="213"/>
      <c r="M341" s="214"/>
      <c r="N341" s="215"/>
      <c r="O341" s="215"/>
      <c r="P341" s="215"/>
      <c r="Q341" s="215"/>
      <c r="R341" s="215"/>
      <c r="S341" s="215"/>
      <c r="T341" s="216"/>
      <c r="AT341" s="217" t="s">
        <v>155</v>
      </c>
      <c r="AU341" s="217" t="s">
        <v>147</v>
      </c>
      <c r="AV341" s="11" t="s">
        <v>147</v>
      </c>
      <c r="AW341" s="11" t="s">
        <v>33</v>
      </c>
      <c r="AX341" s="11" t="s">
        <v>69</v>
      </c>
      <c r="AY341" s="217" t="s">
        <v>138</v>
      </c>
    </row>
    <row r="342" spans="2:65" s="11" customFormat="1" ht="13.5">
      <c r="B342" s="207"/>
      <c r="C342" s="208"/>
      <c r="D342" s="218" t="s">
        <v>155</v>
      </c>
      <c r="E342" s="219" t="s">
        <v>21</v>
      </c>
      <c r="F342" s="220" t="s">
        <v>761</v>
      </c>
      <c r="G342" s="208"/>
      <c r="H342" s="221">
        <v>12.488</v>
      </c>
      <c r="I342" s="212"/>
      <c r="J342" s="208"/>
      <c r="K342" s="208"/>
      <c r="L342" s="213"/>
      <c r="M342" s="214"/>
      <c r="N342" s="215"/>
      <c r="O342" s="215"/>
      <c r="P342" s="215"/>
      <c r="Q342" s="215"/>
      <c r="R342" s="215"/>
      <c r="S342" s="215"/>
      <c r="T342" s="216"/>
      <c r="AT342" s="217" t="s">
        <v>155</v>
      </c>
      <c r="AU342" s="217" t="s">
        <v>147</v>
      </c>
      <c r="AV342" s="11" t="s">
        <v>147</v>
      </c>
      <c r="AW342" s="11" t="s">
        <v>33</v>
      </c>
      <c r="AX342" s="11" t="s">
        <v>69</v>
      </c>
      <c r="AY342" s="217" t="s">
        <v>138</v>
      </c>
    </row>
    <row r="343" spans="2:65" s="11" customFormat="1" ht="13.5">
      <c r="B343" s="207"/>
      <c r="C343" s="208"/>
      <c r="D343" s="218" t="s">
        <v>155</v>
      </c>
      <c r="E343" s="219" t="s">
        <v>21</v>
      </c>
      <c r="F343" s="220" t="s">
        <v>762</v>
      </c>
      <c r="G343" s="208"/>
      <c r="H343" s="221">
        <v>18.850000000000001</v>
      </c>
      <c r="I343" s="212"/>
      <c r="J343" s="208"/>
      <c r="K343" s="208"/>
      <c r="L343" s="213"/>
      <c r="M343" s="214"/>
      <c r="N343" s="215"/>
      <c r="O343" s="215"/>
      <c r="P343" s="215"/>
      <c r="Q343" s="215"/>
      <c r="R343" s="215"/>
      <c r="S343" s="215"/>
      <c r="T343" s="216"/>
      <c r="AT343" s="217" t="s">
        <v>155</v>
      </c>
      <c r="AU343" s="217" t="s">
        <v>147</v>
      </c>
      <c r="AV343" s="11" t="s">
        <v>147</v>
      </c>
      <c r="AW343" s="11" t="s">
        <v>33</v>
      </c>
      <c r="AX343" s="11" t="s">
        <v>69</v>
      </c>
      <c r="AY343" s="217" t="s">
        <v>138</v>
      </c>
    </row>
    <row r="344" spans="2:65" s="12" customFormat="1" ht="13.5">
      <c r="B344" s="222"/>
      <c r="C344" s="223"/>
      <c r="D344" s="204" t="s">
        <v>155</v>
      </c>
      <c r="E344" s="224" t="s">
        <v>21</v>
      </c>
      <c r="F344" s="225" t="s">
        <v>210</v>
      </c>
      <c r="G344" s="223"/>
      <c r="H344" s="226">
        <v>301.23099999999999</v>
      </c>
      <c r="I344" s="227"/>
      <c r="J344" s="223"/>
      <c r="K344" s="223"/>
      <c r="L344" s="228"/>
      <c r="M344" s="229"/>
      <c r="N344" s="230"/>
      <c r="O344" s="230"/>
      <c r="P344" s="230"/>
      <c r="Q344" s="230"/>
      <c r="R344" s="230"/>
      <c r="S344" s="230"/>
      <c r="T344" s="231"/>
      <c r="AT344" s="232" t="s">
        <v>155</v>
      </c>
      <c r="AU344" s="232" t="s">
        <v>147</v>
      </c>
      <c r="AV344" s="12" t="s">
        <v>146</v>
      </c>
      <c r="AW344" s="12" t="s">
        <v>33</v>
      </c>
      <c r="AX344" s="12" t="s">
        <v>77</v>
      </c>
      <c r="AY344" s="232" t="s">
        <v>138</v>
      </c>
    </row>
    <row r="345" spans="2:65" s="1" customFormat="1" ht="31.5" customHeight="1">
      <c r="B345" s="40"/>
      <c r="C345" s="192" t="s">
        <v>1206</v>
      </c>
      <c r="D345" s="192" t="s">
        <v>141</v>
      </c>
      <c r="E345" s="193" t="s">
        <v>764</v>
      </c>
      <c r="F345" s="194" t="s">
        <v>765</v>
      </c>
      <c r="G345" s="195" t="s">
        <v>144</v>
      </c>
      <c r="H345" s="196">
        <v>15</v>
      </c>
      <c r="I345" s="197"/>
      <c r="J345" s="198">
        <f>ROUND(I345*H345,2)</f>
        <v>0</v>
      </c>
      <c r="K345" s="194" t="s">
        <v>145</v>
      </c>
      <c r="L345" s="60"/>
      <c r="M345" s="199" t="s">
        <v>21</v>
      </c>
      <c r="N345" s="200" t="s">
        <v>41</v>
      </c>
      <c r="O345" s="41"/>
      <c r="P345" s="201">
        <f>O345*H345</f>
        <v>0</v>
      </c>
      <c r="Q345" s="201">
        <v>4.8000000000000001E-4</v>
      </c>
      <c r="R345" s="201">
        <f>Q345*H345</f>
        <v>7.1999999999999998E-3</v>
      </c>
      <c r="S345" s="201">
        <v>0</v>
      </c>
      <c r="T345" s="202">
        <f>S345*H345</f>
        <v>0</v>
      </c>
      <c r="AR345" s="23" t="s">
        <v>224</v>
      </c>
      <c r="AT345" s="23" t="s">
        <v>141</v>
      </c>
      <c r="AU345" s="23" t="s">
        <v>147</v>
      </c>
      <c r="AY345" s="23" t="s">
        <v>138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3" t="s">
        <v>147</v>
      </c>
      <c r="BK345" s="203">
        <f>ROUND(I345*H345,2)</f>
        <v>0</v>
      </c>
      <c r="BL345" s="23" t="s">
        <v>224</v>
      </c>
      <c r="BM345" s="23" t="s">
        <v>1207</v>
      </c>
    </row>
    <row r="346" spans="2:65" s="1" customFormat="1" ht="22.5" customHeight="1">
      <c r="B346" s="40"/>
      <c r="C346" s="192" t="s">
        <v>985</v>
      </c>
      <c r="D346" s="192" t="s">
        <v>141</v>
      </c>
      <c r="E346" s="193" t="s">
        <v>768</v>
      </c>
      <c r="F346" s="194" t="s">
        <v>769</v>
      </c>
      <c r="G346" s="195" t="s">
        <v>159</v>
      </c>
      <c r="H346" s="196">
        <v>75.897999999999996</v>
      </c>
      <c r="I346" s="197"/>
      <c r="J346" s="198">
        <f>ROUND(I346*H346,2)</f>
        <v>0</v>
      </c>
      <c r="K346" s="194" t="s">
        <v>145</v>
      </c>
      <c r="L346" s="60"/>
      <c r="M346" s="199" t="s">
        <v>21</v>
      </c>
      <c r="N346" s="200" t="s">
        <v>41</v>
      </c>
      <c r="O346" s="41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AR346" s="23" t="s">
        <v>224</v>
      </c>
      <c r="AT346" s="23" t="s">
        <v>141</v>
      </c>
      <c r="AU346" s="23" t="s">
        <v>147</v>
      </c>
      <c r="AY346" s="23" t="s">
        <v>138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23" t="s">
        <v>147</v>
      </c>
      <c r="BK346" s="203">
        <f>ROUND(I346*H346,2)</f>
        <v>0</v>
      </c>
      <c r="BL346" s="23" t="s">
        <v>224</v>
      </c>
      <c r="BM346" s="23" t="s">
        <v>1208</v>
      </c>
    </row>
    <row r="347" spans="2:65" s="11" customFormat="1" ht="13.5">
      <c r="B347" s="207"/>
      <c r="C347" s="208"/>
      <c r="D347" s="204" t="s">
        <v>155</v>
      </c>
      <c r="E347" s="209" t="s">
        <v>21</v>
      </c>
      <c r="F347" s="210" t="s">
        <v>771</v>
      </c>
      <c r="G347" s="208"/>
      <c r="H347" s="211">
        <v>75.897999999999996</v>
      </c>
      <c r="I347" s="212"/>
      <c r="J347" s="208"/>
      <c r="K347" s="208"/>
      <c r="L347" s="213"/>
      <c r="M347" s="214"/>
      <c r="N347" s="215"/>
      <c r="O347" s="215"/>
      <c r="P347" s="215"/>
      <c r="Q347" s="215"/>
      <c r="R347" s="215"/>
      <c r="S347" s="215"/>
      <c r="T347" s="216"/>
      <c r="AT347" s="217" t="s">
        <v>155</v>
      </c>
      <c r="AU347" s="217" t="s">
        <v>147</v>
      </c>
      <c r="AV347" s="11" t="s">
        <v>147</v>
      </c>
      <c r="AW347" s="11" t="s">
        <v>33</v>
      </c>
      <c r="AX347" s="11" t="s">
        <v>77</v>
      </c>
      <c r="AY347" s="217" t="s">
        <v>138</v>
      </c>
    </row>
    <row r="348" spans="2:65" s="1" customFormat="1" ht="22.5" customHeight="1">
      <c r="B348" s="40"/>
      <c r="C348" s="233" t="s">
        <v>1209</v>
      </c>
      <c r="D348" s="233" t="s">
        <v>216</v>
      </c>
      <c r="E348" s="234" t="s">
        <v>773</v>
      </c>
      <c r="F348" s="235" t="s">
        <v>774</v>
      </c>
      <c r="G348" s="236" t="s">
        <v>159</v>
      </c>
      <c r="H348" s="237">
        <v>80</v>
      </c>
      <c r="I348" s="238"/>
      <c r="J348" s="239">
        <f>ROUND(I348*H348,2)</f>
        <v>0</v>
      </c>
      <c r="K348" s="235" t="s">
        <v>145</v>
      </c>
      <c r="L348" s="240"/>
      <c r="M348" s="241" t="s">
        <v>21</v>
      </c>
      <c r="N348" s="242" t="s">
        <v>41</v>
      </c>
      <c r="O348" s="41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3" t="s">
        <v>307</v>
      </c>
      <c r="AT348" s="23" t="s">
        <v>216</v>
      </c>
      <c r="AU348" s="23" t="s">
        <v>147</v>
      </c>
      <c r="AY348" s="23" t="s">
        <v>138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3" t="s">
        <v>147</v>
      </c>
      <c r="BK348" s="203">
        <f>ROUND(I348*H348,2)</f>
        <v>0</v>
      </c>
      <c r="BL348" s="23" t="s">
        <v>224</v>
      </c>
      <c r="BM348" s="23" t="s">
        <v>1210</v>
      </c>
    </row>
    <row r="349" spans="2:65" s="1" customFormat="1" ht="22.5" customHeight="1">
      <c r="B349" s="40"/>
      <c r="C349" s="233" t="s">
        <v>988</v>
      </c>
      <c r="D349" s="233" t="s">
        <v>216</v>
      </c>
      <c r="E349" s="234" t="s">
        <v>777</v>
      </c>
      <c r="F349" s="235" t="s">
        <v>778</v>
      </c>
      <c r="G349" s="236" t="s">
        <v>247</v>
      </c>
      <c r="H349" s="237">
        <v>60</v>
      </c>
      <c r="I349" s="238"/>
      <c r="J349" s="239">
        <f>ROUND(I349*H349,2)</f>
        <v>0</v>
      </c>
      <c r="K349" s="235" t="s">
        <v>145</v>
      </c>
      <c r="L349" s="240"/>
      <c r="M349" s="241" t="s">
        <v>21</v>
      </c>
      <c r="N349" s="242" t="s">
        <v>41</v>
      </c>
      <c r="O349" s="41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3" t="s">
        <v>307</v>
      </c>
      <c r="AT349" s="23" t="s">
        <v>216</v>
      </c>
      <c r="AU349" s="23" t="s">
        <v>147</v>
      </c>
      <c r="AY349" s="23" t="s">
        <v>138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3" t="s">
        <v>147</v>
      </c>
      <c r="BK349" s="203">
        <f>ROUND(I349*H349,2)</f>
        <v>0</v>
      </c>
      <c r="BL349" s="23" t="s">
        <v>224</v>
      </c>
      <c r="BM349" s="23" t="s">
        <v>1211</v>
      </c>
    </row>
    <row r="350" spans="2:65" s="1" customFormat="1" ht="22.5" customHeight="1">
      <c r="B350" s="40"/>
      <c r="C350" s="192" t="s">
        <v>1212</v>
      </c>
      <c r="D350" s="192" t="s">
        <v>141</v>
      </c>
      <c r="E350" s="193" t="s">
        <v>781</v>
      </c>
      <c r="F350" s="194" t="s">
        <v>782</v>
      </c>
      <c r="G350" s="195" t="s">
        <v>159</v>
      </c>
      <c r="H350" s="196">
        <v>300.46300000000002</v>
      </c>
      <c r="I350" s="197"/>
      <c r="J350" s="198">
        <f>ROUND(I350*H350,2)</f>
        <v>0</v>
      </c>
      <c r="K350" s="194" t="s">
        <v>145</v>
      </c>
      <c r="L350" s="60"/>
      <c r="M350" s="199" t="s">
        <v>21</v>
      </c>
      <c r="N350" s="200" t="s">
        <v>41</v>
      </c>
      <c r="O350" s="41"/>
      <c r="P350" s="201">
        <f>O350*H350</f>
        <v>0</v>
      </c>
      <c r="Q350" s="201">
        <v>2.0120000000000001E-4</v>
      </c>
      <c r="R350" s="201">
        <f>Q350*H350</f>
        <v>6.0453155600000009E-2</v>
      </c>
      <c r="S350" s="201">
        <v>0</v>
      </c>
      <c r="T350" s="202">
        <f>S350*H350</f>
        <v>0</v>
      </c>
      <c r="AR350" s="23" t="s">
        <v>224</v>
      </c>
      <c r="AT350" s="23" t="s">
        <v>141</v>
      </c>
      <c r="AU350" s="23" t="s">
        <v>147</v>
      </c>
      <c r="AY350" s="23" t="s">
        <v>138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3" t="s">
        <v>147</v>
      </c>
      <c r="BK350" s="203">
        <f>ROUND(I350*H350,2)</f>
        <v>0</v>
      </c>
      <c r="BL350" s="23" t="s">
        <v>224</v>
      </c>
      <c r="BM350" s="23" t="s">
        <v>1213</v>
      </c>
    </row>
    <row r="351" spans="2:65" s="1" customFormat="1" ht="31.5" customHeight="1">
      <c r="B351" s="40"/>
      <c r="C351" s="192" t="s">
        <v>991</v>
      </c>
      <c r="D351" s="192" t="s">
        <v>141</v>
      </c>
      <c r="E351" s="193" t="s">
        <v>785</v>
      </c>
      <c r="F351" s="194" t="s">
        <v>786</v>
      </c>
      <c r="G351" s="195" t="s">
        <v>159</v>
      </c>
      <c r="H351" s="196">
        <v>300.46300000000002</v>
      </c>
      <c r="I351" s="197"/>
      <c r="J351" s="198">
        <f>ROUND(I351*H351,2)</f>
        <v>0</v>
      </c>
      <c r="K351" s="194" t="s">
        <v>145</v>
      </c>
      <c r="L351" s="60"/>
      <c r="M351" s="199" t="s">
        <v>21</v>
      </c>
      <c r="N351" s="200" t="s">
        <v>41</v>
      </c>
      <c r="O351" s="41"/>
      <c r="P351" s="201">
        <f>O351*H351</f>
        <v>0</v>
      </c>
      <c r="Q351" s="201">
        <v>2.8600000000000001E-4</v>
      </c>
      <c r="R351" s="201">
        <f>Q351*H351</f>
        <v>8.593241800000001E-2</v>
      </c>
      <c r="S351" s="201">
        <v>0</v>
      </c>
      <c r="T351" s="202">
        <f>S351*H351</f>
        <v>0</v>
      </c>
      <c r="AR351" s="23" t="s">
        <v>224</v>
      </c>
      <c r="AT351" s="23" t="s">
        <v>141</v>
      </c>
      <c r="AU351" s="23" t="s">
        <v>147</v>
      </c>
      <c r="AY351" s="23" t="s">
        <v>138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3" t="s">
        <v>147</v>
      </c>
      <c r="BK351" s="203">
        <f>ROUND(I351*H351,2)</f>
        <v>0</v>
      </c>
      <c r="BL351" s="23" t="s">
        <v>224</v>
      </c>
      <c r="BM351" s="23" t="s">
        <v>1214</v>
      </c>
    </row>
    <row r="352" spans="2:65" s="11" customFormat="1" ht="13.5">
      <c r="B352" s="207"/>
      <c r="C352" s="208"/>
      <c r="D352" s="218" t="s">
        <v>155</v>
      </c>
      <c r="E352" s="219" t="s">
        <v>21</v>
      </c>
      <c r="F352" s="220" t="s">
        <v>756</v>
      </c>
      <c r="G352" s="208"/>
      <c r="H352" s="221">
        <v>77.23</v>
      </c>
      <c r="I352" s="212"/>
      <c r="J352" s="208"/>
      <c r="K352" s="208"/>
      <c r="L352" s="213"/>
      <c r="M352" s="214"/>
      <c r="N352" s="215"/>
      <c r="O352" s="215"/>
      <c r="P352" s="215"/>
      <c r="Q352" s="215"/>
      <c r="R352" s="215"/>
      <c r="S352" s="215"/>
      <c r="T352" s="216"/>
      <c r="AT352" s="217" t="s">
        <v>155</v>
      </c>
      <c r="AU352" s="217" t="s">
        <v>147</v>
      </c>
      <c r="AV352" s="11" t="s">
        <v>147</v>
      </c>
      <c r="AW352" s="11" t="s">
        <v>33</v>
      </c>
      <c r="AX352" s="11" t="s">
        <v>69</v>
      </c>
      <c r="AY352" s="217" t="s">
        <v>138</v>
      </c>
    </row>
    <row r="353" spans="2:65" s="11" customFormat="1" ht="13.5">
      <c r="B353" s="207"/>
      <c r="C353" s="208"/>
      <c r="D353" s="218" t="s">
        <v>155</v>
      </c>
      <c r="E353" s="219" t="s">
        <v>21</v>
      </c>
      <c r="F353" s="220" t="s">
        <v>757</v>
      </c>
      <c r="G353" s="208"/>
      <c r="H353" s="221">
        <v>76.703000000000003</v>
      </c>
      <c r="I353" s="212"/>
      <c r="J353" s="208"/>
      <c r="K353" s="208"/>
      <c r="L353" s="213"/>
      <c r="M353" s="214"/>
      <c r="N353" s="215"/>
      <c r="O353" s="215"/>
      <c r="P353" s="215"/>
      <c r="Q353" s="215"/>
      <c r="R353" s="215"/>
      <c r="S353" s="215"/>
      <c r="T353" s="216"/>
      <c r="AT353" s="217" t="s">
        <v>155</v>
      </c>
      <c r="AU353" s="217" t="s">
        <v>147</v>
      </c>
      <c r="AV353" s="11" t="s">
        <v>147</v>
      </c>
      <c r="AW353" s="11" t="s">
        <v>33</v>
      </c>
      <c r="AX353" s="11" t="s">
        <v>69</v>
      </c>
      <c r="AY353" s="217" t="s">
        <v>138</v>
      </c>
    </row>
    <row r="354" spans="2:65" s="11" customFormat="1" ht="13.5">
      <c r="B354" s="207"/>
      <c r="C354" s="208"/>
      <c r="D354" s="218" t="s">
        <v>155</v>
      </c>
      <c r="E354" s="219" t="s">
        <v>21</v>
      </c>
      <c r="F354" s="220" t="s">
        <v>788</v>
      </c>
      <c r="G354" s="208"/>
      <c r="H354" s="221">
        <v>41.71</v>
      </c>
      <c r="I354" s="212"/>
      <c r="J354" s="208"/>
      <c r="K354" s="208"/>
      <c r="L354" s="213"/>
      <c r="M354" s="214"/>
      <c r="N354" s="215"/>
      <c r="O354" s="215"/>
      <c r="P354" s="215"/>
      <c r="Q354" s="215"/>
      <c r="R354" s="215"/>
      <c r="S354" s="215"/>
      <c r="T354" s="216"/>
      <c r="AT354" s="217" t="s">
        <v>155</v>
      </c>
      <c r="AU354" s="217" t="s">
        <v>147</v>
      </c>
      <c r="AV354" s="11" t="s">
        <v>147</v>
      </c>
      <c r="AW354" s="11" t="s">
        <v>33</v>
      </c>
      <c r="AX354" s="11" t="s">
        <v>69</v>
      </c>
      <c r="AY354" s="217" t="s">
        <v>138</v>
      </c>
    </row>
    <row r="355" spans="2:65" s="11" customFormat="1" ht="13.5">
      <c r="B355" s="207"/>
      <c r="C355" s="208"/>
      <c r="D355" s="218" t="s">
        <v>155</v>
      </c>
      <c r="E355" s="219" t="s">
        <v>21</v>
      </c>
      <c r="F355" s="220" t="s">
        <v>759</v>
      </c>
      <c r="G355" s="208"/>
      <c r="H355" s="221">
        <v>61.59</v>
      </c>
      <c r="I355" s="212"/>
      <c r="J355" s="208"/>
      <c r="K355" s="208"/>
      <c r="L355" s="213"/>
      <c r="M355" s="214"/>
      <c r="N355" s="215"/>
      <c r="O355" s="215"/>
      <c r="P355" s="215"/>
      <c r="Q355" s="215"/>
      <c r="R355" s="215"/>
      <c r="S355" s="215"/>
      <c r="T355" s="216"/>
      <c r="AT355" s="217" t="s">
        <v>155</v>
      </c>
      <c r="AU355" s="217" t="s">
        <v>147</v>
      </c>
      <c r="AV355" s="11" t="s">
        <v>147</v>
      </c>
      <c r="AW355" s="11" t="s">
        <v>33</v>
      </c>
      <c r="AX355" s="11" t="s">
        <v>69</v>
      </c>
      <c r="AY355" s="217" t="s">
        <v>138</v>
      </c>
    </row>
    <row r="356" spans="2:65" s="11" customFormat="1" ht="13.5">
      <c r="B356" s="207"/>
      <c r="C356" s="208"/>
      <c r="D356" s="218" t="s">
        <v>155</v>
      </c>
      <c r="E356" s="219" t="s">
        <v>21</v>
      </c>
      <c r="F356" s="220" t="s">
        <v>789</v>
      </c>
      <c r="G356" s="208"/>
      <c r="H356" s="221">
        <v>12.36</v>
      </c>
      <c r="I356" s="212"/>
      <c r="J356" s="208"/>
      <c r="K356" s="208"/>
      <c r="L356" s="213"/>
      <c r="M356" s="214"/>
      <c r="N356" s="215"/>
      <c r="O356" s="215"/>
      <c r="P356" s="215"/>
      <c r="Q356" s="215"/>
      <c r="R356" s="215"/>
      <c r="S356" s="215"/>
      <c r="T356" s="216"/>
      <c r="AT356" s="217" t="s">
        <v>155</v>
      </c>
      <c r="AU356" s="217" t="s">
        <v>147</v>
      </c>
      <c r="AV356" s="11" t="s">
        <v>147</v>
      </c>
      <c r="AW356" s="11" t="s">
        <v>33</v>
      </c>
      <c r="AX356" s="11" t="s">
        <v>69</v>
      </c>
      <c r="AY356" s="217" t="s">
        <v>138</v>
      </c>
    </row>
    <row r="357" spans="2:65" s="11" customFormat="1" ht="13.5">
      <c r="B357" s="207"/>
      <c r="C357" s="208"/>
      <c r="D357" s="218" t="s">
        <v>155</v>
      </c>
      <c r="E357" s="219" t="s">
        <v>21</v>
      </c>
      <c r="F357" s="220" t="s">
        <v>790</v>
      </c>
      <c r="G357" s="208"/>
      <c r="H357" s="221">
        <v>12.02</v>
      </c>
      <c r="I357" s="212"/>
      <c r="J357" s="208"/>
      <c r="K357" s="208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155</v>
      </c>
      <c r="AU357" s="217" t="s">
        <v>147</v>
      </c>
      <c r="AV357" s="11" t="s">
        <v>147</v>
      </c>
      <c r="AW357" s="11" t="s">
        <v>33</v>
      </c>
      <c r="AX357" s="11" t="s">
        <v>69</v>
      </c>
      <c r="AY357" s="217" t="s">
        <v>138</v>
      </c>
    </row>
    <row r="358" spans="2:65" s="11" customFormat="1" ht="13.5">
      <c r="B358" s="207"/>
      <c r="C358" s="208"/>
      <c r="D358" s="218" t="s">
        <v>155</v>
      </c>
      <c r="E358" s="219" t="s">
        <v>21</v>
      </c>
      <c r="F358" s="220" t="s">
        <v>762</v>
      </c>
      <c r="G358" s="208"/>
      <c r="H358" s="221">
        <v>18.850000000000001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155</v>
      </c>
      <c r="AU358" s="217" t="s">
        <v>147</v>
      </c>
      <c r="AV358" s="11" t="s">
        <v>147</v>
      </c>
      <c r="AW358" s="11" t="s">
        <v>33</v>
      </c>
      <c r="AX358" s="11" t="s">
        <v>69</v>
      </c>
      <c r="AY358" s="217" t="s">
        <v>138</v>
      </c>
    </row>
    <row r="359" spans="2:65" s="12" customFormat="1" ht="13.5">
      <c r="B359" s="222"/>
      <c r="C359" s="223"/>
      <c r="D359" s="218" t="s">
        <v>155</v>
      </c>
      <c r="E359" s="243" t="s">
        <v>21</v>
      </c>
      <c r="F359" s="244" t="s">
        <v>210</v>
      </c>
      <c r="G359" s="223"/>
      <c r="H359" s="245">
        <v>300.46300000000002</v>
      </c>
      <c r="I359" s="227"/>
      <c r="J359" s="223"/>
      <c r="K359" s="223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155</v>
      </c>
      <c r="AU359" s="232" t="s">
        <v>147</v>
      </c>
      <c r="AV359" s="12" t="s">
        <v>146</v>
      </c>
      <c r="AW359" s="12" t="s">
        <v>33</v>
      </c>
      <c r="AX359" s="12" t="s">
        <v>77</v>
      </c>
      <c r="AY359" s="232" t="s">
        <v>138</v>
      </c>
    </row>
    <row r="360" spans="2:65" s="10" customFormat="1" ht="37.35" customHeight="1">
      <c r="B360" s="175"/>
      <c r="C360" s="176"/>
      <c r="D360" s="177" t="s">
        <v>68</v>
      </c>
      <c r="E360" s="178" t="s">
        <v>216</v>
      </c>
      <c r="F360" s="178" t="s">
        <v>791</v>
      </c>
      <c r="G360" s="176"/>
      <c r="H360" s="176"/>
      <c r="I360" s="179"/>
      <c r="J360" s="180">
        <f>BK360</f>
        <v>0</v>
      </c>
      <c r="K360" s="176"/>
      <c r="L360" s="181"/>
      <c r="M360" s="182"/>
      <c r="N360" s="183"/>
      <c r="O360" s="183"/>
      <c r="P360" s="184">
        <f>P361</f>
        <v>0</v>
      </c>
      <c r="Q360" s="183"/>
      <c r="R360" s="184">
        <f>R361</f>
        <v>0</v>
      </c>
      <c r="S360" s="183"/>
      <c r="T360" s="185">
        <f>T361</f>
        <v>0</v>
      </c>
      <c r="AR360" s="186" t="s">
        <v>139</v>
      </c>
      <c r="AT360" s="187" t="s">
        <v>68</v>
      </c>
      <c r="AU360" s="187" t="s">
        <v>69</v>
      </c>
      <c r="AY360" s="186" t="s">
        <v>138</v>
      </c>
      <c r="BK360" s="188">
        <f>BK361</f>
        <v>0</v>
      </c>
    </row>
    <row r="361" spans="2:65" s="10" customFormat="1" ht="19.899999999999999" customHeight="1">
      <c r="B361" s="175"/>
      <c r="C361" s="176"/>
      <c r="D361" s="189" t="s">
        <v>68</v>
      </c>
      <c r="E361" s="190" t="s">
        <v>792</v>
      </c>
      <c r="F361" s="190" t="s">
        <v>793</v>
      </c>
      <c r="G361" s="176"/>
      <c r="H361" s="176"/>
      <c r="I361" s="179"/>
      <c r="J361" s="191">
        <f>BK361</f>
        <v>0</v>
      </c>
      <c r="K361" s="176"/>
      <c r="L361" s="181"/>
      <c r="M361" s="182"/>
      <c r="N361" s="183"/>
      <c r="O361" s="183"/>
      <c r="P361" s="184">
        <f>SUM(P362:P364)</f>
        <v>0</v>
      </c>
      <c r="Q361" s="183"/>
      <c r="R361" s="184">
        <f>SUM(R362:R364)</f>
        <v>0</v>
      </c>
      <c r="S361" s="183"/>
      <c r="T361" s="185">
        <f>SUM(T362:T364)</f>
        <v>0</v>
      </c>
      <c r="AR361" s="186" t="s">
        <v>139</v>
      </c>
      <c r="AT361" s="187" t="s">
        <v>68</v>
      </c>
      <c r="AU361" s="187" t="s">
        <v>77</v>
      </c>
      <c r="AY361" s="186" t="s">
        <v>138</v>
      </c>
      <c r="BK361" s="188">
        <f>SUM(BK362:BK364)</f>
        <v>0</v>
      </c>
    </row>
    <row r="362" spans="2:65" s="1" customFormat="1" ht="31.5" customHeight="1">
      <c r="B362" s="40"/>
      <c r="C362" s="192" t="s">
        <v>1215</v>
      </c>
      <c r="D362" s="192" t="s">
        <v>141</v>
      </c>
      <c r="E362" s="193" t="s">
        <v>795</v>
      </c>
      <c r="F362" s="194" t="s">
        <v>796</v>
      </c>
      <c r="G362" s="195" t="s">
        <v>144</v>
      </c>
      <c r="H362" s="196">
        <v>1</v>
      </c>
      <c r="I362" s="197"/>
      <c r="J362" s="198">
        <f>ROUND(I362*H362,2)</f>
        <v>0</v>
      </c>
      <c r="K362" s="194" t="s">
        <v>145</v>
      </c>
      <c r="L362" s="60"/>
      <c r="M362" s="199" t="s">
        <v>21</v>
      </c>
      <c r="N362" s="200" t="s">
        <v>41</v>
      </c>
      <c r="O362" s="41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AR362" s="23" t="s">
        <v>446</v>
      </c>
      <c r="AT362" s="23" t="s">
        <v>141</v>
      </c>
      <c r="AU362" s="23" t="s">
        <v>147</v>
      </c>
      <c r="AY362" s="23" t="s">
        <v>138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3" t="s">
        <v>147</v>
      </c>
      <c r="BK362" s="203">
        <f>ROUND(I362*H362,2)</f>
        <v>0</v>
      </c>
      <c r="BL362" s="23" t="s">
        <v>446</v>
      </c>
      <c r="BM362" s="23" t="s">
        <v>1216</v>
      </c>
    </row>
    <row r="363" spans="2:65" s="1" customFormat="1" ht="22.5" customHeight="1">
      <c r="B363" s="40"/>
      <c r="C363" s="233" t="s">
        <v>994</v>
      </c>
      <c r="D363" s="233" t="s">
        <v>216</v>
      </c>
      <c r="E363" s="234" t="s">
        <v>799</v>
      </c>
      <c r="F363" s="235" t="s">
        <v>800</v>
      </c>
      <c r="G363" s="236" t="s">
        <v>359</v>
      </c>
      <c r="H363" s="237">
        <v>1</v>
      </c>
      <c r="I363" s="238"/>
      <c r="J363" s="239">
        <f>ROUND(I363*H363,2)</f>
        <v>0</v>
      </c>
      <c r="K363" s="235" t="s">
        <v>21</v>
      </c>
      <c r="L363" s="240"/>
      <c r="M363" s="241" t="s">
        <v>21</v>
      </c>
      <c r="N363" s="242" t="s">
        <v>41</v>
      </c>
      <c r="O363" s="41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AR363" s="23" t="s">
        <v>801</v>
      </c>
      <c r="AT363" s="23" t="s">
        <v>216</v>
      </c>
      <c r="AU363" s="23" t="s">
        <v>147</v>
      </c>
      <c r="AY363" s="23" t="s">
        <v>138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23" t="s">
        <v>147</v>
      </c>
      <c r="BK363" s="203">
        <f>ROUND(I363*H363,2)</f>
        <v>0</v>
      </c>
      <c r="BL363" s="23" t="s">
        <v>446</v>
      </c>
      <c r="BM363" s="23" t="s">
        <v>1217</v>
      </c>
    </row>
    <row r="364" spans="2:65" s="1" customFormat="1" ht="22.5" customHeight="1">
      <c r="B364" s="40"/>
      <c r="C364" s="192" t="s">
        <v>1218</v>
      </c>
      <c r="D364" s="192" t="s">
        <v>141</v>
      </c>
      <c r="E364" s="193" t="s">
        <v>804</v>
      </c>
      <c r="F364" s="194" t="s">
        <v>805</v>
      </c>
      <c r="G364" s="195" t="s">
        <v>496</v>
      </c>
      <c r="H364" s="196">
        <v>1</v>
      </c>
      <c r="I364" s="197"/>
      <c r="J364" s="198">
        <f>ROUND(I364*H364,2)</f>
        <v>0</v>
      </c>
      <c r="K364" s="194" t="s">
        <v>21</v>
      </c>
      <c r="L364" s="60"/>
      <c r="M364" s="199" t="s">
        <v>21</v>
      </c>
      <c r="N364" s="259" t="s">
        <v>41</v>
      </c>
      <c r="O364" s="260"/>
      <c r="P364" s="261">
        <f>O364*H364</f>
        <v>0</v>
      </c>
      <c r="Q364" s="261">
        <v>0</v>
      </c>
      <c r="R364" s="261">
        <f>Q364*H364</f>
        <v>0</v>
      </c>
      <c r="S364" s="261">
        <v>0</v>
      </c>
      <c r="T364" s="262">
        <f>S364*H364</f>
        <v>0</v>
      </c>
      <c r="AR364" s="23" t="s">
        <v>446</v>
      </c>
      <c r="AT364" s="23" t="s">
        <v>141</v>
      </c>
      <c r="AU364" s="23" t="s">
        <v>147</v>
      </c>
      <c r="AY364" s="23" t="s">
        <v>138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3" t="s">
        <v>147</v>
      </c>
      <c r="BK364" s="203">
        <f>ROUND(I364*H364,2)</f>
        <v>0</v>
      </c>
      <c r="BL364" s="23" t="s">
        <v>446</v>
      </c>
      <c r="BM364" s="23" t="s">
        <v>1219</v>
      </c>
    </row>
    <row r="365" spans="2:65" s="1" customFormat="1" ht="6.95" customHeight="1">
      <c r="B365" s="55"/>
      <c r="C365" s="56"/>
      <c r="D365" s="56"/>
      <c r="E365" s="56"/>
      <c r="F365" s="56"/>
      <c r="G365" s="56"/>
      <c r="H365" s="56"/>
      <c r="I365" s="138"/>
      <c r="J365" s="56"/>
      <c r="K365" s="56"/>
      <c r="L365" s="60"/>
    </row>
  </sheetData>
  <sheetProtection algorithmName="SHA-512" hashValue="bdRt6u2qVkNu+4tBJQKc89PevT8cMQ4BwDPdv88yR+/YTEU3nHQmYsAnkdDegHaVZpIzqnftgThOx4FL5UwwVQ==" saltValue="Z1O2W7qjNxkkfoNkO+XJdw==" spinCount="100000" sheet="1" objects="1" scenarios="1" formatCells="0" formatColumns="0" formatRows="0" sort="0" autoFilter="0"/>
  <autoFilter ref="C96:K364"/>
  <mergeCells count="9">
    <mergeCell ref="E87:H87"/>
    <mergeCell ref="E89:H8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88</v>
      </c>
      <c r="G1" s="386" t="s">
        <v>89</v>
      </c>
      <c r="H1" s="386"/>
      <c r="I1" s="114"/>
      <c r="J1" s="113" t="s">
        <v>90</v>
      </c>
      <c r="K1" s="112" t="s">
        <v>91</v>
      </c>
      <c r="L1" s="113" t="s">
        <v>92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87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93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č. 1 a 5 v domě  Plechanovova 217/6a, Ostrava - Hrušov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94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1220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ROUND(SUM(BE89:BE186), 2)</f>
        <v>0</v>
      </c>
      <c r="G30" s="41"/>
      <c r="H30" s="41"/>
      <c r="I30" s="130">
        <v>0.21</v>
      </c>
      <c r="J30" s="129">
        <f>ROUND(ROUND((SUM(BE89:BE186)),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ROUND(SUM(BF89:BF186), 2)</f>
        <v>0</v>
      </c>
      <c r="G31" s="41"/>
      <c r="H31" s="41"/>
      <c r="I31" s="130">
        <v>0.15</v>
      </c>
      <c r="J31" s="129">
        <f>ROUND(ROUND((SUM(BF89:BF186)),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ROUND(SUM(BG89:BG186),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ROUND(SUM(BH89:BH186),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ROUND(SUM(BI89:BI186),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96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č. 1 a 5 v domě  Plechanovova 217/6a, Ostrava - Hrušov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94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02a - Byt č. 5 - ÚT, plynoinstalace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97</v>
      </c>
      <c r="D54" s="131"/>
      <c r="E54" s="131"/>
      <c r="F54" s="131"/>
      <c r="G54" s="131"/>
      <c r="H54" s="131"/>
      <c r="I54" s="144"/>
      <c r="J54" s="145" t="s">
        <v>98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99</v>
      </c>
      <c r="D56" s="41"/>
      <c r="E56" s="41"/>
      <c r="F56" s="41"/>
      <c r="G56" s="41"/>
      <c r="H56" s="41"/>
      <c r="I56" s="117"/>
      <c r="J56" s="127">
        <f>J89</f>
        <v>0</v>
      </c>
      <c r="K56" s="44"/>
      <c r="AU56" s="23" t="s">
        <v>100</v>
      </c>
    </row>
    <row r="57" spans="2:47" s="7" customFormat="1" ht="24.95" customHeight="1">
      <c r="B57" s="148"/>
      <c r="C57" s="149"/>
      <c r="D57" s="150" t="s">
        <v>101</v>
      </c>
      <c r="E57" s="151"/>
      <c r="F57" s="151"/>
      <c r="G57" s="151"/>
      <c r="H57" s="151"/>
      <c r="I57" s="152"/>
      <c r="J57" s="153">
        <f>J90</f>
        <v>0</v>
      </c>
      <c r="K57" s="154"/>
    </row>
    <row r="58" spans="2:47" s="8" customFormat="1" ht="19.899999999999999" customHeight="1">
      <c r="B58" s="155"/>
      <c r="C58" s="156"/>
      <c r="D58" s="157" t="s">
        <v>808</v>
      </c>
      <c r="E58" s="158"/>
      <c r="F58" s="158"/>
      <c r="G58" s="158"/>
      <c r="H58" s="158"/>
      <c r="I58" s="159"/>
      <c r="J58" s="160">
        <f>J91</f>
        <v>0</v>
      </c>
      <c r="K58" s="161"/>
    </row>
    <row r="59" spans="2:47" s="8" customFormat="1" ht="19.899999999999999" customHeight="1">
      <c r="B59" s="155"/>
      <c r="C59" s="156"/>
      <c r="D59" s="157" t="s">
        <v>809</v>
      </c>
      <c r="E59" s="158"/>
      <c r="F59" s="158"/>
      <c r="G59" s="158"/>
      <c r="H59" s="158"/>
      <c r="I59" s="159"/>
      <c r="J59" s="160">
        <f>J93</f>
        <v>0</v>
      </c>
      <c r="K59" s="161"/>
    </row>
    <row r="60" spans="2:47" s="7" customFormat="1" ht="24.95" customHeight="1">
      <c r="B60" s="148"/>
      <c r="C60" s="149"/>
      <c r="D60" s="150" t="s">
        <v>107</v>
      </c>
      <c r="E60" s="151"/>
      <c r="F60" s="151"/>
      <c r="G60" s="151"/>
      <c r="H60" s="151"/>
      <c r="I60" s="152"/>
      <c r="J60" s="153">
        <f>J101</f>
        <v>0</v>
      </c>
      <c r="K60" s="154"/>
    </row>
    <row r="61" spans="2:47" s="8" customFormat="1" ht="19.899999999999999" customHeight="1">
      <c r="B61" s="155"/>
      <c r="C61" s="156"/>
      <c r="D61" s="157" t="s">
        <v>810</v>
      </c>
      <c r="E61" s="158"/>
      <c r="F61" s="158"/>
      <c r="G61" s="158"/>
      <c r="H61" s="158"/>
      <c r="I61" s="159"/>
      <c r="J61" s="160">
        <f>J102</f>
        <v>0</v>
      </c>
      <c r="K61" s="161"/>
    </row>
    <row r="62" spans="2:47" s="8" customFormat="1" ht="19.899999999999999" customHeight="1">
      <c r="B62" s="155"/>
      <c r="C62" s="156"/>
      <c r="D62" s="157" t="s">
        <v>811</v>
      </c>
      <c r="E62" s="158"/>
      <c r="F62" s="158"/>
      <c r="G62" s="158"/>
      <c r="H62" s="158"/>
      <c r="I62" s="159"/>
      <c r="J62" s="160">
        <f>J107</f>
        <v>0</v>
      </c>
      <c r="K62" s="161"/>
    </row>
    <row r="63" spans="2:47" s="8" customFormat="1" ht="19.899999999999999" customHeight="1">
      <c r="B63" s="155"/>
      <c r="C63" s="156"/>
      <c r="D63" s="157" t="s">
        <v>812</v>
      </c>
      <c r="E63" s="158"/>
      <c r="F63" s="158"/>
      <c r="G63" s="158"/>
      <c r="H63" s="158"/>
      <c r="I63" s="159"/>
      <c r="J63" s="160">
        <f>J131</f>
        <v>0</v>
      </c>
      <c r="K63" s="161"/>
    </row>
    <row r="64" spans="2:47" s="8" customFormat="1" ht="19.899999999999999" customHeight="1">
      <c r="B64" s="155"/>
      <c r="C64" s="156"/>
      <c r="D64" s="157" t="s">
        <v>813</v>
      </c>
      <c r="E64" s="158"/>
      <c r="F64" s="158"/>
      <c r="G64" s="158"/>
      <c r="H64" s="158"/>
      <c r="I64" s="159"/>
      <c r="J64" s="160">
        <f>J134</f>
        <v>0</v>
      </c>
      <c r="K64" s="161"/>
    </row>
    <row r="65" spans="2:12" s="8" customFormat="1" ht="19.899999999999999" customHeight="1">
      <c r="B65" s="155"/>
      <c r="C65" s="156"/>
      <c r="D65" s="157" t="s">
        <v>814</v>
      </c>
      <c r="E65" s="158"/>
      <c r="F65" s="158"/>
      <c r="G65" s="158"/>
      <c r="H65" s="158"/>
      <c r="I65" s="159"/>
      <c r="J65" s="160">
        <f>J145</f>
        <v>0</v>
      </c>
      <c r="K65" s="161"/>
    </row>
    <row r="66" spans="2:12" s="8" customFormat="1" ht="19.899999999999999" customHeight="1">
      <c r="B66" s="155"/>
      <c r="C66" s="156"/>
      <c r="D66" s="157" t="s">
        <v>815</v>
      </c>
      <c r="E66" s="158"/>
      <c r="F66" s="158"/>
      <c r="G66" s="158"/>
      <c r="H66" s="158"/>
      <c r="I66" s="159"/>
      <c r="J66" s="160">
        <f>J153</f>
        <v>0</v>
      </c>
      <c r="K66" s="161"/>
    </row>
    <row r="67" spans="2:12" s="8" customFormat="1" ht="19.899999999999999" customHeight="1">
      <c r="B67" s="155"/>
      <c r="C67" s="156"/>
      <c r="D67" s="157" t="s">
        <v>816</v>
      </c>
      <c r="E67" s="158"/>
      <c r="F67" s="158"/>
      <c r="G67" s="158"/>
      <c r="H67" s="158"/>
      <c r="I67" s="159"/>
      <c r="J67" s="160">
        <f>J166</f>
        <v>0</v>
      </c>
      <c r="K67" s="161"/>
    </row>
    <row r="68" spans="2:12" s="8" customFormat="1" ht="19.899999999999999" customHeight="1">
      <c r="B68" s="155"/>
      <c r="C68" s="156"/>
      <c r="D68" s="157" t="s">
        <v>817</v>
      </c>
      <c r="E68" s="158"/>
      <c r="F68" s="158"/>
      <c r="G68" s="158"/>
      <c r="H68" s="158"/>
      <c r="I68" s="159"/>
      <c r="J68" s="160">
        <f>J183</f>
        <v>0</v>
      </c>
      <c r="K68" s="161"/>
    </row>
    <row r="69" spans="2:12" s="8" customFormat="1" ht="19.899999999999999" customHeight="1">
      <c r="B69" s="155"/>
      <c r="C69" s="156"/>
      <c r="D69" s="157" t="s">
        <v>818</v>
      </c>
      <c r="E69" s="158"/>
      <c r="F69" s="158"/>
      <c r="G69" s="158"/>
      <c r="H69" s="158"/>
      <c r="I69" s="159"/>
      <c r="J69" s="160">
        <f>J185</f>
        <v>0</v>
      </c>
      <c r="K69" s="161"/>
    </row>
    <row r="70" spans="2:12" s="1" customFormat="1" ht="21.75" customHeight="1">
      <c r="B70" s="40"/>
      <c r="C70" s="41"/>
      <c r="D70" s="41"/>
      <c r="E70" s="41"/>
      <c r="F70" s="41"/>
      <c r="G70" s="41"/>
      <c r="H70" s="41"/>
      <c r="I70" s="117"/>
      <c r="J70" s="41"/>
      <c r="K70" s="44"/>
    </row>
    <row r="71" spans="2:12" s="1" customFormat="1" ht="6.95" customHeight="1">
      <c r="B71" s="55"/>
      <c r="C71" s="56"/>
      <c r="D71" s="56"/>
      <c r="E71" s="56"/>
      <c r="F71" s="56"/>
      <c r="G71" s="56"/>
      <c r="H71" s="56"/>
      <c r="I71" s="138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41"/>
      <c r="J75" s="59"/>
      <c r="K75" s="59"/>
      <c r="L75" s="60"/>
    </row>
    <row r="76" spans="2:12" s="1" customFormat="1" ht="36.950000000000003" customHeight="1">
      <c r="B76" s="40"/>
      <c r="C76" s="61" t="s">
        <v>122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4.45" customHeight="1">
      <c r="B78" s="40"/>
      <c r="C78" s="64" t="s">
        <v>18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22.5" customHeight="1">
      <c r="B79" s="40"/>
      <c r="C79" s="62"/>
      <c r="D79" s="62"/>
      <c r="E79" s="383" t="str">
        <f>E7</f>
        <v>Oprava a modernizace volných bytů č. 1 a 5 v domě  Plechanovova 217/6a, Ostrava - Hrušov</v>
      </c>
      <c r="F79" s="384"/>
      <c r="G79" s="384"/>
      <c r="H79" s="384"/>
      <c r="I79" s="162"/>
      <c r="J79" s="62"/>
      <c r="K79" s="62"/>
      <c r="L79" s="60"/>
    </row>
    <row r="80" spans="2:12" s="1" customFormat="1" ht="14.45" customHeight="1">
      <c r="B80" s="40"/>
      <c r="C80" s="64" t="s">
        <v>94</v>
      </c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1" customFormat="1" ht="23.25" customHeight="1">
      <c r="B81" s="40"/>
      <c r="C81" s="62"/>
      <c r="D81" s="62"/>
      <c r="E81" s="359" t="str">
        <f>E9</f>
        <v>02a - Byt č. 5 - ÚT, plynoinstalace</v>
      </c>
      <c r="F81" s="385"/>
      <c r="G81" s="385"/>
      <c r="H81" s="385"/>
      <c r="I81" s="162"/>
      <c r="J81" s="62"/>
      <c r="K81" s="62"/>
      <c r="L81" s="60"/>
    </row>
    <row r="82" spans="2:65" s="1" customFormat="1" ht="6.9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65" s="1" customFormat="1" ht="18" customHeight="1">
      <c r="B83" s="40"/>
      <c r="C83" s="64" t="s">
        <v>23</v>
      </c>
      <c r="D83" s="62"/>
      <c r="E83" s="62"/>
      <c r="F83" s="163" t="str">
        <f>F12</f>
        <v xml:space="preserve"> </v>
      </c>
      <c r="G83" s="62"/>
      <c r="H83" s="62"/>
      <c r="I83" s="164" t="s">
        <v>25</v>
      </c>
      <c r="J83" s="72" t="str">
        <f>IF(J12="","",J12)</f>
        <v>17.5.2017</v>
      </c>
      <c r="K83" s="62"/>
      <c r="L83" s="60"/>
    </row>
    <row r="84" spans="2:65" s="1" customFormat="1" ht="6.9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65" s="1" customFormat="1">
      <c r="B85" s="40"/>
      <c r="C85" s="64" t="s">
        <v>27</v>
      </c>
      <c r="D85" s="62"/>
      <c r="E85" s="62"/>
      <c r="F85" s="163" t="str">
        <f>E15</f>
        <v xml:space="preserve"> </v>
      </c>
      <c r="G85" s="62"/>
      <c r="H85" s="62"/>
      <c r="I85" s="164" t="s">
        <v>32</v>
      </c>
      <c r="J85" s="163" t="str">
        <f>E21</f>
        <v xml:space="preserve"> </v>
      </c>
      <c r="K85" s="62"/>
      <c r="L85" s="60"/>
    </row>
    <row r="86" spans="2:65" s="1" customFormat="1" ht="14.45" customHeight="1">
      <c r="B86" s="40"/>
      <c r="C86" s="64" t="s">
        <v>30</v>
      </c>
      <c r="D86" s="62"/>
      <c r="E86" s="62"/>
      <c r="F86" s="163" t="str">
        <f>IF(E18="","",E18)</f>
        <v/>
      </c>
      <c r="G86" s="62"/>
      <c r="H86" s="62"/>
      <c r="I86" s="162"/>
      <c r="J86" s="62"/>
      <c r="K86" s="62"/>
      <c r="L86" s="60"/>
    </row>
    <row r="87" spans="2:65" s="1" customFormat="1" ht="10.35" customHeight="1">
      <c r="B87" s="40"/>
      <c r="C87" s="62"/>
      <c r="D87" s="62"/>
      <c r="E87" s="62"/>
      <c r="F87" s="62"/>
      <c r="G87" s="62"/>
      <c r="H87" s="62"/>
      <c r="I87" s="162"/>
      <c r="J87" s="62"/>
      <c r="K87" s="62"/>
      <c r="L87" s="60"/>
    </row>
    <row r="88" spans="2:65" s="9" customFormat="1" ht="29.25" customHeight="1">
      <c r="B88" s="165"/>
      <c r="C88" s="166" t="s">
        <v>123</v>
      </c>
      <c r="D88" s="167" t="s">
        <v>54</v>
      </c>
      <c r="E88" s="167" t="s">
        <v>50</v>
      </c>
      <c r="F88" s="167" t="s">
        <v>124</v>
      </c>
      <c r="G88" s="167" t="s">
        <v>125</v>
      </c>
      <c r="H88" s="167" t="s">
        <v>126</v>
      </c>
      <c r="I88" s="168" t="s">
        <v>127</v>
      </c>
      <c r="J88" s="167" t="s">
        <v>98</v>
      </c>
      <c r="K88" s="169" t="s">
        <v>128</v>
      </c>
      <c r="L88" s="170"/>
      <c r="M88" s="80" t="s">
        <v>129</v>
      </c>
      <c r="N88" s="81" t="s">
        <v>39</v>
      </c>
      <c r="O88" s="81" t="s">
        <v>130</v>
      </c>
      <c r="P88" s="81" t="s">
        <v>131</v>
      </c>
      <c r="Q88" s="81" t="s">
        <v>132</v>
      </c>
      <c r="R88" s="81" t="s">
        <v>133</v>
      </c>
      <c r="S88" s="81" t="s">
        <v>134</v>
      </c>
      <c r="T88" s="82" t="s">
        <v>135</v>
      </c>
    </row>
    <row r="89" spans="2:65" s="1" customFormat="1" ht="29.25" customHeight="1">
      <c r="B89" s="40"/>
      <c r="C89" s="86" t="s">
        <v>99</v>
      </c>
      <c r="D89" s="62"/>
      <c r="E89" s="62"/>
      <c r="F89" s="62"/>
      <c r="G89" s="62"/>
      <c r="H89" s="62"/>
      <c r="I89" s="162"/>
      <c r="J89" s="171">
        <f>BK89</f>
        <v>0</v>
      </c>
      <c r="K89" s="62"/>
      <c r="L89" s="60"/>
      <c r="M89" s="83"/>
      <c r="N89" s="84"/>
      <c r="O89" s="84"/>
      <c r="P89" s="172">
        <f>P90+P101</f>
        <v>0</v>
      </c>
      <c r="Q89" s="84"/>
      <c r="R89" s="172">
        <f>R90+R101</f>
        <v>0</v>
      </c>
      <c r="S89" s="84"/>
      <c r="T89" s="173">
        <f>T90+T101</f>
        <v>0</v>
      </c>
      <c r="AT89" s="23" t="s">
        <v>68</v>
      </c>
      <c r="AU89" s="23" t="s">
        <v>100</v>
      </c>
      <c r="BK89" s="174">
        <f>BK90+BK101</f>
        <v>0</v>
      </c>
    </row>
    <row r="90" spans="2:65" s="10" customFormat="1" ht="37.35" customHeight="1">
      <c r="B90" s="175"/>
      <c r="C90" s="176"/>
      <c r="D90" s="177" t="s">
        <v>68</v>
      </c>
      <c r="E90" s="178" t="s">
        <v>136</v>
      </c>
      <c r="F90" s="178" t="s">
        <v>137</v>
      </c>
      <c r="G90" s="176"/>
      <c r="H90" s="176"/>
      <c r="I90" s="179"/>
      <c r="J90" s="180">
        <f>BK90</f>
        <v>0</v>
      </c>
      <c r="K90" s="176"/>
      <c r="L90" s="181"/>
      <c r="M90" s="182"/>
      <c r="N90" s="183"/>
      <c r="O90" s="183"/>
      <c r="P90" s="184">
        <f>P91+P93</f>
        <v>0</v>
      </c>
      <c r="Q90" s="183"/>
      <c r="R90" s="184">
        <f>R91+R93</f>
        <v>0</v>
      </c>
      <c r="S90" s="183"/>
      <c r="T90" s="185">
        <f>T91+T93</f>
        <v>0</v>
      </c>
      <c r="AR90" s="186" t="s">
        <v>77</v>
      </c>
      <c r="AT90" s="187" t="s">
        <v>68</v>
      </c>
      <c r="AU90" s="187" t="s">
        <v>69</v>
      </c>
      <c r="AY90" s="186" t="s">
        <v>138</v>
      </c>
      <c r="BK90" s="188">
        <f>BK91+BK93</f>
        <v>0</v>
      </c>
    </row>
    <row r="91" spans="2:65" s="10" customFormat="1" ht="19.899999999999999" customHeight="1">
      <c r="B91" s="175"/>
      <c r="C91" s="176"/>
      <c r="D91" s="189" t="s">
        <v>68</v>
      </c>
      <c r="E91" s="190" t="s">
        <v>595</v>
      </c>
      <c r="F91" s="190" t="s">
        <v>819</v>
      </c>
      <c r="G91" s="176"/>
      <c r="H91" s="176"/>
      <c r="I91" s="179"/>
      <c r="J91" s="191">
        <f>BK91</f>
        <v>0</v>
      </c>
      <c r="K91" s="176"/>
      <c r="L91" s="181"/>
      <c r="M91" s="182"/>
      <c r="N91" s="183"/>
      <c r="O91" s="183"/>
      <c r="P91" s="184">
        <f>P92</f>
        <v>0</v>
      </c>
      <c r="Q91" s="183"/>
      <c r="R91" s="184">
        <f>R92</f>
        <v>0</v>
      </c>
      <c r="S91" s="183"/>
      <c r="T91" s="185">
        <f>T92</f>
        <v>0</v>
      </c>
      <c r="AR91" s="186" t="s">
        <v>77</v>
      </c>
      <c r="AT91" s="187" t="s">
        <v>68</v>
      </c>
      <c r="AU91" s="187" t="s">
        <v>77</v>
      </c>
      <c r="AY91" s="186" t="s">
        <v>138</v>
      </c>
      <c r="BK91" s="188">
        <f>BK92</f>
        <v>0</v>
      </c>
    </row>
    <row r="92" spans="2:65" s="1" customFormat="1" ht="22.5" customHeight="1">
      <c r="B92" s="40"/>
      <c r="C92" s="192" t="s">
        <v>77</v>
      </c>
      <c r="D92" s="192" t="s">
        <v>141</v>
      </c>
      <c r="E92" s="193" t="s">
        <v>820</v>
      </c>
      <c r="F92" s="194" t="s">
        <v>821</v>
      </c>
      <c r="G92" s="195" t="s">
        <v>247</v>
      </c>
      <c r="H92" s="196">
        <v>6</v>
      </c>
      <c r="I92" s="197"/>
      <c r="J92" s="198">
        <f>ROUND(I92*H92,2)</f>
        <v>0</v>
      </c>
      <c r="K92" s="194" t="s">
        <v>21</v>
      </c>
      <c r="L92" s="60"/>
      <c r="M92" s="199" t="s">
        <v>21</v>
      </c>
      <c r="N92" s="200" t="s">
        <v>41</v>
      </c>
      <c r="O92" s="41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146</v>
      </c>
      <c r="AT92" s="23" t="s">
        <v>141</v>
      </c>
      <c r="AU92" s="23" t="s">
        <v>147</v>
      </c>
      <c r="AY92" s="23" t="s">
        <v>138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147</v>
      </c>
      <c r="BK92" s="203">
        <f>ROUND(I92*H92,2)</f>
        <v>0</v>
      </c>
      <c r="BL92" s="23" t="s">
        <v>146</v>
      </c>
      <c r="BM92" s="23" t="s">
        <v>147</v>
      </c>
    </row>
    <row r="93" spans="2:65" s="10" customFormat="1" ht="29.85" customHeight="1">
      <c r="B93" s="175"/>
      <c r="C93" s="176"/>
      <c r="D93" s="189" t="s">
        <v>68</v>
      </c>
      <c r="E93" s="190" t="s">
        <v>603</v>
      </c>
      <c r="F93" s="190" t="s">
        <v>822</v>
      </c>
      <c r="G93" s="176"/>
      <c r="H93" s="176"/>
      <c r="I93" s="179"/>
      <c r="J93" s="191">
        <f>BK93</f>
        <v>0</v>
      </c>
      <c r="K93" s="176"/>
      <c r="L93" s="181"/>
      <c r="M93" s="182"/>
      <c r="N93" s="183"/>
      <c r="O93" s="183"/>
      <c r="P93" s="184">
        <f>SUM(P94:P100)</f>
        <v>0</v>
      </c>
      <c r="Q93" s="183"/>
      <c r="R93" s="184">
        <f>SUM(R94:R100)</f>
        <v>0</v>
      </c>
      <c r="S93" s="183"/>
      <c r="T93" s="185">
        <f>SUM(T94:T100)</f>
        <v>0</v>
      </c>
      <c r="AR93" s="186" t="s">
        <v>77</v>
      </c>
      <c r="AT93" s="187" t="s">
        <v>68</v>
      </c>
      <c r="AU93" s="187" t="s">
        <v>77</v>
      </c>
      <c r="AY93" s="186" t="s">
        <v>138</v>
      </c>
      <c r="BK93" s="188">
        <f>SUM(BK94:BK100)</f>
        <v>0</v>
      </c>
    </row>
    <row r="94" spans="2:65" s="1" customFormat="1" ht="22.5" customHeight="1">
      <c r="B94" s="40"/>
      <c r="C94" s="192" t="s">
        <v>147</v>
      </c>
      <c r="D94" s="192" t="s">
        <v>141</v>
      </c>
      <c r="E94" s="193" t="s">
        <v>823</v>
      </c>
      <c r="F94" s="194" t="s">
        <v>824</v>
      </c>
      <c r="G94" s="195" t="s">
        <v>144</v>
      </c>
      <c r="H94" s="196">
        <v>6</v>
      </c>
      <c r="I94" s="197"/>
      <c r="J94" s="198">
        <f t="shared" ref="J94:J100" si="0">ROUND(I94*H94,2)</f>
        <v>0</v>
      </c>
      <c r="K94" s="194" t="s">
        <v>21</v>
      </c>
      <c r="L94" s="60"/>
      <c r="M94" s="199" t="s">
        <v>21</v>
      </c>
      <c r="N94" s="200" t="s">
        <v>41</v>
      </c>
      <c r="O94" s="41"/>
      <c r="P94" s="201">
        <f t="shared" ref="P94:P100" si="1">O94*H94</f>
        <v>0</v>
      </c>
      <c r="Q94" s="201">
        <v>0</v>
      </c>
      <c r="R94" s="201">
        <f t="shared" ref="R94:R100" si="2">Q94*H94</f>
        <v>0</v>
      </c>
      <c r="S94" s="201">
        <v>0</v>
      </c>
      <c r="T94" s="202">
        <f t="shared" ref="T94:T100" si="3">S94*H94</f>
        <v>0</v>
      </c>
      <c r="AR94" s="23" t="s">
        <v>146</v>
      </c>
      <c r="AT94" s="23" t="s">
        <v>141</v>
      </c>
      <c r="AU94" s="23" t="s">
        <v>147</v>
      </c>
      <c r="AY94" s="23" t="s">
        <v>138</v>
      </c>
      <c r="BE94" s="203">
        <f t="shared" ref="BE94:BE100" si="4">IF(N94="základní",J94,0)</f>
        <v>0</v>
      </c>
      <c r="BF94" s="203">
        <f t="shared" ref="BF94:BF100" si="5">IF(N94="snížená",J94,0)</f>
        <v>0</v>
      </c>
      <c r="BG94" s="203">
        <f t="shared" ref="BG94:BG100" si="6">IF(N94="zákl. přenesená",J94,0)</f>
        <v>0</v>
      </c>
      <c r="BH94" s="203">
        <f t="shared" ref="BH94:BH100" si="7">IF(N94="sníž. přenesená",J94,0)</f>
        <v>0</v>
      </c>
      <c r="BI94" s="203">
        <f t="shared" ref="BI94:BI100" si="8">IF(N94="nulová",J94,0)</f>
        <v>0</v>
      </c>
      <c r="BJ94" s="23" t="s">
        <v>147</v>
      </c>
      <c r="BK94" s="203">
        <f t="shared" ref="BK94:BK100" si="9">ROUND(I94*H94,2)</f>
        <v>0</v>
      </c>
      <c r="BL94" s="23" t="s">
        <v>146</v>
      </c>
      <c r="BM94" s="23" t="s">
        <v>146</v>
      </c>
    </row>
    <row r="95" spans="2:65" s="1" customFormat="1" ht="22.5" customHeight="1">
      <c r="B95" s="40"/>
      <c r="C95" s="192" t="s">
        <v>139</v>
      </c>
      <c r="D95" s="192" t="s">
        <v>141</v>
      </c>
      <c r="E95" s="193" t="s">
        <v>825</v>
      </c>
      <c r="F95" s="194" t="s">
        <v>826</v>
      </c>
      <c r="G95" s="195" t="s">
        <v>144</v>
      </c>
      <c r="H95" s="196">
        <v>1</v>
      </c>
      <c r="I95" s="197"/>
      <c r="J95" s="198">
        <f t="shared" si="0"/>
        <v>0</v>
      </c>
      <c r="K95" s="194" t="s">
        <v>21</v>
      </c>
      <c r="L95" s="60"/>
      <c r="M95" s="199" t="s">
        <v>21</v>
      </c>
      <c r="N95" s="200" t="s">
        <v>41</v>
      </c>
      <c r="O95" s="41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3" t="s">
        <v>146</v>
      </c>
      <c r="AT95" s="23" t="s">
        <v>141</v>
      </c>
      <c r="AU95" s="23" t="s">
        <v>147</v>
      </c>
      <c r="AY95" s="23" t="s">
        <v>138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3" t="s">
        <v>147</v>
      </c>
      <c r="BK95" s="203">
        <f t="shared" si="9"/>
        <v>0</v>
      </c>
      <c r="BL95" s="23" t="s">
        <v>146</v>
      </c>
      <c r="BM95" s="23" t="s">
        <v>162</v>
      </c>
    </row>
    <row r="96" spans="2:65" s="1" customFormat="1" ht="22.5" customHeight="1">
      <c r="B96" s="40"/>
      <c r="C96" s="192" t="s">
        <v>146</v>
      </c>
      <c r="D96" s="192" t="s">
        <v>141</v>
      </c>
      <c r="E96" s="193" t="s">
        <v>827</v>
      </c>
      <c r="F96" s="194" t="s">
        <v>828</v>
      </c>
      <c r="G96" s="195" t="s">
        <v>159</v>
      </c>
      <c r="H96" s="196">
        <v>1</v>
      </c>
      <c r="I96" s="197"/>
      <c r="J96" s="198">
        <f t="shared" si="0"/>
        <v>0</v>
      </c>
      <c r="K96" s="194" t="s">
        <v>21</v>
      </c>
      <c r="L96" s="60"/>
      <c r="M96" s="199" t="s">
        <v>21</v>
      </c>
      <c r="N96" s="200" t="s">
        <v>41</v>
      </c>
      <c r="O96" s="41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3" t="s">
        <v>146</v>
      </c>
      <c r="AT96" s="23" t="s">
        <v>141</v>
      </c>
      <c r="AU96" s="23" t="s">
        <v>147</v>
      </c>
      <c r="AY96" s="23" t="s">
        <v>138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3" t="s">
        <v>147</v>
      </c>
      <c r="BK96" s="203">
        <f t="shared" si="9"/>
        <v>0</v>
      </c>
      <c r="BL96" s="23" t="s">
        <v>146</v>
      </c>
      <c r="BM96" s="23" t="s">
        <v>180</v>
      </c>
    </row>
    <row r="97" spans="2:65" s="1" customFormat="1" ht="22.5" customHeight="1">
      <c r="B97" s="40"/>
      <c r="C97" s="192" t="s">
        <v>167</v>
      </c>
      <c r="D97" s="192" t="s">
        <v>141</v>
      </c>
      <c r="E97" s="193" t="s">
        <v>829</v>
      </c>
      <c r="F97" s="194" t="s">
        <v>830</v>
      </c>
      <c r="G97" s="195" t="s">
        <v>144</v>
      </c>
      <c r="H97" s="196">
        <v>6</v>
      </c>
      <c r="I97" s="197"/>
      <c r="J97" s="198">
        <f t="shared" si="0"/>
        <v>0</v>
      </c>
      <c r="K97" s="194" t="s">
        <v>21</v>
      </c>
      <c r="L97" s="60"/>
      <c r="M97" s="199" t="s">
        <v>21</v>
      </c>
      <c r="N97" s="200" t="s">
        <v>41</v>
      </c>
      <c r="O97" s="41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3" t="s">
        <v>146</v>
      </c>
      <c r="AT97" s="23" t="s">
        <v>141</v>
      </c>
      <c r="AU97" s="23" t="s">
        <v>147</v>
      </c>
      <c r="AY97" s="23" t="s">
        <v>138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3" t="s">
        <v>147</v>
      </c>
      <c r="BK97" s="203">
        <f t="shared" si="9"/>
        <v>0</v>
      </c>
      <c r="BL97" s="23" t="s">
        <v>146</v>
      </c>
      <c r="BM97" s="23" t="s">
        <v>189</v>
      </c>
    </row>
    <row r="98" spans="2:65" s="1" customFormat="1" ht="22.5" customHeight="1">
      <c r="B98" s="40"/>
      <c r="C98" s="192" t="s">
        <v>162</v>
      </c>
      <c r="D98" s="192" t="s">
        <v>141</v>
      </c>
      <c r="E98" s="193" t="s">
        <v>831</v>
      </c>
      <c r="F98" s="194" t="s">
        <v>832</v>
      </c>
      <c r="G98" s="195" t="s">
        <v>144</v>
      </c>
      <c r="H98" s="196">
        <v>1</v>
      </c>
      <c r="I98" s="197"/>
      <c r="J98" s="198">
        <f t="shared" si="0"/>
        <v>0</v>
      </c>
      <c r="K98" s="194" t="s">
        <v>21</v>
      </c>
      <c r="L98" s="60"/>
      <c r="M98" s="199" t="s">
        <v>21</v>
      </c>
      <c r="N98" s="200" t="s">
        <v>41</v>
      </c>
      <c r="O98" s="41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3" t="s">
        <v>146</v>
      </c>
      <c r="AT98" s="23" t="s">
        <v>141</v>
      </c>
      <c r="AU98" s="23" t="s">
        <v>147</v>
      </c>
      <c r="AY98" s="23" t="s">
        <v>138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3" t="s">
        <v>147</v>
      </c>
      <c r="BK98" s="203">
        <f t="shared" si="9"/>
        <v>0</v>
      </c>
      <c r="BL98" s="23" t="s">
        <v>146</v>
      </c>
      <c r="BM98" s="23" t="s">
        <v>199</v>
      </c>
    </row>
    <row r="99" spans="2:65" s="1" customFormat="1" ht="22.5" customHeight="1">
      <c r="B99" s="40"/>
      <c r="C99" s="192" t="s">
        <v>175</v>
      </c>
      <c r="D99" s="192" t="s">
        <v>141</v>
      </c>
      <c r="E99" s="193" t="s">
        <v>833</v>
      </c>
      <c r="F99" s="194" t="s">
        <v>834</v>
      </c>
      <c r="G99" s="195" t="s">
        <v>247</v>
      </c>
      <c r="H99" s="196">
        <v>5</v>
      </c>
      <c r="I99" s="197"/>
      <c r="J99" s="198">
        <f t="shared" si="0"/>
        <v>0</v>
      </c>
      <c r="K99" s="194" t="s">
        <v>21</v>
      </c>
      <c r="L99" s="60"/>
      <c r="M99" s="199" t="s">
        <v>21</v>
      </c>
      <c r="N99" s="200" t="s">
        <v>41</v>
      </c>
      <c r="O99" s="41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3" t="s">
        <v>146</v>
      </c>
      <c r="AT99" s="23" t="s">
        <v>141</v>
      </c>
      <c r="AU99" s="23" t="s">
        <v>147</v>
      </c>
      <c r="AY99" s="23" t="s">
        <v>138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3" t="s">
        <v>147</v>
      </c>
      <c r="BK99" s="203">
        <f t="shared" si="9"/>
        <v>0</v>
      </c>
      <c r="BL99" s="23" t="s">
        <v>146</v>
      </c>
      <c r="BM99" s="23" t="s">
        <v>215</v>
      </c>
    </row>
    <row r="100" spans="2:65" s="1" customFormat="1" ht="22.5" customHeight="1">
      <c r="B100" s="40"/>
      <c r="C100" s="192" t="s">
        <v>180</v>
      </c>
      <c r="D100" s="192" t="s">
        <v>141</v>
      </c>
      <c r="E100" s="193" t="s">
        <v>835</v>
      </c>
      <c r="F100" s="194" t="s">
        <v>836</v>
      </c>
      <c r="G100" s="195" t="s">
        <v>268</v>
      </c>
      <c r="H100" s="196">
        <v>0.22600000000000001</v>
      </c>
      <c r="I100" s="197"/>
      <c r="J100" s="198">
        <f t="shared" si="0"/>
        <v>0</v>
      </c>
      <c r="K100" s="194" t="s">
        <v>21</v>
      </c>
      <c r="L100" s="60"/>
      <c r="M100" s="199" t="s">
        <v>21</v>
      </c>
      <c r="N100" s="200" t="s">
        <v>41</v>
      </c>
      <c r="O100" s="41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3" t="s">
        <v>146</v>
      </c>
      <c r="AT100" s="23" t="s">
        <v>141</v>
      </c>
      <c r="AU100" s="23" t="s">
        <v>147</v>
      </c>
      <c r="AY100" s="23" t="s">
        <v>138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3" t="s">
        <v>147</v>
      </c>
      <c r="BK100" s="203">
        <f t="shared" si="9"/>
        <v>0</v>
      </c>
      <c r="BL100" s="23" t="s">
        <v>146</v>
      </c>
      <c r="BM100" s="23" t="s">
        <v>224</v>
      </c>
    </row>
    <row r="101" spans="2:65" s="10" customFormat="1" ht="37.35" customHeight="1">
      <c r="B101" s="175"/>
      <c r="C101" s="176"/>
      <c r="D101" s="177" t="s">
        <v>68</v>
      </c>
      <c r="E101" s="178" t="s">
        <v>290</v>
      </c>
      <c r="F101" s="178" t="s">
        <v>291</v>
      </c>
      <c r="G101" s="176"/>
      <c r="H101" s="176"/>
      <c r="I101" s="179"/>
      <c r="J101" s="180">
        <f>BK101</f>
        <v>0</v>
      </c>
      <c r="K101" s="176"/>
      <c r="L101" s="181"/>
      <c r="M101" s="182"/>
      <c r="N101" s="183"/>
      <c r="O101" s="183"/>
      <c r="P101" s="184">
        <f>P102+P107+P131+P134+P145+P153+P166+P183+P185</f>
        <v>0</v>
      </c>
      <c r="Q101" s="183"/>
      <c r="R101" s="184">
        <f>R102+R107+R131+R134+R145+R153+R166+R183+R185</f>
        <v>0</v>
      </c>
      <c r="S101" s="183"/>
      <c r="T101" s="185">
        <f>T102+T107+T131+T134+T145+T153+T166+T183+T185</f>
        <v>0</v>
      </c>
      <c r="AR101" s="186" t="s">
        <v>147</v>
      </c>
      <c r="AT101" s="187" t="s">
        <v>68</v>
      </c>
      <c r="AU101" s="187" t="s">
        <v>69</v>
      </c>
      <c r="AY101" s="186" t="s">
        <v>138</v>
      </c>
      <c r="BK101" s="188">
        <f>BK102+BK107+BK131+BK134+BK145+BK153+BK166+BK183+BK185</f>
        <v>0</v>
      </c>
    </row>
    <row r="102" spans="2:65" s="10" customFormat="1" ht="19.899999999999999" customHeight="1">
      <c r="B102" s="175"/>
      <c r="C102" s="176"/>
      <c r="D102" s="189" t="s">
        <v>68</v>
      </c>
      <c r="E102" s="190" t="s">
        <v>837</v>
      </c>
      <c r="F102" s="190" t="s">
        <v>838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SUM(P103:P106)</f>
        <v>0</v>
      </c>
      <c r="Q102" s="183"/>
      <c r="R102" s="184">
        <f>SUM(R103:R106)</f>
        <v>0</v>
      </c>
      <c r="S102" s="183"/>
      <c r="T102" s="185">
        <f>SUM(T103:T106)</f>
        <v>0</v>
      </c>
      <c r="AR102" s="186" t="s">
        <v>147</v>
      </c>
      <c r="AT102" s="187" t="s">
        <v>68</v>
      </c>
      <c r="AU102" s="187" t="s">
        <v>77</v>
      </c>
      <c r="AY102" s="186" t="s">
        <v>138</v>
      </c>
      <c r="BK102" s="188">
        <f>SUM(BK103:BK106)</f>
        <v>0</v>
      </c>
    </row>
    <row r="103" spans="2:65" s="1" customFormat="1" ht="22.5" customHeight="1">
      <c r="B103" s="40"/>
      <c r="C103" s="192" t="s">
        <v>185</v>
      </c>
      <c r="D103" s="192" t="s">
        <v>141</v>
      </c>
      <c r="E103" s="193" t="s">
        <v>839</v>
      </c>
      <c r="F103" s="194" t="s">
        <v>840</v>
      </c>
      <c r="G103" s="195" t="s">
        <v>247</v>
      </c>
      <c r="H103" s="196">
        <v>4</v>
      </c>
      <c r="I103" s="197"/>
      <c r="J103" s="198">
        <f>ROUND(I103*H103,2)</f>
        <v>0</v>
      </c>
      <c r="K103" s="194" t="s">
        <v>21</v>
      </c>
      <c r="L103" s="60"/>
      <c r="M103" s="199" t="s">
        <v>21</v>
      </c>
      <c r="N103" s="200" t="s">
        <v>41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224</v>
      </c>
      <c r="AT103" s="23" t="s">
        <v>141</v>
      </c>
      <c r="AU103" s="23" t="s">
        <v>147</v>
      </c>
      <c r="AY103" s="23" t="s">
        <v>138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147</v>
      </c>
      <c r="BK103" s="203">
        <f>ROUND(I103*H103,2)</f>
        <v>0</v>
      </c>
      <c r="BL103" s="23" t="s">
        <v>224</v>
      </c>
      <c r="BM103" s="23" t="s">
        <v>234</v>
      </c>
    </row>
    <row r="104" spans="2:65" s="1" customFormat="1" ht="22.5" customHeight="1">
      <c r="B104" s="40"/>
      <c r="C104" s="233" t="s">
        <v>189</v>
      </c>
      <c r="D104" s="233" t="s">
        <v>216</v>
      </c>
      <c r="E104" s="234" t="s">
        <v>841</v>
      </c>
      <c r="F104" s="235" t="s">
        <v>842</v>
      </c>
      <c r="G104" s="236" t="s">
        <v>247</v>
      </c>
      <c r="H104" s="237">
        <v>2</v>
      </c>
      <c r="I104" s="238"/>
      <c r="J104" s="239">
        <f>ROUND(I104*H104,2)</f>
        <v>0</v>
      </c>
      <c r="K104" s="235" t="s">
        <v>21</v>
      </c>
      <c r="L104" s="240"/>
      <c r="M104" s="241" t="s">
        <v>21</v>
      </c>
      <c r="N104" s="242" t="s">
        <v>41</v>
      </c>
      <c r="O104" s="41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307</v>
      </c>
      <c r="AT104" s="23" t="s">
        <v>216</v>
      </c>
      <c r="AU104" s="23" t="s">
        <v>147</v>
      </c>
      <c r="AY104" s="23" t="s">
        <v>138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147</v>
      </c>
      <c r="BK104" s="203">
        <f>ROUND(I104*H104,2)</f>
        <v>0</v>
      </c>
      <c r="BL104" s="23" t="s">
        <v>224</v>
      </c>
      <c r="BM104" s="23" t="s">
        <v>244</v>
      </c>
    </row>
    <row r="105" spans="2:65" s="1" customFormat="1" ht="22.5" customHeight="1">
      <c r="B105" s="40"/>
      <c r="C105" s="233" t="s">
        <v>194</v>
      </c>
      <c r="D105" s="233" t="s">
        <v>216</v>
      </c>
      <c r="E105" s="234" t="s">
        <v>843</v>
      </c>
      <c r="F105" s="235" t="s">
        <v>844</v>
      </c>
      <c r="G105" s="236" t="s">
        <v>247</v>
      </c>
      <c r="H105" s="237">
        <v>2</v>
      </c>
      <c r="I105" s="238"/>
      <c r="J105" s="239">
        <f>ROUND(I105*H105,2)</f>
        <v>0</v>
      </c>
      <c r="K105" s="235" t="s">
        <v>21</v>
      </c>
      <c r="L105" s="240"/>
      <c r="M105" s="241" t="s">
        <v>21</v>
      </c>
      <c r="N105" s="242" t="s">
        <v>41</v>
      </c>
      <c r="O105" s="41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307</v>
      </c>
      <c r="AT105" s="23" t="s">
        <v>216</v>
      </c>
      <c r="AU105" s="23" t="s">
        <v>147</v>
      </c>
      <c r="AY105" s="23" t="s">
        <v>138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147</v>
      </c>
      <c r="BK105" s="203">
        <f>ROUND(I105*H105,2)</f>
        <v>0</v>
      </c>
      <c r="BL105" s="23" t="s">
        <v>224</v>
      </c>
      <c r="BM105" s="23" t="s">
        <v>252</v>
      </c>
    </row>
    <row r="106" spans="2:65" s="1" customFormat="1" ht="22.5" customHeight="1">
      <c r="B106" s="40"/>
      <c r="C106" s="192" t="s">
        <v>199</v>
      </c>
      <c r="D106" s="192" t="s">
        <v>141</v>
      </c>
      <c r="E106" s="193" t="s">
        <v>845</v>
      </c>
      <c r="F106" s="194" t="s">
        <v>846</v>
      </c>
      <c r="G106" s="195" t="s">
        <v>315</v>
      </c>
      <c r="H106" s="247"/>
      <c r="I106" s="197"/>
      <c r="J106" s="198">
        <f>ROUND(I106*H106,2)</f>
        <v>0</v>
      </c>
      <c r="K106" s="194" t="s">
        <v>21</v>
      </c>
      <c r="L106" s="60"/>
      <c r="M106" s="199" t="s">
        <v>21</v>
      </c>
      <c r="N106" s="200" t="s">
        <v>41</v>
      </c>
      <c r="O106" s="41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224</v>
      </c>
      <c r="AT106" s="23" t="s">
        <v>141</v>
      </c>
      <c r="AU106" s="23" t="s">
        <v>147</v>
      </c>
      <c r="AY106" s="23" t="s">
        <v>138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147</v>
      </c>
      <c r="BK106" s="203">
        <f>ROUND(I106*H106,2)</f>
        <v>0</v>
      </c>
      <c r="BL106" s="23" t="s">
        <v>224</v>
      </c>
      <c r="BM106" s="23" t="s">
        <v>265</v>
      </c>
    </row>
    <row r="107" spans="2:65" s="10" customFormat="1" ht="29.85" customHeight="1">
      <c r="B107" s="175"/>
      <c r="C107" s="176"/>
      <c r="D107" s="189" t="s">
        <v>68</v>
      </c>
      <c r="E107" s="190" t="s">
        <v>847</v>
      </c>
      <c r="F107" s="190" t="s">
        <v>848</v>
      </c>
      <c r="G107" s="176"/>
      <c r="H107" s="176"/>
      <c r="I107" s="179"/>
      <c r="J107" s="191">
        <f>BK107</f>
        <v>0</v>
      </c>
      <c r="K107" s="176"/>
      <c r="L107" s="181"/>
      <c r="M107" s="182"/>
      <c r="N107" s="183"/>
      <c r="O107" s="183"/>
      <c r="P107" s="184">
        <f>SUM(P108:P130)</f>
        <v>0</v>
      </c>
      <c r="Q107" s="183"/>
      <c r="R107" s="184">
        <f>SUM(R108:R130)</f>
        <v>0</v>
      </c>
      <c r="S107" s="183"/>
      <c r="T107" s="185">
        <f>SUM(T108:T130)</f>
        <v>0</v>
      </c>
      <c r="AR107" s="186" t="s">
        <v>147</v>
      </c>
      <c r="AT107" s="187" t="s">
        <v>68</v>
      </c>
      <c r="AU107" s="187" t="s">
        <v>77</v>
      </c>
      <c r="AY107" s="186" t="s">
        <v>138</v>
      </c>
      <c r="BK107" s="188">
        <f>SUM(BK108:BK130)</f>
        <v>0</v>
      </c>
    </row>
    <row r="108" spans="2:65" s="1" customFormat="1" ht="22.5" customHeight="1">
      <c r="B108" s="40"/>
      <c r="C108" s="192" t="s">
        <v>211</v>
      </c>
      <c r="D108" s="192" t="s">
        <v>141</v>
      </c>
      <c r="E108" s="193" t="s">
        <v>849</v>
      </c>
      <c r="F108" s="194" t="s">
        <v>850</v>
      </c>
      <c r="G108" s="195" t="s">
        <v>247</v>
      </c>
      <c r="H108" s="196">
        <v>2</v>
      </c>
      <c r="I108" s="197"/>
      <c r="J108" s="198">
        <f t="shared" ref="J108:J130" si="10">ROUND(I108*H108,2)</f>
        <v>0</v>
      </c>
      <c r="K108" s="194" t="s">
        <v>21</v>
      </c>
      <c r="L108" s="60"/>
      <c r="M108" s="199" t="s">
        <v>21</v>
      </c>
      <c r="N108" s="200" t="s">
        <v>41</v>
      </c>
      <c r="O108" s="41"/>
      <c r="P108" s="201">
        <f t="shared" ref="P108:P130" si="11">O108*H108</f>
        <v>0</v>
      </c>
      <c r="Q108" s="201">
        <v>0</v>
      </c>
      <c r="R108" s="201">
        <f t="shared" ref="R108:R130" si="12">Q108*H108</f>
        <v>0</v>
      </c>
      <c r="S108" s="201">
        <v>0</v>
      </c>
      <c r="T108" s="202">
        <f t="shared" ref="T108:T130" si="13">S108*H108</f>
        <v>0</v>
      </c>
      <c r="AR108" s="23" t="s">
        <v>224</v>
      </c>
      <c r="AT108" s="23" t="s">
        <v>141</v>
      </c>
      <c r="AU108" s="23" t="s">
        <v>147</v>
      </c>
      <c r="AY108" s="23" t="s">
        <v>138</v>
      </c>
      <c r="BE108" s="203">
        <f t="shared" ref="BE108:BE130" si="14">IF(N108="základní",J108,0)</f>
        <v>0</v>
      </c>
      <c r="BF108" s="203">
        <f t="shared" ref="BF108:BF130" si="15">IF(N108="snížená",J108,0)</f>
        <v>0</v>
      </c>
      <c r="BG108" s="203">
        <f t="shared" ref="BG108:BG130" si="16">IF(N108="zákl. přenesená",J108,0)</f>
        <v>0</v>
      </c>
      <c r="BH108" s="203">
        <f t="shared" ref="BH108:BH130" si="17">IF(N108="sníž. přenesená",J108,0)</f>
        <v>0</v>
      </c>
      <c r="BI108" s="203">
        <f t="shared" ref="BI108:BI130" si="18">IF(N108="nulová",J108,0)</f>
        <v>0</v>
      </c>
      <c r="BJ108" s="23" t="s">
        <v>147</v>
      </c>
      <c r="BK108" s="203">
        <f t="shared" ref="BK108:BK130" si="19">ROUND(I108*H108,2)</f>
        <v>0</v>
      </c>
      <c r="BL108" s="23" t="s">
        <v>224</v>
      </c>
      <c r="BM108" s="23" t="s">
        <v>274</v>
      </c>
    </row>
    <row r="109" spans="2:65" s="1" customFormat="1" ht="22.5" customHeight="1">
      <c r="B109" s="40"/>
      <c r="C109" s="192" t="s">
        <v>215</v>
      </c>
      <c r="D109" s="192" t="s">
        <v>141</v>
      </c>
      <c r="E109" s="193" t="s">
        <v>851</v>
      </c>
      <c r="F109" s="194" t="s">
        <v>852</v>
      </c>
      <c r="G109" s="195" t="s">
        <v>247</v>
      </c>
      <c r="H109" s="196">
        <v>2</v>
      </c>
      <c r="I109" s="197"/>
      <c r="J109" s="198">
        <f t="shared" si="10"/>
        <v>0</v>
      </c>
      <c r="K109" s="194" t="s">
        <v>21</v>
      </c>
      <c r="L109" s="60"/>
      <c r="M109" s="199" t="s">
        <v>21</v>
      </c>
      <c r="N109" s="200" t="s">
        <v>41</v>
      </c>
      <c r="O109" s="41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3" t="s">
        <v>224</v>
      </c>
      <c r="AT109" s="23" t="s">
        <v>141</v>
      </c>
      <c r="AU109" s="23" t="s">
        <v>147</v>
      </c>
      <c r="AY109" s="23" t="s">
        <v>138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3" t="s">
        <v>147</v>
      </c>
      <c r="BK109" s="203">
        <f t="shared" si="19"/>
        <v>0</v>
      </c>
      <c r="BL109" s="23" t="s">
        <v>224</v>
      </c>
      <c r="BM109" s="23" t="s">
        <v>286</v>
      </c>
    </row>
    <row r="110" spans="2:65" s="1" customFormat="1" ht="22.5" customHeight="1">
      <c r="B110" s="40"/>
      <c r="C110" s="192" t="s">
        <v>10</v>
      </c>
      <c r="D110" s="192" t="s">
        <v>141</v>
      </c>
      <c r="E110" s="193" t="s">
        <v>853</v>
      </c>
      <c r="F110" s="194" t="s">
        <v>854</v>
      </c>
      <c r="G110" s="195" t="s">
        <v>247</v>
      </c>
      <c r="H110" s="196">
        <v>2</v>
      </c>
      <c r="I110" s="197"/>
      <c r="J110" s="198">
        <f t="shared" si="10"/>
        <v>0</v>
      </c>
      <c r="K110" s="194" t="s">
        <v>21</v>
      </c>
      <c r="L110" s="60"/>
      <c r="M110" s="199" t="s">
        <v>21</v>
      </c>
      <c r="N110" s="200" t="s">
        <v>41</v>
      </c>
      <c r="O110" s="41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3" t="s">
        <v>224</v>
      </c>
      <c r="AT110" s="23" t="s">
        <v>141</v>
      </c>
      <c r="AU110" s="23" t="s">
        <v>147</v>
      </c>
      <c r="AY110" s="23" t="s">
        <v>138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3" t="s">
        <v>147</v>
      </c>
      <c r="BK110" s="203">
        <f t="shared" si="19"/>
        <v>0</v>
      </c>
      <c r="BL110" s="23" t="s">
        <v>224</v>
      </c>
      <c r="BM110" s="23" t="s">
        <v>299</v>
      </c>
    </row>
    <row r="111" spans="2:65" s="1" customFormat="1" ht="22.5" customHeight="1">
      <c r="B111" s="40"/>
      <c r="C111" s="192" t="s">
        <v>224</v>
      </c>
      <c r="D111" s="192" t="s">
        <v>141</v>
      </c>
      <c r="E111" s="193" t="s">
        <v>855</v>
      </c>
      <c r="F111" s="194" t="s">
        <v>856</v>
      </c>
      <c r="G111" s="195" t="s">
        <v>247</v>
      </c>
      <c r="H111" s="196">
        <v>6</v>
      </c>
      <c r="I111" s="197"/>
      <c r="J111" s="198">
        <f t="shared" si="10"/>
        <v>0</v>
      </c>
      <c r="K111" s="194" t="s">
        <v>21</v>
      </c>
      <c r="L111" s="60"/>
      <c r="M111" s="199" t="s">
        <v>21</v>
      </c>
      <c r="N111" s="200" t="s">
        <v>41</v>
      </c>
      <c r="O111" s="41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3" t="s">
        <v>224</v>
      </c>
      <c r="AT111" s="23" t="s">
        <v>141</v>
      </c>
      <c r="AU111" s="23" t="s">
        <v>147</v>
      </c>
      <c r="AY111" s="23" t="s">
        <v>138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3" t="s">
        <v>147</v>
      </c>
      <c r="BK111" s="203">
        <f t="shared" si="19"/>
        <v>0</v>
      </c>
      <c r="BL111" s="23" t="s">
        <v>224</v>
      </c>
      <c r="BM111" s="23" t="s">
        <v>307</v>
      </c>
    </row>
    <row r="112" spans="2:65" s="1" customFormat="1" ht="22.5" customHeight="1">
      <c r="B112" s="40"/>
      <c r="C112" s="192" t="s">
        <v>229</v>
      </c>
      <c r="D112" s="192" t="s">
        <v>141</v>
      </c>
      <c r="E112" s="193" t="s">
        <v>857</v>
      </c>
      <c r="F112" s="194" t="s">
        <v>858</v>
      </c>
      <c r="G112" s="195" t="s">
        <v>247</v>
      </c>
      <c r="H112" s="196">
        <v>0.5</v>
      </c>
      <c r="I112" s="197"/>
      <c r="J112" s="198">
        <f t="shared" si="10"/>
        <v>0</v>
      </c>
      <c r="K112" s="194" t="s">
        <v>21</v>
      </c>
      <c r="L112" s="60"/>
      <c r="M112" s="199" t="s">
        <v>21</v>
      </c>
      <c r="N112" s="200" t="s">
        <v>41</v>
      </c>
      <c r="O112" s="41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3" t="s">
        <v>224</v>
      </c>
      <c r="AT112" s="23" t="s">
        <v>141</v>
      </c>
      <c r="AU112" s="23" t="s">
        <v>147</v>
      </c>
      <c r="AY112" s="23" t="s">
        <v>138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3" t="s">
        <v>147</v>
      </c>
      <c r="BK112" s="203">
        <f t="shared" si="19"/>
        <v>0</v>
      </c>
      <c r="BL112" s="23" t="s">
        <v>224</v>
      </c>
      <c r="BM112" s="23" t="s">
        <v>319</v>
      </c>
    </row>
    <row r="113" spans="2:65" s="1" customFormat="1" ht="22.5" customHeight="1">
      <c r="B113" s="40"/>
      <c r="C113" s="192" t="s">
        <v>234</v>
      </c>
      <c r="D113" s="192" t="s">
        <v>141</v>
      </c>
      <c r="E113" s="193" t="s">
        <v>859</v>
      </c>
      <c r="F113" s="194" t="s">
        <v>860</v>
      </c>
      <c r="G113" s="195" t="s">
        <v>144</v>
      </c>
      <c r="H113" s="196">
        <v>1</v>
      </c>
      <c r="I113" s="197"/>
      <c r="J113" s="198">
        <f t="shared" si="10"/>
        <v>0</v>
      </c>
      <c r="K113" s="194" t="s">
        <v>21</v>
      </c>
      <c r="L113" s="60"/>
      <c r="M113" s="199" t="s">
        <v>21</v>
      </c>
      <c r="N113" s="200" t="s">
        <v>41</v>
      </c>
      <c r="O113" s="41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3" t="s">
        <v>224</v>
      </c>
      <c r="AT113" s="23" t="s">
        <v>141</v>
      </c>
      <c r="AU113" s="23" t="s">
        <v>147</v>
      </c>
      <c r="AY113" s="23" t="s">
        <v>138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3" t="s">
        <v>147</v>
      </c>
      <c r="BK113" s="203">
        <f t="shared" si="19"/>
        <v>0</v>
      </c>
      <c r="BL113" s="23" t="s">
        <v>224</v>
      </c>
      <c r="BM113" s="23" t="s">
        <v>327</v>
      </c>
    </row>
    <row r="114" spans="2:65" s="1" customFormat="1" ht="22.5" customHeight="1">
      <c r="B114" s="40"/>
      <c r="C114" s="192" t="s">
        <v>239</v>
      </c>
      <c r="D114" s="192" t="s">
        <v>141</v>
      </c>
      <c r="E114" s="193" t="s">
        <v>861</v>
      </c>
      <c r="F114" s="194" t="s">
        <v>862</v>
      </c>
      <c r="G114" s="195" t="s">
        <v>144</v>
      </c>
      <c r="H114" s="196">
        <v>1</v>
      </c>
      <c r="I114" s="197"/>
      <c r="J114" s="198">
        <f t="shared" si="10"/>
        <v>0</v>
      </c>
      <c r="K114" s="194" t="s">
        <v>21</v>
      </c>
      <c r="L114" s="60"/>
      <c r="M114" s="199" t="s">
        <v>21</v>
      </c>
      <c r="N114" s="200" t="s">
        <v>41</v>
      </c>
      <c r="O114" s="41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3" t="s">
        <v>224</v>
      </c>
      <c r="AT114" s="23" t="s">
        <v>141</v>
      </c>
      <c r="AU114" s="23" t="s">
        <v>147</v>
      </c>
      <c r="AY114" s="23" t="s">
        <v>138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3" t="s">
        <v>147</v>
      </c>
      <c r="BK114" s="203">
        <f t="shared" si="19"/>
        <v>0</v>
      </c>
      <c r="BL114" s="23" t="s">
        <v>224</v>
      </c>
      <c r="BM114" s="23" t="s">
        <v>335</v>
      </c>
    </row>
    <row r="115" spans="2:65" s="1" customFormat="1" ht="22.5" customHeight="1">
      <c r="B115" s="40"/>
      <c r="C115" s="192" t="s">
        <v>244</v>
      </c>
      <c r="D115" s="192" t="s">
        <v>141</v>
      </c>
      <c r="E115" s="193" t="s">
        <v>863</v>
      </c>
      <c r="F115" s="194" t="s">
        <v>864</v>
      </c>
      <c r="G115" s="195" t="s">
        <v>144</v>
      </c>
      <c r="H115" s="196">
        <v>1</v>
      </c>
      <c r="I115" s="197"/>
      <c r="J115" s="198">
        <f t="shared" si="10"/>
        <v>0</v>
      </c>
      <c r="K115" s="194" t="s">
        <v>21</v>
      </c>
      <c r="L115" s="60"/>
      <c r="M115" s="199" t="s">
        <v>21</v>
      </c>
      <c r="N115" s="200" t="s">
        <v>41</v>
      </c>
      <c r="O115" s="41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3" t="s">
        <v>224</v>
      </c>
      <c r="AT115" s="23" t="s">
        <v>141</v>
      </c>
      <c r="AU115" s="23" t="s">
        <v>147</v>
      </c>
      <c r="AY115" s="23" t="s">
        <v>138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3" t="s">
        <v>147</v>
      </c>
      <c r="BK115" s="203">
        <f t="shared" si="19"/>
        <v>0</v>
      </c>
      <c r="BL115" s="23" t="s">
        <v>224</v>
      </c>
      <c r="BM115" s="23" t="s">
        <v>343</v>
      </c>
    </row>
    <row r="116" spans="2:65" s="1" customFormat="1" ht="22.5" customHeight="1">
      <c r="B116" s="40"/>
      <c r="C116" s="192" t="s">
        <v>9</v>
      </c>
      <c r="D116" s="192" t="s">
        <v>141</v>
      </c>
      <c r="E116" s="193" t="s">
        <v>865</v>
      </c>
      <c r="F116" s="194" t="s">
        <v>866</v>
      </c>
      <c r="G116" s="195" t="s">
        <v>144</v>
      </c>
      <c r="H116" s="196">
        <v>1</v>
      </c>
      <c r="I116" s="197"/>
      <c r="J116" s="198">
        <f t="shared" si="10"/>
        <v>0</v>
      </c>
      <c r="K116" s="194" t="s">
        <v>21</v>
      </c>
      <c r="L116" s="60"/>
      <c r="M116" s="199" t="s">
        <v>21</v>
      </c>
      <c r="N116" s="200" t="s">
        <v>41</v>
      </c>
      <c r="O116" s="41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3" t="s">
        <v>224</v>
      </c>
      <c r="AT116" s="23" t="s">
        <v>141</v>
      </c>
      <c r="AU116" s="23" t="s">
        <v>147</v>
      </c>
      <c r="AY116" s="23" t="s">
        <v>138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3" t="s">
        <v>147</v>
      </c>
      <c r="BK116" s="203">
        <f t="shared" si="19"/>
        <v>0</v>
      </c>
      <c r="BL116" s="23" t="s">
        <v>224</v>
      </c>
      <c r="BM116" s="23" t="s">
        <v>352</v>
      </c>
    </row>
    <row r="117" spans="2:65" s="1" customFormat="1" ht="22.5" customHeight="1">
      <c r="B117" s="40"/>
      <c r="C117" s="192" t="s">
        <v>252</v>
      </c>
      <c r="D117" s="192" t="s">
        <v>141</v>
      </c>
      <c r="E117" s="193" t="s">
        <v>867</v>
      </c>
      <c r="F117" s="194" t="s">
        <v>868</v>
      </c>
      <c r="G117" s="195" t="s">
        <v>144</v>
      </c>
      <c r="H117" s="196">
        <v>1</v>
      </c>
      <c r="I117" s="197"/>
      <c r="J117" s="198">
        <f t="shared" si="10"/>
        <v>0</v>
      </c>
      <c r="K117" s="194" t="s">
        <v>21</v>
      </c>
      <c r="L117" s="60"/>
      <c r="M117" s="199" t="s">
        <v>21</v>
      </c>
      <c r="N117" s="200" t="s">
        <v>41</v>
      </c>
      <c r="O117" s="41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3" t="s">
        <v>224</v>
      </c>
      <c r="AT117" s="23" t="s">
        <v>141</v>
      </c>
      <c r="AU117" s="23" t="s">
        <v>147</v>
      </c>
      <c r="AY117" s="23" t="s">
        <v>138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3" t="s">
        <v>147</v>
      </c>
      <c r="BK117" s="203">
        <f t="shared" si="19"/>
        <v>0</v>
      </c>
      <c r="BL117" s="23" t="s">
        <v>224</v>
      </c>
      <c r="BM117" s="23" t="s">
        <v>361</v>
      </c>
    </row>
    <row r="118" spans="2:65" s="1" customFormat="1" ht="22.5" customHeight="1">
      <c r="B118" s="40"/>
      <c r="C118" s="192" t="s">
        <v>258</v>
      </c>
      <c r="D118" s="192" t="s">
        <v>141</v>
      </c>
      <c r="E118" s="193" t="s">
        <v>869</v>
      </c>
      <c r="F118" s="194" t="s">
        <v>870</v>
      </c>
      <c r="G118" s="195" t="s">
        <v>247</v>
      </c>
      <c r="H118" s="196">
        <v>6</v>
      </c>
      <c r="I118" s="197"/>
      <c r="J118" s="198">
        <f t="shared" si="10"/>
        <v>0</v>
      </c>
      <c r="K118" s="194" t="s">
        <v>21</v>
      </c>
      <c r="L118" s="60"/>
      <c r="M118" s="199" t="s">
        <v>21</v>
      </c>
      <c r="N118" s="200" t="s">
        <v>41</v>
      </c>
      <c r="O118" s="41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3" t="s">
        <v>224</v>
      </c>
      <c r="AT118" s="23" t="s">
        <v>141</v>
      </c>
      <c r="AU118" s="23" t="s">
        <v>147</v>
      </c>
      <c r="AY118" s="23" t="s">
        <v>138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3" t="s">
        <v>147</v>
      </c>
      <c r="BK118" s="203">
        <f t="shared" si="19"/>
        <v>0</v>
      </c>
      <c r="BL118" s="23" t="s">
        <v>224</v>
      </c>
      <c r="BM118" s="23" t="s">
        <v>369</v>
      </c>
    </row>
    <row r="119" spans="2:65" s="1" customFormat="1" ht="22.5" customHeight="1">
      <c r="B119" s="40"/>
      <c r="C119" s="192" t="s">
        <v>265</v>
      </c>
      <c r="D119" s="192" t="s">
        <v>141</v>
      </c>
      <c r="E119" s="193" t="s">
        <v>871</v>
      </c>
      <c r="F119" s="194" t="s">
        <v>872</v>
      </c>
      <c r="G119" s="195" t="s">
        <v>144</v>
      </c>
      <c r="H119" s="196">
        <v>1</v>
      </c>
      <c r="I119" s="197"/>
      <c r="J119" s="198">
        <f t="shared" si="10"/>
        <v>0</v>
      </c>
      <c r="K119" s="194" t="s">
        <v>21</v>
      </c>
      <c r="L119" s="60"/>
      <c r="M119" s="199" t="s">
        <v>21</v>
      </c>
      <c r="N119" s="200" t="s">
        <v>41</v>
      </c>
      <c r="O119" s="41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3" t="s">
        <v>224</v>
      </c>
      <c r="AT119" s="23" t="s">
        <v>141</v>
      </c>
      <c r="AU119" s="23" t="s">
        <v>147</v>
      </c>
      <c r="AY119" s="23" t="s">
        <v>138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3" t="s">
        <v>147</v>
      </c>
      <c r="BK119" s="203">
        <f t="shared" si="19"/>
        <v>0</v>
      </c>
      <c r="BL119" s="23" t="s">
        <v>224</v>
      </c>
      <c r="BM119" s="23" t="s">
        <v>380</v>
      </c>
    </row>
    <row r="120" spans="2:65" s="1" customFormat="1" ht="22.5" customHeight="1">
      <c r="B120" s="40"/>
      <c r="C120" s="192" t="s">
        <v>270</v>
      </c>
      <c r="D120" s="192" t="s">
        <v>141</v>
      </c>
      <c r="E120" s="193" t="s">
        <v>873</v>
      </c>
      <c r="F120" s="194" t="s">
        <v>874</v>
      </c>
      <c r="G120" s="195" t="s">
        <v>144</v>
      </c>
      <c r="H120" s="196">
        <v>1</v>
      </c>
      <c r="I120" s="197"/>
      <c r="J120" s="198">
        <f t="shared" si="10"/>
        <v>0</v>
      </c>
      <c r="K120" s="194" t="s">
        <v>21</v>
      </c>
      <c r="L120" s="60"/>
      <c r="M120" s="199" t="s">
        <v>21</v>
      </c>
      <c r="N120" s="200" t="s">
        <v>41</v>
      </c>
      <c r="O120" s="41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3" t="s">
        <v>224</v>
      </c>
      <c r="AT120" s="23" t="s">
        <v>141</v>
      </c>
      <c r="AU120" s="23" t="s">
        <v>147</v>
      </c>
      <c r="AY120" s="23" t="s">
        <v>138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3" t="s">
        <v>147</v>
      </c>
      <c r="BK120" s="203">
        <f t="shared" si="19"/>
        <v>0</v>
      </c>
      <c r="BL120" s="23" t="s">
        <v>224</v>
      </c>
      <c r="BM120" s="23" t="s">
        <v>389</v>
      </c>
    </row>
    <row r="121" spans="2:65" s="1" customFormat="1" ht="22.5" customHeight="1">
      <c r="B121" s="40"/>
      <c r="C121" s="192" t="s">
        <v>274</v>
      </c>
      <c r="D121" s="192" t="s">
        <v>141</v>
      </c>
      <c r="E121" s="193" t="s">
        <v>875</v>
      </c>
      <c r="F121" s="194" t="s">
        <v>876</v>
      </c>
      <c r="G121" s="195" t="s">
        <v>144</v>
      </c>
      <c r="H121" s="196">
        <v>1</v>
      </c>
      <c r="I121" s="197"/>
      <c r="J121" s="198">
        <f t="shared" si="10"/>
        <v>0</v>
      </c>
      <c r="K121" s="194" t="s">
        <v>21</v>
      </c>
      <c r="L121" s="60"/>
      <c r="M121" s="199" t="s">
        <v>21</v>
      </c>
      <c r="N121" s="200" t="s">
        <v>41</v>
      </c>
      <c r="O121" s="41"/>
      <c r="P121" s="201">
        <f t="shared" si="11"/>
        <v>0</v>
      </c>
      <c r="Q121" s="201">
        <v>0</v>
      </c>
      <c r="R121" s="201">
        <f t="shared" si="12"/>
        <v>0</v>
      </c>
      <c r="S121" s="201">
        <v>0</v>
      </c>
      <c r="T121" s="202">
        <f t="shared" si="13"/>
        <v>0</v>
      </c>
      <c r="AR121" s="23" t="s">
        <v>224</v>
      </c>
      <c r="AT121" s="23" t="s">
        <v>141</v>
      </c>
      <c r="AU121" s="23" t="s">
        <v>147</v>
      </c>
      <c r="AY121" s="23" t="s">
        <v>138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3" t="s">
        <v>147</v>
      </c>
      <c r="BK121" s="203">
        <f t="shared" si="19"/>
        <v>0</v>
      </c>
      <c r="BL121" s="23" t="s">
        <v>224</v>
      </c>
      <c r="BM121" s="23" t="s">
        <v>397</v>
      </c>
    </row>
    <row r="122" spans="2:65" s="1" customFormat="1" ht="22.5" customHeight="1">
      <c r="B122" s="40"/>
      <c r="C122" s="192" t="s">
        <v>280</v>
      </c>
      <c r="D122" s="192" t="s">
        <v>141</v>
      </c>
      <c r="E122" s="193" t="s">
        <v>877</v>
      </c>
      <c r="F122" s="194" t="s">
        <v>878</v>
      </c>
      <c r="G122" s="195" t="s">
        <v>144</v>
      </c>
      <c r="H122" s="196">
        <v>1</v>
      </c>
      <c r="I122" s="197"/>
      <c r="J122" s="198">
        <f t="shared" si="10"/>
        <v>0</v>
      </c>
      <c r="K122" s="194" t="s">
        <v>21</v>
      </c>
      <c r="L122" s="60"/>
      <c r="M122" s="199" t="s">
        <v>21</v>
      </c>
      <c r="N122" s="200" t="s">
        <v>41</v>
      </c>
      <c r="O122" s="41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3" t="s">
        <v>224</v>
      </c>
      <c r="AT122" s="23" t="s">
        <v>141</v>
      </c>
      <c r="AU122" s="23" t="s">
        <v>147</v>
      </c>
      <c r="AY122" s="23" t="s">
        <v>138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3" t="s">
        <v>147</v>
      </c>
      <c r="BK122" s="203">
        <f t="shared" si="19"/>
        <v>0</v>
      </c>
      <c r="BL122" s="23" t="s">
        <v>224</v>
      </c>
      <c r="BM122" s="23" t="s">
        <v>406</v>
      </c>
    </row>
    <row r="123" spans="2:65" s="1" customFormat="1" ht="22.5" customHeight="1">
      <c r="B123" s="40"/>
      <c r="C123" s="192" t="s">
        <v>286</v>
      </c>
      <c r="D123" s="192" t="s">
        <v>141</v>
      </c>
      <c r="E123" s="193" t="s">
        <v>879</v>
      </c>
      <c r="F123" s="194" t="s">
        <v>880</v>
      </c>
      <c r="G123" s="195" t="s">
        <v>144</v>
      </c>
      <c r="H123" s="196">
        <v>1</v>
      </c>
      <c r="I123" s="197"/>
      <c r="J123" s="198">
        <f t="shared" si="10"/>
        <v>0</v>
      </c>
      <c r="K123" s="194" t="s">
        <v>21</v>
      </c>
      <c r="L123" s="60"/>
      <c r="M123" s="199" t="s">
        <v>21</v>
      </c>
      <c r="N123" s="200" t="s">
        <v>41</v>
      </c>
      <c r="O123" s="41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3" t="s">
        <v>224</v>
      </c>
      <c r="AT123" s="23" t="s">
        <v>141</v>
      </c>
      <c r="AU123" s="23" t="s">
        <v>147</v>
      </c>
      <c r="AY123" s="23" t="s">
        <v>138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3" t="s">
        <v>147</v>
      </c>
      <c r="BK123" s="203">
        <f t="shared" si="19"/>
        <v>0</v>
      </c>
      <c r="BL123" s="23" t="s">
        <v>224</v>
      </c>
      <c r="BM123" s="23" t="s">
        <v>414</v>
      </c>
    </row>
    <row r="124" spans="2:65" s="1" customFormat="1" ht="22.5" customHeight="1">
      <c r="B124" s="40"/>
      <c r="C124" s="192" t="s">
        <v>294</v>
      </c>
      <c r="D124" s="192" t="s">
        <v>141</v>
      </c>
      <c r="E124" s="193" t="s">
        <v>883</v>
      </c>
      <c r="F124" s="194" t="s">
        <v>884</v>
      </c>
      <c r="G124" s="195" t="s">
        <v>144</v>
      </c>
      <c r="H124" s="196">
        <v>1</v>
      </c>
      <c r="I124" s="197"/>
      <c r="J124" s="198">
        <f t="shared" si="10"/>
        <v>0</v>
      </c>
      <c r="K124" s="194" t="s">
        <v>21</v>
      </c>
      <c r="L124" s="60"/>
      <c r="M124" s="199" t="s">
        <v>21</v>
      </c>
      <c r="N124" s="200" t="s">
        <v>41</v>
      </c>
      <c r="O124" s="41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3" t="s">
        <v>224</v>
      </c>
      <c r="AT124" s="23" t="s">
        <v>141</v>
      </c>
      <c r="AU124" s="23" t="s">
        <v>147</v>
      </c>
      <c r="AY124" s="23" t="s">
        <v>138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3" t="s">
        <v>147</v>
      </c>
      <c r="BK124" s="203">
        <f t="shared" si="19"/>
        <v>0</v>
      </c>
      <c r="BL124" s="23" t="s">
        <v>224</v>
      </c>
      <c r="BM124" s="23" t="s">
        <v>422</v>
      </c>
    </row>
    <row r="125" spans="2:65" s="1" customFormat="1" ht="22.5" customHeight="1">
      <c r="B125" s="40"/>
      <c r="C125" s="192" t="s">
        <v>299</v>
      </c>
      <c r="D125" s="192" t="s">
        <v>141</v>
      </c>
      <c r="E125" s="193" t="s">
        <v>885</v>
      </c>
      <c r="F125" s="194" t="s">
        <v>886</v>
      </c>
      <c r="G125" s="195" t="s">
        <v>144</v>
      </c>
      <c r="H125" s="196">
        <v>1</v>
      </c>
      <c r="I125" s="197"/>
      <c r="J125" s="198">
        <f t="shared" si="10"/>
        <v>0</v>
      </c>
      <c r="K125" s="194" t="s">
        <v>21</v>
      </c>
      <c r="L125" s="60"/>
      <c r="M125" s="199" t="s">
        <v>21</v>
      </c>
      <c r="N125" s="200" t="s">
        <v>41</v>
      </c>
      <c r="O125" s="41"/>
      <c r="P125" s="201">
        <f t="shared" si="11"/>
        <v>0</v>
      </c>
      <c r="Q125" s="201">
        <v>0</v>
      </c>
      <c r="R125" s="201">
        <f t="shared" si="12"/>
        <v>0</v>
      </c>
      <c r="S125" s="201">
        <v>0</v>
      </c>
      <c r="T125" s="202">
        <f t="shared" si="13"/>
        <v>0</v>
      </c>
      <c r="AR125" s="23" t="s">
        <v>224</v>
      </c>
      <c r="AT125" s="23" t="s">
        <v>141</v>
      </c>
      <c r="AU125" s="23" t="s">
        <v>147</v>
      </c>
      <c r="AY125" s="23" t="s">
        <v>138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3" t="s">
        <v>147</v>
      </c>
      <c r="BK125" s="203">
        <f t="shared" si="19"/>
        <v>0</v>
      </c>
      <c r="BL125" s="23" t="s">
        <v>224</v>
      </c>
      <c r="BM125" s="23" t="s">
        <v>430</v>
      </c>
    </row>
    <row r="126" spans="2:65" s="1" customFormat="1" ht="22.5" customHeight="1">
      <c r="B126" s="40"/>
      <c r="C126" s="192" t="s">
        <v>303</v>
      </c>
      <c r="D126" s="192" t="s">
        <v>141</v>
      </c>
      <c r="E126" s="193" t="s">
        <v>1221</v>
      </c>
      <c r="F126" s="194" t="s">
        <v>1222</v>
      </c>
      <c r="G126" s="195" t="s">
        <v>144</v>
      </c>
      <c r="H126" s="196">
        <v>1</v>
      </c>
      <c r="I126" s="197"/>
      <c r="J126" s="198">
        <f t="shared" si="10"/>
        <v>0</v>
      </c>
      <c r="K126" s="194" t="s">
        <v>21</v>
      </c>
      <c r="L126" s="60"/>
      <c r="M126" s="199" t="s">
        <v>21</v>
      </c>
      <c r="N126" s="200" t="s">
        <v>41</v>
      </c>
      <c r="O126" s="41"/>
      <c r="P126" s="201">
        <f t="shared" si="11"/>
        <v>0</v>
      </c>
      <c r="Q126" s="201">
        <v>0</v>
      </c>
      <c r="R126" s="201">
        <f t="shared" si="12"/>
        <v>0</v>
      </c>
      <c r="S126" s="201">
        <v>0</v>
      </c>
      <c r="T126" s="202">
        <f t="shared" si="13"/>
        <v>0</v>
      </c>
      <c r="AR126" s="23" t="s">
        <v>224</v>
      </c>
      <c r="AT126" s="23" t="s">
        <v>141</v>
      </c>
      <c r="AU126" s="23" t="s">
        <v>147</v>
      </c>
      <c r="AY126" s="23" t="s">
        <v>138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3" t="s">
        <v>147</v>
      </c>
      <c r="BK126" s="203">
        <f t="shared" si="19"/>
        <v>0</v>
      </c>
      <c r="BL126" s="23" t="s">
        <v>224</v>
      </c>
      <c r="BM126" s="23" t="s">
        <v>438</v>
      </c>
    </row>
    <row r="127" spans="2:65" s="1" customFormat="1" ht="22.5" customHeight="1">
      <c r="B127" s="40"/>
      <c r="C127" s="192" t="s">
        <v>307</v>
      </c>
      <c r="D127" s="192" t="s">
        <v>141</v>
      </c>
      <c r="E127" s="193" t="s">
        <v>889</v>
      </c>
      <c r="F127" s="194" t="s">
        <v>890</v>
      </c>
      <c r="G127" s="195" t="s">
        <v>144</v>
      </c>
      <c r="H127" s="196">
        <v>1</v>
      </c>
      <c r="I127" s="197"/>
      <c r="J127" s="198">
        <f t="shared" si="10"/>
        <v>0</v>
      </c>
      <c r="K127" s="194" t="s">
        <v>21</v>
      </c>
      <c r="L127" s="60"/>
      <c r="M127" s="199" t="s">
        <v>21</v>
      </c>
      <c r="N127" s="200" t="s">
        <v>41</v>
      </c>
      <c r="O127" s="41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3" t="s">
        <v>224</v>
      </c>
      <c r="AT127" s="23" t="s">
        <v>141</v>
      </c>
      <c r="AU127" s="23" t="s">
        <v>147</v>
      </c>
      <c r="AY127" s="23" t="s">
        <v>138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3" t="s">
        <v>147</v>
      </c>
      <c r="BK127" s="203">
        <f t="shared" si="19"/>
        <v>0</v>
      </c>
      <c r="BL127" s="23" t="s">
        <v>224</v>
      </c>
      <c r="BM127" s="23" t="s">
        <v>446</v>
      </c>
    </row>
    <row r="128" spans="2:65" s="1" customFormat="1" ht="22.5" customHeight="1">
      <c r="B128" s="40"/>
      <c r="C128" s="233" t="s">
        <v>312</v>
      </c>
      <c r="D128" s="233" t="s">
        <v>216</v>
      </c>
      <c r="E128" s="234" t="s">
        <v>891</v>
      </c>
      <c r="F128" s="235" t="s">
        <v>892</v>
      </c>
      <c r="G128" s="236" t="s">
        <v>144</v>
      </c>
      <c r="H128" s="237">
        <v>1</v>
      </c>
      <c r="I128" s="238"/>
      <c r="J128" s="239">
        <f t="shared" si="10"/>
        <v>0</v>
      </c>
      <c r="K128" s="235" t="s">
        <v>21</v>
      </c>
      <c r="L128" s="240"/>
      <c r="M128" s="241" t="s">
        <v>21</v>
      </c>
      <c r="N128" s="242" t="s">
        <v>41</v>
      </c>
      <c r="O128" s="41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AR128" s="23" t="s">
        <v>307</v>
      </c>
      <c r="AT128" s="23" t="s">
        <v>216</v>
      </c>
      <c r="AU128" s="23" t="s">
        <v>147</v>
      </c>
      <c r="AY128" s="23" t="s">
        <v>138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3" t="s">
        <v>147</v>
      </c>
      <c r="BK128" s="203">
        <f t="shared" si="19"/>
        <v>0</v>
      </c>
      <c r="BL128" s="23" t="s">
        <v>224</v>
      </c>
      <c r="BM128" s="23" t="s">
        <v>454</v>
      </c>
    </row>
    <row r="129" spans="2:65" s="1" customFormat="1" ht="22.5" customHeight="1">
      <c r="B129" s="40"/>
      <c r="C129" s="233" t="s">
        <v>319</v>
      </c>
      <c r="D129" s="233" t="s">
        <v>216</v>
      </c>
      <c r="E129" s="234" t="s">
        <v>893</v>
      </c>
      <c r="F129" s="235" t="s">
        <v>894</v>
      </c>
      <c r="G129" s="236" t="s">
        <v>144</v>
      </c>
      <c r="H129" s="237">
        <v>1</v>
      </c>
      <c r="I129" s="238"/>
      <c r="J129" s="239">
        <f t="shared" si="10"/>
        <v>0</v>
      </c>
      <c r="K129" s="235" t="s">
        <v>21</v>
      </c>
      <c r="L129" s="240"/>
      <c r="M129" s="241" t="s">
        <v>21</v>
      </c>
      <c r="N129" s="242" t="s">
        <v>41</v>
      </c>
      <c r="O129" s="41"/>
      <c r="P129" s="201">
        <f t="shared" si="11"/>
        <v>0</v>
      </c>
      <c r="Q129" s="201">
        <v>0</v>
      </c>
      <c r="R129" s="201">
        <f t="shared" si="12"/>
        <v>0</v>
      </c>
      <c r="S129" s="201">
        <v>0</v>
      </c>
      <c r="T129" s="202">
        <f t="shared" si="13"/>
        <v>0</v>
      </c>
      <c r="AR129" s="23" t="s">
        <v>307</v>
      </c>
      <c r="AT129" s="23" t="s">
        <v>216</v>
      </c>
      <c r="AU129" s="23" t="s">
        <v>147</v>
      </c>
      <c r="AY129" s="23" t="s">
        <v>138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23" t="s">
        <v>147</v>
      </c>
      <c r="BK129" s="203">
        <f t="shared" si="19"/>
        <v>0</v>
      </c>
      <c r="BL129" s="23" t="s">
        <v>224</v>
      </c>
      <c r="BM129" s="23" t="s">
        <v>464</v>
      </c>
    </row>
    <row r="130" spans="2:65" s="1" customFormat="1" ht="22.5" customHeight="1">
      <c r="B130" s="40"/>
      <c r="C130" s="192" t="s">
        <v>323</v>
      </c>
      <c r="D130" s="192" t="s">
        <v>141</v>
      </c>
      <c r="E130" s="193" t="s">
        <v>895</v>
      </c>
      <c r="F130" s="194" t="s">
        <v>896</v>
      </c>
      <c r="G130" s="195" t="s">
        <v>315</v>
      </c>
      <c r="H130" s="247"/>
      <c r="I130" s="197"/>
      <c r="J130" s="198">
        <f t="shared" si="10"/>
        <v>0</v>
      </c>
      <c r="K130" s="194" t="s">
        <v>21</v>
      </c>
      <c r="L130" s="60"/>
      <c r="M130" s="199" t="s">
        <v>21</v>
      </c>
      <c r="N130" s="200" t="s">
        <v>41</v>
      </c>
      <c r="O130" s="41"/>
      <c r="P130" s="201">
        <f t="shared" si="11"/>
        <v>0</v>
      </c>
      <c r="Q130" s="201">
        <v>0</v>
      </c>
      <c r="R130" s="201">
        <f t="shared" si="12"/>
        <v>0</v>
      </c>
      <c r="S130" s="201">
        <v>0</v>
      </c>
      <c r="T130" s="202">
        <f t="shared" si="13"/>
        <v>0</v>
      </c>
      <c r="AR130" s="23" t="s">
        <v>224</v>
      </c>
      <c r="AT130" s="23" t="s">
        <v>141</v>
      </c>
      <c r="AU130" s="23" t="s">
        <v>147</v>
      </c>
      <c r="AY130" s="23" t="s">
        <v>138</v>
      </c>
      <c r="BE130" s="203">
        <f t="shared" si="14"/>
        <v>0</v>
      </c>
      <c r="BF130" s="203">
        <f t="shared" si="15"/>
        <v>0</v>
      </c>
      <c r="BG130" s="203">
        <f t="shared" si="16"/>
        <v>0</v>
      </c>
      <c r="BH130" s="203">
        <f t="shared" si="17"/>
        <v>0</v>
      </c>
      <c r="BI130" s="203">
        <f t="shared" si="18"/>
        <v>0</v>
      </c>
      <c r="BJ130" s="23" t="s">
        <v>147</v>
      </c>
      <c r="BK130" s="203">
        <f t="shared" si="19"/>
        <v>0</v>
      </c>
      <c r="BL130" s="23" t="s">
        <v>224</v>
      </c>
      <c r="BM130" s="23" t="s">
        <v>472</v>
      </c>
    </row>
    <row r="131" spans="2:65" s="10" customFormat="1" ht="29.85" customHeight="1">
      <c r="B131" s="175"/>
      <c r="C131" s="176"/>
      <c r="D131" s="189" t="s">
        <v>68</v>
      </c>
      <c r="E131" s="190" t="s">
        <v>897</v>
      </c>
      <c r="F131" s="190" t="s">
        <v>898</v>
      </c>
      <c r="G131" s="176"/>
      <c r="H131" s="176"/>
      <c r="I131" s="179"/>
      <c r="J131" s="191">
        <f>BK131</f>
        <v>0</v>
      </c>
      <c r="K131" s="176"/>
      <c r="L131" s="181"/>
      <c r="M131" s="182"/>
      <c r="N131" s="183"/>
      <c r="O131" s="183"/>
      <c r="P131" s="184">
        <f>SUM(P132:P133)</f>
        <v>0</v>
      </c>
      <c r="Q131" s="183"/>
      <c r="R131" s="184">
        <f>SUM(R132:R133)</f>
        <v>0</v>
      </c>
      <c r="S131" s="183"/>
      <c r="T131" s="185">
        <f>SUM(T132:T133)</f>
        <v>0</v>
      </c>
      <c r="AR131" s="186" t="s">
        <v>77</v>
      </c>
      <c r="AT131" s="187" t="s">
        <v>68</v>
      </c>
      <c r="AU131" s="187" t="s">
        <v>77</v>
      </c>
      <c r="AY131" s="186" t="s">
        <v>138</v>
      </c>
      <c r="BK131" s="188">
        <f>SUM(BK132:BK133)</f>
        <v>0</v>
      </c>
    </row>
    <row r="132" spans="2:65" s="1" customFormat="1" ht="31.5" customHeight="1">
      <c r="B132" s="40"/>
      <c r="C132" s="192" t="s">
        <v>327</v>
      </c>
      <c r="D132" s="192" t="s">
        <v>141</v>
      </c>
      <c r="E132" s="193" t="s">
        <v>899</v>
      </c>
      <c r="F132" s="194" t="s">
        <v>900</v>
      </c>
      <c r="G132" s="195" t="s">
        <v>310</v>
      </c>
      <c r="H132" s="196">
        <v>24</v>
      </c>
      <c r="I132" s="197"/>
      <c r="J132" s="198">
        <f>ROUND(I132*H132,2)</f>
        <v>0</v>
      </c>
      <c r="K132" s="194" t="s">
        <v>21</v>
      </c>
      <c r="L132" s="60"/>
      <c r="M132" s="199" t="s">
        <v>21</v>
      </c>
      <c r="N132" s="200" t="s">
        <v>41</v>
      </c>
      <c r="O132" s="4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146</v>
      </c>
      <c r="AT132" s="23" t="s">
        <v>141</v>
      </c>
      <c r="AU132" s="23" t="s">
        <v>147</v>
      </c>
      <c r="AY132" s="23" t="s">
        <v>138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147</v>
      </c>
      <c r="BK132" s="203">
        <f>ROUND(I132*H132,2)</f>
        <v>0</v>
      </c>
      <c r="BL132" s="23" t="s">
        <v>146</v>
      </c>
      <c r="BM132" s="23" t="s">
        <v>480</v>
      </c>
    </row>
    <row r="133" spans="2:65" s="1" customFormat="1" ht="22.5" customHeight="1">
      <c r="B133" s="40"/>
      <c r="C133" s="192" t="s">
        <v>331</v>
      </c>
      <c r="D133" s="192" t="s">
        <v>141</v>
      </c>
      <c r="E133" s="193" t="s">
        <v>901</v>
      </c>
      <c r="F133" s="194" t="s">
        <v>902</v>
      </c>
      <c r="G133" s="195" t="s">
        <v>310</v>
      </c>
      <c r="H133" s="196">
        <v>16</v>
      </c>
      <c r="I133" s="197"/>
      <c r="J133" s="198">
        <f>ROUND(I133*H133,2)</f>
        <v>0</v>
      </c>
      <c r="K133" s="194" t="s">
        <v>21</v>
      </c>
      <c r="L133" s="60"/>
      <c r="M133" s="199" t="s">
        <v>21</v>
      </c>
      <c r="N133" s="200" t="s">
        <v>41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146</v>
      </c>
      <c r="AT133" s="23" t="s">
        <v>141</v>
      </c>
      <c r="AU133" s="23" t="s">
        <v>147</v>
      </c>
      <c r="AY133" s="23" t="s">
        <v>138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147</v>
      </c>
      <c r="BK133" s="203">
        <f>ROUND(I133*H133,2)</f>
        <v>0</v>
      </c>
      <c r="BL133" s="23" t="s">
        <v>146</v>
      </c>
      <c r="BM133" s="23" t="s">
        <v>488</v>
      </c>
    </row>
    <row r="134" spans="2:65" s="10" customFormat="1" ht="29.85" customHeight="1">
      <c r="B134" s="175"/>
      <c r="C134" s="176"/>
      <c r="D134" s="189" t="s">
        <v>68</v>
      </c>
      <c r="E134" s="190" t="s">
        <v>903</v>
      </c>
      <c r="F134" s="190" t="s">
        <v>904</v>
      </c>
      <c r="G134" s="176"/>
      <c r="H134" s="176"/>
      <c r="I134" s="179"/>
      <c r="J134" s="191">
        <f>BK134</f>
        <v>0</v>
      </c>
      <c r="K134" s="176"/>
      <c r="L134" s="181"/>
      <c r="M134" s="182"/>
      <c r="N134" s="183"/>
      <c r="O134" s="183"/>
      <c r="P134" s="184">
        <f>SUM(P135:P144)</f>
        <v>0</v>
      </c>
      <c r="Q134" s="183"/>
      <c r="R134" s="184">
        <f>SUM(R135:R144)</f>
        <v>0</v>
      </c>
      <c r="S134" s="183"/>
      <c r="T134" s="185">
        <f>SUM(T135:T144)</f>
        <v>0</v>
      </c>
      <c r="AR134" s="186" t="s">
        <v>147</v>
      </c>
      <c r="AT134" s="187" t="s">
        <v>68</v>
      </c>
      <c r="AU134" s="187" t="s">
        <v>77</v>
      </c>
      <c r="AY134" s="186" t="s">
        <v>138</v>
      </c>
      <c r="BK134" s="188">
        <f>SUM(BK135:BK144)</f>
        <v>0</v>
      </c>
    </row>
    <row r="135" spans="2:65" s="1" customFormat="1" ht="22.5" customHeight="1">
      <c r="B135" s="40"/>
      <c r="C135" s="192" t="s">
        <v>335</v>
      </c>
      <c r="D135" s="192" t="s">
        <v>141</v>
      </c>
      <c r="E135" s="193" t="s">
        <v>905</v>
      </c>
      <c r="F135" s="194" t="s">
        <v>906</v>
      </c>
      <c r="G135" s="195" t="s">
        <v>144</v>
      </c>
      <c r="H135" s="196">
        <v>1</v>
      </c>
      <c r="I135" s="197"/>
      <c r="J135" s="198">
        <f t="shared" ref="J135:J144" si="20">ROUND(I135*H135,2)</f>
        <v>0</v>
      </c>
      <c r="K135" s="194" t="s">
        <v>21</v>
      </c>
      <c r="L135" s="60"/>
      <c r="M135" s="199" t="s">
        <v>21</v>
      </c>
      <c r="N135" s="200" t="s">
        <v>41</v>
      </c>
      <c r="O135" s="41"/>
      <c r="P135" s="201">
        <f t="shared" ref="P135:P144" si="21">O135*H135</f>
        <v>0</v>
      </c>
      <c r="Q135" s="201">
        <v>0</v>
      </c>
      <c r="R135" s="201">
        <f t="shared" ref="R135:R144" si="22">Q135*H135</f>
        <v>0</v>
      </c>
      <c r="S135" s="201">
        <v>0</v>
      </c>
      <c r="T135" s="202">
        <f t="shared" ref="T135:T144" si="23">S135*H135</f>
        <v>0</v>
      </c>
      <c r="AR135" s="23" t="s">
        <v>224</v>
      </c>
      <c r="AT135" s="23" t="s">
        <v>141</v>
      </c>
      <c r="AU135" s="23" t="s">
        <v>147</v>
      </c>
      <c r="AY135" s="23" t="s">
        <v>138</v>
      </c>
      <c r="BE135" s="203">
        <f t="shared" ref="BE135:BE144" si="24">IF(N135="základní",J135,0)</f>
        <v>0</v>
      </c>
      <c r="BF135" s="203">
        <f t="shared" ref="BF135:BF144" si="25">IF(N135="snížená",J135,0)</f>
        <v>0</v>
      </c>
      <c r="BG135" s="203">
        <f t="shared" ref="BG135:BG144" si="26">IF(N135="zákl. přenesená",J135,0)</f>
        <v>0</v>
      </c>
      <c r="BH135" s="203">
        <f t="shared" ref="BH135:BH144" si="27">IF(N135="sníž. přenesená",J135,0)</f>
        <v>0</v>
      </c>
      <c r="BI135" s="203">
        <f t="shared" ref="BI135:BI144" si="28">IF(N135="nulová",J135,0)</f>
        <v>0</v>
      </c>
      <c r="BJ135" s="23" t="s">
        <v>147</v>
      </c>
      <c r="BK135" s="203">
        <f t="shared" ref="BK135:BK144" si="29">ROUND(I135*H135,2)</f>
        <v>0</v>
      </c>
      <c r="BL135" s="23" t="s">
        <v>224</v>
      </c>
      <c r="BM135" s="23" t="s">
        <v>499</v>
      </c>
    </row>
    <row r="136" spans="2:65" s="1" customFormat="1" ht="22.5" customHeight="1">
      <c r="B136" s="40"/>
      <c r="C136" s="233" t="s">
        <v>339</v>
      </c>
      <c r="D136" s="233" t="s">
        <v>216</v>
      </c>
      <c r="E136" s="234" t="s">
        <v>907</v>
      </c>
      <c r="F136" s="235" t="s">
        <v>908</v>
      </c>
      <c r="G136" s="236" t="s">
        <v>144</v>
      </c>
      <c r="H136" s="237">
        <v>1</v>
      </c>
      <c r="I136" s="238"/>
      <c r="J136" s="239">
        <f t="shared" si="20"/>
        <v>0</v>
      </c>
      <c r="K136" s="235" t="s">
        <v>21</v>
      </c>
      <c r="L136" s="240"/>
      <c r="M136" s="241" t="s">
        <v>21</v>
      </c>
      <c r="N136" s="242" t="s">
        <v>41</v>
      </c>
      <c r="O136" s="41"/>
      <c r="P136" s="201">
        <f t="shared" si="21"/>
        <v>0</v>
      </c>
      <c r="Q136" s="201">
        <v>0</v>
      </c>
      <c r="R136" s="201">
        <f t="shared" si="22"/>
        <v>0</v>
      </c>
      <c r="S136" s="201">
        <v>0</v>
      </c>
      <c r="T136" s="202">
        <f t="shared" si="23"/>
        <v>0</v>
      </c>
      <c r="AR136" s="23" t="s">
        <v>307</v>
      </c>
      <c r="AT136" s="23" t="s">
        <v>216</v>
      </c>
      <c r="AU136" s="23" t="s">
        <v>147</v>
      </c>
      <c r="AY136" s="23" t="s">
        <v>138</v>
      </c>
      <c r="BE136" s="203">
        <f t="shared" si="24"/>
        <v>0</v>
      </c>
      <c r="BF136" s="203">
        <f t="shared" si="25"/>
        <v>0</v>
      </c>
      <c r="BG136" s="203">
        <f t="shared" si="26"/>
        <v>0</v>
      </c>
      <c r="BH136" s="203">
        <f t="shared" si="27"/>
        <v>0</v>
      </c>
      <c r="BI136" s="203">
        <f t="shared" si="28"/>
        <v>0</v>
      </c>
      <c r="BJ136" s="23" t="s">
        <v>147</v>
      </c>
      <c r="BK136" s="203">
        <f t="shared" si="29"/>
        <v>0</v>
      </c>
      <c r="BL136" s="23" t="s">
        <v>224</v>
      </c>
      <c r="BM136" s="23" t="s">
        <v>511</v>
      </c>
    </row>
    <row r="137" spans="2:65" s="1" customFormat="1" ht="22.5" customHeight="1">
      <c r="B137" s="40"/>
      <c r="C137" s="233" t="s">
        <v>343</v>
      </c>
      <c r="D137" s="233" t="s">
        <v>216</v>
      </c>
      <c r="E137" s="234" t="s">
        <v>909</v>
      </c>
      <c r="F137" s="235" t="s">
        <v>910</v>
      </c>
      <c r="G137" s="236" t="s">
        <v>144</v>
      </c>
      <c r="H137" s="237">
        <v>1</v>
      </c>
      <c r="I137" s="238"/>
      <c r="J137" s="239">
        <f t="shared" si="20"/>
        <v>0</v>
      </c>
      <c r="K137" s="235" t="s">
        <v>21</v>
      </c>
      <c r="L137" s="240"/>
      <c r="M137" s="241" t="s">
        <v>21</v>
      </c>
      <c r="N137" s="242" t="s">
        <v>41</v>
      </c>
      <c r="O137" s="41"/>
      <c r="P137" s="201">
        <f t="shared" si="21"/>
        <v>0</v>
      </c>
      <c r="Q137" s="201">
        <v>0</v>
      </c>
      <c r="R137" s="201">
        <f t="shared" si="22"/>
        <v>0</v>
      </c>
      <c r="S137" s="201">
        <v>0</v>
      </c>
      <c r="T137" s="202">
        <f t="shared" si="23"/>
        <v>0</v>
      </c>
      <c r="AR137" s="23" t="s">
        <v>307</v>
      </c>
      <c r="AT137" s="23" t="s">
        <v>216</v>
      </c>
      <c r="AU137" s="23" t="s">
        <v>147</v>
      </c>
      <c r="AY137" s="23" t="s">
        <v>138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23" t="s">
        <v>147</v>
      </c>
      <c r="BK137" s="203">
        <f t="shared" si="29"/>
        <v>0</v>
      </c>
      <c r="BL137" s="23" t="s">
        <v>224</v>
      </c>
      <c r="BM137" s="23" t="s">
        <v>522</v>
      </c>
    </row>
    <row r="138" spans="2:65" s="1" customFormat="1" ht="31.5" customHeight="1">
      <c r="B138" s="40"/>
      <c r="C138" s="233" t="s">
        <v>347</v>
      </c>
      <c r="D138" s="233" t="s">
        <v>216</v>
      </c>
      <c r="E138" s="234" t="s">
        <v>911</v>
      </c>
      <c r="F138" s="235" t="s">
        <v>912</v>
      </c>
      <c r="G138" s="236" t="s">
        <v>144</v>
      </c>
      <c r="H138" s="237">
        <v>1</v>
      </c>
      <c r="I138" s="238"/>
      <c r="J138" s="239">
        <f t="shared" si="20"/>
        <v>0</v>
      </c>
      <c r="K138" s="235" t="s">
        <v>21</v>
      </c>
      <c r="L138" s="240"/>
      <c r="M138" s="241" t="s">
        <v>21</v>
      </c>
      <c r="N138" s="242" t="s">
        <v>41</v>
      </c>
      <c r="O138" s="41"/>
      <c r="P138" s="201">
        <f t="shared" si="21"/>
        <v>0</v>
      </c>
      <c r="Q138" s="201">
        <v>0</v>
      </c>
      <c r="R138" s="201">
        <f t="shared" si="22"/>
        <v>0</v>
      </c>
      <c r="S138" s="201">
        <v>0</v>
      </c>
      <c r="T138" s="202">
        <f t="shared" si="23"/>
        <v>0</v>
      </c>
      <c r="AR138" s="23" t="s">
        <v>307</v>
      </c>
      <c r="AT138" s="23" t="s">
        <v>216</v>
      </c>
      <c r="AU138" s="23" t="s">
        <v>147</v>
      </c>
      <c r="AY138" s="23" t="s">
        <v>138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3" t="s">
        <v>147</v>
      </c>
      <c r="BK138" s="203">
        <f t="shared" si="29"/>
        <v>0</v>
      </c>
      <c r="BL138" s="23" t="s">
        <v>224</v>
      </c>
      <c r="BM138" s="23" t="s">
        <v>530</v>
      </c>
    </row>
    <row r="139" spans="2:65" s="1" customFormat="1" ht="22.5" customHeight="1">
      <c r="B139" s="40"/>
      <c r="C139" s="233" t="s">
        <v>352</v>
      </c>
      <c r="D139" s="233" t="s">
        <v>216</v>
      </c>
      <c r="E139" s="234" t="s">
        <v>913</v>
      </c>
      <c r="F139" s="235" t="s">
        <v>914</v>
      </c>
      <c r="G139" s="236" t="s">
        <v>144</v>
      </c>
      <c r="H139" s="237">
        <v>2</v>
      </c>
      <c r="I139" s="238"/>
      <c r="J139" s="239">
        <f t="shared" si="20"/>
        <v>0</v>
      </c>
      <c r="K139" s="235" t="s">
        <v>21</v>
      </c>
      <c r="L139" s="240"/>
      <c r="M139" s="241" t="s">
        <v>21</v>
      </c>
      <c r="N139" s="242" t="s">
        <v>41</v>
      </c>
      <c r="O139" s="41"/>
      <c r="P139" s="201">
        <f t="shared" si="21"/>
        <v>0</v>
      </c>
      <c r="Q139" s="201">
        <v>0</v>
      </c>
      <c r="R139" s="201">
        <f t="shared" si="22"/>
        <v>0</v>
      </c>
      <c r="S139" s="201">
        <v>0</v>
      </c>
      <c r="T139" s="202">
        <f t="shared" si="23"/>
        <v>0</v>
      </c>
      <c r="AR139" s="23" t="s">
        <v>307</v>
      </c>
      <c r="AT139" s="23" t="s">
        <v>216</v>
      </c>
      <c r="AU139" s="23" t="s">
        <v>147</v>
      </c>
      <c r="AY139" s="23" t="s">
        <v>138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3" t="s">
        <v>147</v>
      </c>
      <c r="BK139" s="203">
        <f t="shared" si="29"/>
        <v>0</v>
      </c>
      <c r="BL139" s="23" t="s">
        <v>224</v>
      </c>
      <c r="BM139" s="23" t="s">
        <v>538</v>
      </c>
    </row>
    <row r="140" spans="2:65" s="1" customFormat="1" ht="31.5" customHeight="1">
      <c r="B140" s="40"/>
      <c r="C140" s="233" t="s">
        <v>356</v>
      </c>
      <c r="D140" s="233" t="s">
        <v>216</v>
      </c>
      <c r="E140" s="234" t="s">
        <v>915</v>
      </c>
      <c r="F140" s="235" t="s">
        <v>916</v>
      </c>
      <c r="G140" s="236" t="s">
        <v>144</v>
      </c>
      <c r="H140" s="237">
        <v>1</v>
      </c>
      <c r="I140" s="238"/>
      <c r="J140" s="239">
        <f t="shared" si="20"/>
        <v>0</v>
      </c>
      <c r="K140" s="235" t="s">
        <v>21</v>
      </c>
      <c r="L140" s="240"/>
      <c r="M140" s="241" t="s">
        <v>21</v>
      </c>
      <c r="N140" s="242" t="s">
        <v>41</v>
      </c>
      <c r="O140" s="41"/>
      <c r="P140" s="201">
        <f t="shared" si="21"/>
        <v>0</v>
      </c>
      <c r="Q140" s="201">
        <v>0</v>
      </c>
      <c r="R140" s="201">
        <f t="shared" si="22"/>
        <v>0</v>
      </c>
      <c r="S140" s="201">
        <v>0</v>
      </c>
      <c r="T140" s="202">
        <f t="shared" si="23"/>
        <v>0</v>
      </c>
      <c r="AR140" s="23" t="s">
        <v>307</v>
      </c>
      <c r="AT140" s="23" t="s">
        <v>216</v>
      </c>
      <c r="AU140" s="23" t="s">
        <v>147</v>
      </c>
      <c r="AY140" s="23" t="s">
        <v>138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3" t="s">
        <v>147</v>
      </c>
      <c r="BK140" s="203">
        <f t="shared" si="29"/>
        <v>0</v>
      </c>
      <c r="BL140" s="23" t="s">
        <v>224</v>
      </c>
      <c r="BM140" s="23" t="s">
        <v>546</v>
      </c>
    </row>
    <row r="141" spans="2:65" s="1" customFormat="1" ht="22.5" customHeight="1">
      <c r="B141" s="40"/>
      <c r="C141" s="233" t="s">
        <v>361</v>
      </c>
      <c r="D141" s="233" t="s">
        <v>216</v>
      </c>
      <c r="E141" s="234" t="s">
        <v>1223</v>
      </c>
      <c r="F141" s="235" t="s">
        <v>1224</v>
      </c>
      <c r="G141" s="236" t="s">
        <v>247</v>
      </c>
      <c r="H141" s="237">
        <v>1</v>
      </c>
      <c r="I141" s="238"/>
      <c r="J141" s="239">
        <f t="shared" si="20"/>
        <v>0</v>
      </c>
      <c r="K141" s="235" t="s">
        <v>21</v>
      </c>
      <c r="L141" s="240"/>
      <c r="M141" s="241" t="s">
        <v>21</v>
      </c>
      <c r="N141" s="242" t="s">
        <v>41</v>
      </c>
      <c r="O141" s="41"/>
      <c r="P141" s="201">
        <f t="shared" si="21"/>
        <v>0</v>
      </c>
      <c r="Q141" s="201">
        <v>0</v>
      </c>
      <c r="R141" s="201">
        <f t="shared" si="22"/>
        <v>0</v>
      </c>
      <c r="S141" s="201">
        <v>0</v>
      </c>
      <c r="T141" s="202">
        <f t="shared" si="23"/>
        <v>0</v>
      </c>
      <c r="AR141" s="23" t="s">
        <v>307</v>
      </c>
      <c r="AT141" s="23" t="s">
        <v>216</v>
      </c>
      <c r="AU141" s="23" t="s">
        <v>147</v>
      </c>
      <c r="AY141" s="23" t="s">
        <v>138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3" t="s">
        <v>147</v>
      </c>
      <c r="BK141" s="203">
        <f t="shared" si="29"/>
        <v>0</v>
      </c>
      <c r="BL141" s="23" t="s">
        <v>224</v>
      </c>
      <c r="BM141" s="23" t="s">
        <v>554</v>
      </c>
    </row>
    <row r="142" spans="2:65" s="1" customFormat="1" ht="22.5" customHeight="1">
      <c r="B142" s="40"/>
      <c r="C142" s="233" t="s">
        <v>365</v>
      </c>
      <c r="D142" s="233" t="s">
        <v>216</v>
      </c>
      <c r="E142" s="234" t="s">
        <v>917</v>
      </c>
      <c r="F142" s="235" t="s">
        <v>918</v>
      </c>
      <c r="G142" s="236" t="s">
        <v>144</v>
      </c>
      <c r="H142" s="237">
        <v>1</v>
      </c>
      <c r="I142" s="238"/>
      <c r="J142" s="239">
        <f t="shared" si="20"/>
        <v>0</v>
      </c>
      <c r="K142" s="235" t="s">
        <v>21</v>
      </c>
      <c r="L142" s="240"/>
      <c r="M142" s="241" t="s">
        <v>21</v>
      </c>
      <c r="N142" s="242" t="s">
        <v>41</v>
      </c>
      <c r="O142" s="41"/>
      <c r="P142" s="201">
        <f t="shared" si="21"/>
        <v>0</v>
      </c>
      <c r="Q142" s="201">
        <v>0</v>
      </c>
      <c r="R142" s="201">
        <f t="shared" si="22"/>
        <v>0</v>
      </c>
      <c r="S142" s="201">
        <v>0</v>
      </c>
      <c r="T142" s="202">
        <f t="shared" si="23"/>
        <v>0</v>
      </c>
      <c r="AR142" s="23" t="s">
        <v>307</v>
      </c>
      <c r="AT142" s="23" t="s">
        <v>216</v>
      </c>
      <c r="AU142" s="23" t="s">
        <v>147</v>
      </c>
      <c r="AY142" s="23" t="s">
        <v>138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23" t="s">
        <v>147</v>
      </c>
      <c r="BK142" s="203">
        <f t="shared" si="29"/>
        <v>0</v>
      </c>
      <c r="BL142" s="23" t="s">
        <v>224</v>
      </c>
      <c r="BM142" s="23" t="s">
        <v>565</v>
      </c>
    </row>
    <row r="143" spans="2:65" s="1" customFormat="1" ht="22.5" customHeight="1">
      <c r="B143" s="40"/>
      <c r="C143" s="233" t="s">
        <v>369</v>
      </c>
      <c r="D143" s="233" t="s">
        <v>216</v>
      </c>
      <c r="E143" s="234" t="s">
        <v>919</v>
      </c>
      <c r="F143" s="235" t="s">
        <v>920</v>
      </c>
      <c r="G143" s="236" t="s">
        <v>144</v>
      </c>
      <c r="H143" s="237">
        <v>1</v>
      </c>
      <c r="I143" s="238"/>
      <c r="J143" s="239">
        <f t="shared" si="20"/>
        <v>0</v>
      </c>
      <c r="K143" s="235" t="s">
        <v>21</v>
      </c>
      <c r="L143" s="240"/>
      <c r="M143" s="241" t="s">
        <v>21</v>
      </c>
      <c r="N143" s="242" t="s">
        <v>41</v>
      </c>
      <c r="O143" s="41"/>
      <c r="P143" s="201">
        <f t="shared" si="21"/>
        <v>0</v>
      </c>
      <c r="Q143" s="201">
        <v>0</v>
      </c>
      <c r="R143" s="201">
        <f t="shared" si="22"/>
        <v>0</v>
      </c>
      <c r="S143" s="201">
        <v>0</v>
      </c>
      <c r="T143" s="202">
        <f t="shared" si="23"/>
        <v>0</v>
      </c>
      <c r="AR143" s="23" t="s">
        <v>307</v>
      </c>
      <c r="AT143" s="23" t="s">
        <v>216</v>
      </c>
      <c r="AU143" s="23" t="s">
        <v>147</v>
      </c>
      <c r="AY143" s="23" t="s">
        <v>138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23" t="s">
        <v>147</v>
      </c>
      <c r="BK143" s="203">
        <f t="shared" si="29"/>
        <v>0</v>
      </c>
      <c r="BL143" s="23" t="s">
        <v>224</v>
      </c>
      <c r="BM143" s="23" t="s">
        <v>577</v>
      </c>
    </row>
    <row r="144" spans="2:65" s="1" customFormat="1" ht="22.5" customHeight="1">
      <c r="B144" s="40"/>
      <c r="C144" s="192" t="s">
        <v>375</v>
      </c>
      <c r="D144" s="192" t="s">
        <v>141</v>
      </c>
      <c r="E144" s="193" t="s">
        <v>921</v>
      </c>
      <c r="F144" s="194" t="s">
        <v>922</v>
      </c>
      <c r="G144" s="195" t="s">
        <v>315</v>
      </c>
      <c r="H144" s="247"/>
      <c r="I144" s="197"/>
      <c r="J144" s="198">
        <f t="shared" si="20"/>
        <v>0</v>
      </c>
      <c r="K144" s="194" t="s">
        <v>21</v>
      </c>
      <c r="L144" s="60"/>
      <c r="M144" s="199" t="s">
        <v>21</v>
      </c>
      <c r="N144" s="200" t="s">
        <v>41</v>
      </c>
      <c r="O144" s="41"/>
      <c r="P144" s="201">
        <f t="shared" si="21"/>
        <v>0</v>
      </c>
      <c r="Q144" s="201">
        <v>0</v>
      </c>
      <c r="R144" s="201">
        <f t="shared" si="22"/>
        <v>0</v>
      </c>
      <c r="S144" s="201">
        <v>0</v>
      </c>
      <c r="T144" s="202">
        <f t="shared" si="23"/>
        <v>0</v>
      </c>
      <c r="AR144" s="23" t="s">
        <v>224</v>
      </c>
      <c r="AT144" s="23" t="s">
        <v>141</v>
      </c>
      <c r="AU144" s="23" t="s">
        <v>147</v>
      </c>
      <c r="AY144" s="23" t="s">
        <v>138</v>
      </c>
      <c r="BE144" s="203">
        <f t="shared" si="24"/>
        <v>0</v>
      </c>
      <c r="BF144" s="203">
        <f t="shared" si="25"/>
        <v>0</v>
      </c>
      <c r="BG144" s="203">
        <f t="shared" si="26"/>
        <v>0</v>
      </c>
      <c r="BH144" s="203">
        <f t="shared" si="27"/>
        <v>0</v>
      </c>
      <c r="BI144" s="203">
        <f t="shared" si="28"/>
        <v>0</v>
      </c>
      <c r="BJ144" s="23" t="s">
        <v>147</v>
      </c>
      <c r="BK144" s="203">
        <f t="shared" si="29"/>
        <v>0</v>
      </c>
      <c r="BL144" s="23" t="s">
        <v>224</v>
      </c>
      <c r="BM144" s="23" t="s">
        <v>590</v>
      </c>
    </row>
    <row r="145" spans="2:65" s="10" customFormat="1" ht="29.85" customHeight="1">
      <c r="B145" s="175"/>
      <c r="C145" s="176"/>
      <c r="D145" s="189" t="s">
        <v>68</v>
      </c>
      <c r="E145" s="190" t="s">
        <v>923</v>
      </c>
      <c r="F145" s="190" t="s">
        <v>924</v>
      </c>
      <c r="G145" s="176"/>
      <c r="H145" s="176"/>
      <c r="I145" s="179"/>
      <c r="J145" s="191">
        <f>BK145</f>
        <v>0</v>
      </c>
      <c r="K145" s="176"/>
      <c r="L145" s="181"/>
      <c r="M145" s="182"/>
      <c r="N145" s="183"/>
      <c r="O145" s="183"/>
      <c r="P145" s="184">
        <f>SUM(P146:P152)</f>
        <v>0</v>
      </c>
      <c r="Q145" s="183"/>
      <c r="R145" s="184">
        <f>SUM(R146:R152)</f>
        <v>0</v>
      </c>
      <c r="S145" s="183"/>
      <c r="T145" s="185">
        <f>SUM(T146:T152)</f>
        <v>0</v>
      </c>
      <c r="AR145" s="186" t="s">
        <v>147</v>
      </c>
      <c r="AT145" s="187" t="s">
        <v>68</v>
      </c>
      <c r="AU145" s="187" t="s">
        <v>77</v>
      </c>
      <c r="AY145" s="186" t="s">
        <v>138</v>
      </c>
      <c r="BK145" s="188">
        <f>SUM(BK146:BK152)</f>
        <v>0</v>
      </c>
    </row>
    <row r="146" spans="2:65" s="1" customFormat="1" ht="22.5" customHeight="1">
      <c r="B146" s="40"/>
      <c r="C146" s="192" t="s">
        <v>380</v>
      </c>
      <c r="D146" s="192" t="s">
        <v>141</v>
      </c>
      <c r="E146" s="193" t="s">
        <v>1225</v>
      </c>
      <c r="F146" s="194" t="s">
        <v>1226</v>
      </c>
      <c r="G146" s="195" t="s">
        <v>247</v>
      </c>
      <c r="H146" s="196">
        <v>25</v>
      </c>
      <c r="I146" s="197"/>
      <c r="J146" s="198">
        <f t="shared" ref="J146:J152" si="30">ROUND(I146*H146,2)</f>
        <v>0</v>
      </c>
      <c r="K146" s="194" t="s">
        <v>21</v>
      </c>
      <c r="L146" s="60"/>
      <c r="M146" s="199" t="s">
        <v>21</v>
      </c>
      <c r="N146" s="200" t="s">
        <v>41</v>
      </c>
      <c r="O146" s="41"/>
      <c r="P146" s="201">
        <f t="shared" ref="P146:P152" si="31">O146*H146</f>
        <v>0</v>
      </c>
      <c r="Q146" s="201">
        <v>0</v>
      </c>
      <c r="R146" s="201">
        <f t="shared" ref="R146:R152" si="32">Q146*H146</f>
        <v>0</v>
      </c>
      <c r="S146" s="201">
        <v>0</v>
      </c>
      <c r="T146" s="202">
        <f t="shared" ref="T146:T152" si="33">S146*H146</f>
        <v>0</v>
      </c>
      <c r="AR146" s="23" t="s">
        <v>224</v>
      </c>
      <c r="AT146" s="23" t="s">
        <v>141</v>
      </c>
      <c r="AU146" s="23" t="s">
        <v>147</v>
      </c>
      <c r="AY146" s="23" t="s">
        <v>138</v>
      </c>
      <c r="BE146" s="203">
        <f t="shared" ref="BE146:BE152" si="34">IF(N146="základní",J146,0)</f>
        <v>0</v>
      </c>
      <c r="BF146" s="203">
        <f t="shared" ref="BF146:BF152" si="35">IF(N146="snížená",J146,0)</f>
        <v>0</v>
      </c>
      <c r="BG146" s="203">
        <f t="shared" ref="BG146:BG152" si="36">IF(N146="zákl. přenesená",J146,0)</f>
        <v>0</v>
      </c>
      <c r="BH146" s="203">
        <f t="shared" ref="BH146:BH152" si="37">IF(N146="sníž. přenesená",J146,0)</f>
        <v>0</v>
      </c>
      <c r="BI146" s="203">
        <f t="shared" ref="BI146:BI152" si="38">IF(N146="nulová",J146,0)</f>
        <v>0</v>
      </c>
      <c r="BJ146" s="23" t="s">
        <v>147</v>
      </c>
      <c r="BK146" s="203">
        <f t="shared" ref="BK146:BK152" si="39">ROUND(I146*H146,2)</f>
        <v>0</v>
      </c>
      <c r="BL146" s="23" t="s">
        <v>224</v>
      </c>
      <c r="BM146" s="23" t="s">
        <v>599</v>
      </c>
    </row>
    <row r="147" spans="2:65" s="1" customFormat="1" ht="22.5" customHeight="1">
      <c r="B147" s="40"/>
      <c r="C147" s="192" t="s">
        <v>384</v>
      </c>
      <c r="D147" s="192" t="s">
        <v>141</v>
      </c>
      <c r="E147" s="193" t="s">
        <v>925</v>
      </c>
      <c r="F147" s="194" t="s">
        <v>926</v>
      </c>
      <c r="G147" s="195" t="s">
        <v>144</v>
      </c>
      <c r="H147" s="196">
        <v>14</v>
      </c>
      <c r="I147" s="197"/>
      <c r="J147" s="198">
        <f t="shared" si="30"/>
        <v>0</v>
      </c>
      <c r="K147" s="194" t="s">
        <v>21</v>
      </c>
      <c r="L147" s="60"/>
      <c r="M147" s="199" t="s">
        <v>21</v>
      </c>
      <c r="N147" s="200" t="s">
        <v>41</v>
      </c>
      <c r="O147" s="41"/>
      <c r="P147" s="201">
        <f t="shared" si="31"/>
        <v>0</v>
      </c>
      <c r="Q147" s="201">
        <v>0</v>
      </c>
      <c r="R147" s="201">
        <f t="shared" si="32"/>
        <v>0</v>
      </c>
      <c r="S147" s="201">
        <v>0</v>
      </c>
      <c r="T147" s="202">
        <f t="shared" si="33"/>
        <v>0</v>
      </c>
      <c r="AR147" s="23" t="s">
        <v>224</v>
      </c>
      <c r="AT147" s="23" t="s">
        <v>141</v>
      </c>
      <c r="AU147" s="23" t="s">
        <v>147</v>
      </c>
      <c r="AY147" s="23" t="s">
        <v>138</v>
      </c>
      <c r="BE147" s="203">
        <f t="shared" si="34"/>
        <v>0</v>
      </c>
      <c r="BF147" s="203">
        <f t="shared" si="35"/>
        <v>0</v>
      </c>
      <c r="BG147" s="203">
        <f t="shared" si="36"/>
        <v>0</v>
      </c>
      <c r="BH147" s="203">
        <f t="shared" si="37"/>
        <v>0</v>
      </c>
      <c r="BI147" s="203">
        <f t="shared" si="38"/>
        <v>0</v>
      </c>
      <c r="BJ147" s="23" t="s">
        <v>147</v>
      </c>
      <c r="BK147" s="203">
        <f t="shared" si="39"/>
        <v>0</v>
      </c>
      <c r="BL147" s="23" t="s">
        <v>224</v>
      </c>
      <c r="BM147" s="23" t="s">
        <v>607</v>
      </c>
    </row>
    <row r="148" spans="2:65" s="1" customFormat="1" ht="22.5" customHeight="1">
      <c r="B148" s="40"/>
      <c r="C148" s="192" t="s">
        <v>389</v>
      </c>
      <c r="D148" s="192" t="s">
        <v>141</v>
      </c>
      <c r="E148" s="193" t="s">
        <v>927</v>
      </c>
      <c r="F148" s="194" t="s">
        <v>928</v>
      </c>
      <c r="G148" s="195" t="s">
        <v>247</v>
      </c>
      <c r="H148" s="196">
        <v>45</v>
      </c>
      <c r="I148" s="197"/>
      <c r="J148" s="198">
        <f t="shared" si="30"/>
        <v>0</v>
      </c>
      <c r="K148" s="194" t="s">
        <v>21</v>
      </c>
      <c r="L148" s="60"/>
      <c r="M148" s="199" t="s">
        <v>21</v>
      </c>
      <c r="N148" s="200" t="s">
        <v>41</v>
      </c>
      <c r="O148" s="41"/>
      <c r="P148" s="201">
        <f t="shared" si="31"/>
        <v>0</v>
      </c>
      <c r="Q148" s="201">
        <v>0</v>
      </c>
      <c r="R148" s="201">
        <f t="shared" si="32"/>
        <v>0</v>
      </c>
      <c r="S148" s="201">
        <v>0</v>
      </c>
      <c r="T148" s="202">
        <f t="shared" si="33"/>
        <v>0</v>
      </c>
      <c r="AR148" s="23" t="s">
        <v>224</v>
      </c>
      <c r="AT148" s="23" t="s">
        <v>141</v>
      </c>
      <c r="AU148" s="23" t="s">
        <v>147</v>
      </c>
      <c r="AY148" s="23" t="s">
        <v>138</v>
      </c>
      <c r="BE148" s="203">
        <f t="shared" si="34"/>
        <v>0</v>
      </c>
      <c r="BF148" s="203">
        <f t="shared" si="35"/>
        <v>0</v>
      </c>
      <c r="BG148" s="203">
        <f t="shared" si="36"/>
        <v>0</v>
      </c>
      <c r="BH148" s="203">
        <f t="shared" si="37"/>
        <v>0</v>
      </c>
      <c r="BI148" s="203">
        <f t="shared" si="38"/>
        <v>0</v>
      </c>
      <c r="BJ148" s="23" t="s">
        <v>147</v>
      </c>
      <c r="BK148" s="203">
        <f t="shared" si="39"/>
        <v>0</v>
      </c>
      <c r="BL148" s="23" t="s">
        <v>224</v>
      </c>
      <c r="BM148" s="23" t="s">
        <v>616</v>
      </c>
    </row>
    <row r="149" spans="2:65" s="1" customFormat="1" ht="22.5" customHeight="1">
      <c r="B149" s="40"/>
      <c r="C149" s="192" t="s">
        <v>393</v>
      </c>
      <c r="D149" s="192" t="s">
        <v>141</v>
      </c>
      <c r="E149" s="193" t="s">
        <v>929</v>
      </c>
      <c r="F149" s="194" t="s">
        <v>930</v>
      </c>
      <c r="G149" s="195" t="s">
        <v>247</v>
      </c>
      <c r="H149" s="196">
        <v>20</v>
      </c>
      <c r="I149" s="197"/>
      <c r="J149" s="198">
        <f t="shared" si="30"/>
        <v>0</v>
      </c>
      <c r="K149" s="194" t="s">
        <v>21</v>
      </c>
      <c r="L149" s="60"/>
      <c r="M149" s="199" t="s">
        <v>21</v>
      </c>
      <c r="N149" s="200" t="s">
        <v>41</v>
      </c>
      <c r="O149" s="41"/>
      <c r="P149" s="201">
        <f t="shared" si="31"/>
        <v>0</v>
      </c>
      <c r="Q149" s="201">
        <v>0</v>
      </c>
      <c r="R149" s="201">
        <f t="shared" si="32"/>
        <v>0</v>
      </c>
      <c r="S149" s="201">
        <v>0</v>
      </c>
      <c r="T149" s="202">
        <f t="shared" si="33"/>
        <v>0</v>
      </c>
      <c r="AR149" s="23" t="s">
        <v>224</v>
      </c>
      <c r="AT149" s="23" t="s">
        <v>141</v>
      </c>
      <c r="AU149" s="23" t="s">
        <v>147</v>
      </c>
      <c r="AY149" s="23" t="s">
        <v>138</v>
      </c>
      <c r="BE149" s="203">
        <f t="shared" si="34"/>
        <v>0</v>
      </c>
      <c r="BF149" s="203">
        <f t="shared" si="35"/>
        <v>0</v>
      </c>
      <c r="BG149" s="203">
        <f t="shared" si="36"/>
        <v>0</v>
      </c>
      <c r="BH149" s="203">
        <f t="shared" si="37"/>
        <v>0</v>
      </c>
      <c r="BI149" s="203">
        <f t="shared" si="38"/>
        <v>0</v>
      </c>
      <c r="BJ149" s="23" t="s">
        <v>147</v>
      </c>
      <c r="BK149" s="203">
        <f t="shared" si="39"/>
        <v>0</v>
      </c>
      <c r="BL149" s="23" t="s">
        <v>224</v>
      </c>
      <c r="BM149" s="23" t="s">
        <v>626</v>
      </c>
    </row>
    <row r="150" spans="2:65" s="1" customFormat="1" ht="22.5" customHeight="1">
      <c r="B150" s="40"/>
      <c r="C150" s="192" t="s">
        <v>397</v>
      </c>
      <c r="D150" s="192" t="s">
        <v>141</v>
      </c>
      <c r="E150" s="193" t="s">
        <v>931</v>
      </c>
      <c r="F150" s="194" t="s">
        <v>932</v>
      </c>
      <c r="G150" s="195" t="s">
        <v>247</v>
      </c>
      <c r="H150" s="196">
        <v>8</v>
      </c>
      <c r="I150" s="197"/>
      <c r="J150" s="198">
        <f t="shared" si="30"/>
        <v>0</v>
      </c>
      <c r="K150" s="194" t="s">
        <v>21</v>
      </c>
      <c r="L150" s="60"/>
      <c r="M150" s="199" t="s">
        <v>21</v>
      </c>
      <c r="N150" s="200" t="s">
        <v>41</v>
      </c>
      <c r="O150" s="41"/>
      <c r="P150" s="201">
        <f t="shared" si="31"/>
        <v>0</v>
      </c>
      <c r="Q150" s="201">
        <v>0</v>
      </c>
      <c r="R150" s="201">
        <f t="shared" si="32"/>
        <v>0</v>
      </c>
      <c r="S150" s="201">
        <v>0</v>
      </c>
      <c r="T150" s="202">
        <f t="shared" si="33"/>
        <v>0</v>
      </c>
      <c r="AR150" s="23" t="s">
        <v>224</v>
      </c>
      <c r="AT150" s="23" t="s">
        <v>141</v>
      </c>
      <c r="AU150" s="23" t="s">
        <v>147</v>
      </c>
      <c r="AY150" s="23" t="s">
        <v>138</v>
      </c>
      <c r="BE150" s="203">
        <f t="shared" si="34"/>
        <v>0</v>
      </c>
      <c r="BF150" s="203">
        <f t="shared" si="35"/>
        <v>0</v>
      </c>
      <c r="BG150" s="203">
        <f t="shared" si="36"/>
        <v>0</v>
      </c>
      <c r="BH150" s="203">
        <f t="shared" si="37"/>
        <v>0</v>
      </c>
      <c r="BI150" s="203">
        <f t="shared" si="38"/>
        <v>0</v>
      </c>
      <c r="BJ150" s="23" t="s">
        <v>147</v>
      </c>
      <c r="BK150" s="203">
        <f t="shared" si="39"/>
        <v>0</v>
      </c>
      <c r="BL150" s="23" t="s">
        <v>224</v>
      </c>
      <c r="BM150" s="23" t="s">
        <v>636</v>
      </c>
    </row>
    <row r="151" spans="2:65" s="1" customFormat="1" ht="22.5" customHeight="1">
      <c r="B151" s="40"/>
      <c r="C151" s="192" t="s">
        <v>402</v>
      </c>
      <c r="D151" s="192" t="s">
        <v>141</v>
      </c>
      <c r="E151" s="193" t="s">
        <v>933</v>
      </c>
      <c r="F151" s="194" t="s">
        <v>934</v>
      </c>
      <c r="G151" s="195" t="s">
        <v>247</v>
      </c>
      <c r="H151" s="196">
        <v>73</v>
      </c>
      <c r="I151" s="197"/>
      <c r="J151" s="198">
        <f t="shared" si="30"/>
        <v>0</v>
      </c>
      <c r="K151" s="194" t="s">
        <v>21</v>
      </c>
      <c r="L151" s="60"/>
      <c r="M151" s="199" t="s">
        <v>21</v>
      </c>
      <c r="N151" s="200" t="s">
        <v>41</v>
      </c>
      <c r="O151" s="41"/>
      <c r="P151" s="201">
        <f t="shared" si="31"/>
        <v>0</v>
      </c>
      <c r="Q151" s="201">
        <v>0</v>
      </c>
      <c r="R151" s="201">
        <f t="shared" si="32"/>
        <v>0</v>
      </c>
      <c r="S151" s="201">
        <v>0</v>
      </c>
      <c r="T151" s="202">
        <f t="shared" si="33"/>
        <v>0</v>
      </c>
      <c r="AR151" s="23" t="s">
        <v>224</v>
      </c>
      <c r="AT151" s="23" t="s">
        <v>141</v>
      </c>
      <c r="AU151" s="23" t="s">
        <v>147</v>
      </c>
      <c r="AY151" s="23" t="s">
        <v>138</v>
      </c>
      <c r="BE151" s="203">
        <f t="shared" si="34"/>
        <v>0</v>
      </c>
      <c r="BF151" s="203">
        <f t="shared" si="35"/>
        <v>0</v>
      </c>
      <c r="BG151" s="203">
        <f t="shared" si="36"/>
        <v>0</v>
      </c>
      <c r="BH151" s="203">
        <f t="shared" si="37"/>
        <v>0</v>
      </c>
      <c r="BI151" s="203">
        <f t="shared" si="38"/>
        <v>0</v>
      </c>
      <c r="BJ151" s="23" t="s">
        <v>147</v>
      </c>
      <c r="BK151" s="203">
        <f t="shared" si="39"/>
        <v>0</v>
      </c>
      <c r="BL151" s="23" t="s">
        <v>224</v>
      </c>
      <c r="BM151" s="23" t="s">
        <v>646</v>
      </c>
    </row>
    <row r="152" spans="2:65" s="1" customFormat="1" ht="22.5" customHeight="1">
      <c r="B152" s="40"/>
      <c r="C152" s="192" t="s">
        <v>406</v>
      </c>
      <c r="D152" s="192" t="s">
        <v>141</v>
      </c>
      <c r="E152" s="193" t="s">
        <v>935</v>
      </c>
      <c r="F152" s="194" t="s">
        <v>936</v>
      </c>
      <c r="G152" s="195" t="s">
        <v>315</v>
      </c>
      <c r="H152" s="247"/>
      <c r="I152" s="197"/>
      <c r="J152" s="198">
        <f t="shared" si="30"/>
        <v>0</v>
      </c>
      <c r="K152" s="194" t="s">
        <v>21</v>
      </c>
      <c r="L152" s="60"/>
      <c r="M152" s="199" t="s">
        <v>21</v>
      </c>
      <c r="N152" s="200" t="s">
        <v>41</v>
      </c>
      <c r="O152" s="41"/>
      <c r="P152" s="201">
        <f t="shared" si="31"/>
        <v>0</v>
      </c>
      <c r="Q152" s="201">
        <v>0</v>
      </c>
      <c r="R152" s="201">
        <f t="shared" si="32"/>
        <v>0</v>
      </c>
      <c r="S152" s="201">
        <v>0</v>
      </c>
      <c r="T152" s="202">
        <f t="shared" si="33"/>
        <v>0</v>
      </c>
      <c r="AR152" s="23" t="s">
        <v>224</v>
      </c>
      <c r="AT152" s="23" t="s">
        <v>141</v>
      </c>
      <c r="AU152" s="23" t="s">
        <v>147</v>
      </c>
      <c r="AY152" s="23" t="s">
        <v>138</v>
      </c>
      <c r="BE152" s="203">
        <f t="shared" si="34"/>
        <v>0</v>
      </c>
      <c r="BF152" s="203">
        <f t="shared" si="35"/>
        <v>0</v>
      </c>
      <c r="BG152" s="203">
        <f t="shared" si="36"/>
        <v>0</v>
      </c>
      <c r="BH152" s="203">
        <f t="shared" si="37"/>
        <v>0</v>
      </c>
      <c r="BI152" s="203">
        <f t="shared" si="38"/>
        <v>0</v>
      </c>
      <c r="BJ152" s="23" t="s">
        <v>147</v>
      </c>
      <c r="BK152" s="203">
        <f t="shared" si="39"/>
        <v>0</v>
      </c>
      <c r="BL152" s="23" t="s">
        <v>224</v>
      </c>
      <c r="BM152" s="23" t="s">
        <v>655</v>
      </c>
    </row>
    <row r="153" spans="2:65" s="10" customFormat="1" ht="29.85" customHeight="1">
      <c r="B153" s="175"/>
      <c r="C153" s="176"/>
      <c r="D153" s="189" t="s">
        <v>68</v>
      </c>
      <c r="E153" s="190" t="s">
        <v>937</v>
      </c>
      <c r="F153" s="190" t="s">
        <v>938</v>
      </c>
      <c r="G153" s="176"/>
      <c r="H153" s="176"/>
      <c r="I153" s="179"/>
      <c r="J153" s="191">
        <f>BK153</f>
        <v>0</v>
      </c>
      <c r="K153" s="176"/>
      <c r="L153" s="181"/>
      <c r="M153" s="182"/>
      <c r="N153" s="183"/>
      <c r="O153" s="183"/>
      <c r="P153" s="184">
        <f>SUM(P154:P165)</f>
        <v>0</v>
      </c>
      <c r="Q153" s="183"/>
      <c r="R153" s="184">
        <f>SUM(R154:R165)</f>
        <v>0</v>
      </c>
      <c r="S153" s="183"/>
      <c r="T153" s="185">
        <f>SUM(T154:T165)</f>
        <v>0</v>
      </c>
      <c r="AR153" s="186" t="s">
        <v>147</v>
      </c>
      <c r="AT153" s="187" t="s">
        <v>68</v>
      </c>
      <c r="AU153" s="187" t="s">
        <v>77</v>
      </c>
      <c r="AY153" s="186" t="s">
        <v>138</v>
      </c>
      <c r="BK153" s="188">
        <f>SUM(BK154:BK165)</f>
        <v>0</v>
      </c>
    </row>
    <row r="154" spans="2:65" s="1" customFormat="1" ht="22.5" customHeight="1">
      <c r="B154" s="40"/>
      <c r="C154" s="192" t="s">
        <v>410</v>
      </c>
      <c r="D154" s="192" t="s">
        <v>141</v>
      </c>
      <c r="E154" s="193" t="s">
        <v>1227</v>
      </c>
      <c r="F154" s="194" t="s">
        <v>1228</v>
      </c>
      <c r="G154" s="195" t="s">
        <v>144</v>
      </c>
      <c r="H154" s="196">
        <v>10</v>
      </c>
      <c r="I154" s="197"/>
      <c r="J154" s="198">
        <f t="shared" ref="J154:J165" si="40">ROUND(I154*H154,2)</f>
        <v>0</v>
      </c>
      <c r="K154" s="194" t="s">
        <v>21</v>
      </c>
      <c r="L154" s="60"/>
      <c r="M154" s="199" t="s">
        <v>21</v>
      </c>
      <c r="N154" s="200" t="s">
        <v>41</v>
      </c>
      <c r="O154" s="41"/>
      <c r="P154" s="201">
        <f t="shared" ref="P154:P165" si="41">O154*H154</f>
        <v>0</v>
      </c>
      <c r="Q154" s="201">
        <v>0</v>
      </c>
      <c r="R154" s="201">
        <f t="shared" ref="R154:R165" si="42">Q154*H154</f>
        <v>0</v>
      </c>
      <c r="S154" s="201">
        <v>0</v>
      </c>
      <c r="T154" s="202">
        <f t="shared" ref="T154:T165" si="43">S154*H154</f>
        <v>0</v>
      </c>
      <c r="AR154" s="23" t="s">
        <v>224</v>
      </c>
      <c r="AT154" s="23" t="s">
        <v>141</v>
      </c>
      <c r="AU154" s="23" t="s">
        <v>147</v>
      </c>
      <c r="AY154" s="23" t="s">
        <v>138</v>
      </c>
      <c r="BE154" s="203">
        <f t="shared" ref="BE154:BE165" si="44">IF(N154="základní",J154,0)</f>
        <v>0</v>
      </c>
      <c r="BF154" s="203">
        <f t="shared" ref="BF154:BF165" si="45">IF(N154="snížená",J154,0)</f>
        <v>0</v>
      </c>
      <c r="BG154" s="203">
        <f t="shared" ref="BG154:BG165" si="46">IF(N154="zákl. přenesená",J154,0)</f>
        <v>0</v>
      </c>
      <c r="BH154" s="203">
        <f t="shared" ref="BH154:BH165" si="47">IF(N154="sníž. přenesená",J154,0)</f>
        <v>0</v>
      </c>
      <c r="BI154" s="203">
        <f t="shared" ref="BI154:BI165" si="48">IF(N154="nulová",J154,0)</f>
        <v>0</v>
      </c>
      <c r="BJ154" s="23" t="s">
        <v>147</v>
      </c>
      <c r="BK154" s="203">
        <f t="shared" ref="BK154:BK165" si="49">ROUND(I154*H154,2)</f>
        <v>0</v>
      </c>
      <c r="BL154" s="23" t="s">
        <v>224</v>
      </c>
      <c r="BM154" s="23" t="s">
        <v>663</v>
      </c>
    </row>
    <row r="155" spans="2:65" s="1" customFormat="1" ht="22.5" customHeight="1">
      <c r="B155" s="40"/>
      <c r="C155" s="192" t="s">
        <v>414</v>
      </c>
      <c r="D155" s="192" t="s">
        <v>141</v>
      </c>
      <c r="E155" s="193" t="s">
        <v>939</v>
      </c>
      <c r="F155" s="194" t="s">
        <v>940</v>
      </c>
      <c r="G155" s="195" t="s">
        <v>144</v>
      </c>
      <c r="H155" s="196">
        <v>2</v>
      </c>
      <c r="I155" s="197"/>
      <c r="J155" s="198">
        <f t="shared" si="40"/>
        <v>0</v>
      </c>
      <c r="K155" s="194" t="s">
        <v>21</v>
      </c>
      <c r="L155" s="60"/>
      <c r="M155" s="199" t="s">
        <v>21</v>
      </c>
      <c r="N155" s="200" t="s">
        <v>41</v>
      </c>
      <c r="O155" s="41"/>
      <c r="P155" s="201">
        <f t="shared" si="41"/>
        <v>0</v>
      </c>
      <c r="Q155" s="201">
        <v>0</v>
      </c>
      <c r="R155" s="201">
        <f t="shared" si="42"/>
        <v>0</v>
      </c>
      <c r="S155" s="201">
        <v>0</v>
      </c>
      <c r="T155" s="202">
        <f t="shared" si="43"/>
        <v>0</v>
      </c>
      <c r="AR155" s="23" t="s">
        <v>224</v>
      </c>
      <c r="AT155" s="23" t="s">
        <v>141</v>
      </c>
      <c r="AU155" s="23" t="s">
        <v>147</v>
      </c>
      <c r="AY155" s="23" t="s">
        <v>138</v>
      </c>
      <c r="BE155" s="203">
        <f t="shared" si="44"/>
        <v>0</v>
      </c>
      <c r="BF155" s="203">
        <f t="shared" si="45"/>
        <v>0</v>
      </c>
      <c r="BG155" s="203">
        <f t="shared" si="46"/>
        <v>0</v>
      </c>
      <c r="BH155" s="203">
        <f t="shared" si="47"/>
        <v>0</v>
      </c>
      <c r="BI155" s="203">
        <f t="shared" si="48"/>
        <v>0</v>
      </c>
      <c r="BJ155" s="23" t="s">
        <v>147</v>
      </c>
      <c r="BK155" s="203">
        <f t="shared" si="49"/>
        <v>0</v>
      </c>
      <c r="BL155" s="23" t="s">
        <v>224</v>
      </c>
      <c r="BM155" s="23" t="s">
        <v>673</v>
      </c>
    </row>
    <row r="156" spans="2:65" s="1" customFormat="1" ht="22.5" customHeight="1">
      <c r="B156" s="40"/>
      <c r="C156" s="192" t="s">
        <v>418</v>
      </c>
      <c r="D156" s="192" t="s">
        <v>141</v>
      </c>
      <c r="E156" s="193" t="s">
        <v>941</v>
      </c>
      <c r="F156" s="194" t="s">
        <v>942</v>
      </c>
      <c r="G156" s="195" t="s">
        <v>144</v>
      </c>
      <c r="H156" s="196">
        <v>14</v>
      </c>
      <c r="I156" s="197"/>
      <c r="J156" s="198">
        <f t="shared" si="40"/>
        <v>0</v>
      </c>
      <c r="K156" s="194" t="s">
        <v>21</v>
      </c>
      <c r="L156" s="60"/>
      <c r="M156" s="199" t="s">
        <v>21</v>
      </c>
      <c r="N156" s="200" t="s">
        <v>41</v>
      </c>
      <c r="O156" s="41"/>
      <c r="P156" s="201">
        <f t="shared" si="41"/>
        <v>0</v>
      </c>
      <c r="Q156" s="201">
        <v>0</v>
      </c>
      <c r="R156" s="201">
        <f t="shared" si="42"/>
        <v>0</v>
      </c>
      <c r="S156" s="201">
        <v>0</v>
      </c>
      <c r="T156" s="202">
        <f t="shared" si="43"/>
        <v>0</v>
      </c>
      <c r="AR156" s="23" t="s">
        <v>224</v>
      </c>
      <c r="AT156" s="23" t="s">
        <v>141</v>
      </c>
      <c r="AU156" s="23" t="s">
        <v>147</v>
      </c>
      <c r="AY156" s="23" t="s">
        <v>138</v>
      </c>
      <c r="BE156" s="203">
        <f t="shared" si="44"/>
        <v>0</v>
      </c>
      <c r="BF156" s="203">
        <f t="shared" si="45"/>
        <v>0</v>
      </c>
      <c r="BG156" s="203">
        <f t="shared" si="46"/>
        <v>0</v>
      </c>
      <c r="BH156" s="203">
        <f t="shared" si="47"/>
        <v>0</v>
      </c>
      <c r="BI156" s="203">
        <f t="shared" si="48"/>
        <v>0</v>
      </c>
      <c r="BJ156" s="23" t="s">
        <v>147</v>
      </c>
      <c r="BK156" s="203">
        <f t="shared" si="49"/>
        <v>0</v>
      </c>
      <c r="BL156" s="23" t="s">
        <v>224</v>
      </c>
      <c r="BM156" s="23" t="s">
        <v>684</v>
      </c>
    </row>
    <row r="157" spans="2:65" s="1" customFormat="1" ht="22.5" customHeight="1">
      <c r="B157" s="40"/>
      <c r="C157" s="192" t="s">
        <v>422</v>
      </c>
      <c r="D157" s="192" t="s">
        <v>141</v>
      </c>
      <c r="E157" s="193" t="s">
        <v>943</v>
      </c>
      <c r="F157" s="194" t="s">
        <v>944</v>
      </c>
      <c r="G157" s="195" t="s">
        <v>144</v>
      </c>
      <c r="H157" s="196">
        <v>2</v>
      </c>
      <c r="I157" s="197"/>
      <c r="J157" s="198">
        <f t="shared" si="40"/>
        <v>0</v>
      </c>
      <c r="K157" s="194" t="s">
        <v>21</v>
      </c>
      <c r="L157" s="60"/>
      <c r="M157" s="199" t="s">
        <v>21</v>
      </c>
      <c r="N157" s="200" t="s">
        <v>41</v>
      </c>
      <c r="O157" s="41"/>
      <c r="P157" s="201">
        <f t="shared" si="41"/>
        <v>0</v>
      </c>
      <c r="Q157" s="201">
        <v>0</v>
      </c>
      <c r="R157" s="201">
        <f t="shared" si="42"/>
        <v>0</v>
      </c>
      <c r="S157" s="201">
        <v>0</v>
      </c>
      <c r="T157" s="202">
        <f t="shared" si="43"/>
        <v>0</v>
      </c>
      <c r="AR157" s="23" t="s">
        <v>224</v>
      </c>
      <c r="AT157" s="23" t="s">
        <v>141</v>
      </c>
      <c r="AU157" s="23" t="s">
        <v>147</v>
      </c>
      <c r="AY157" s="23" t="s">
        <v>138</v>
      </c>
      <c r="BE157" s="203">
        <f t="shared" si="44"/>
        <v>0</v>
      </c>
      <c r="BF157" s="203">
        <f t="shared" si="45"/>
        <v>0</v>
      </c>
      <c r="BG157" s="203">
        <f t="shared" si="46"/>
        <v>0</v>
      </c>
      <c r="BH157" s="203">
        <f t="shared" si="47"/>
        <v>0</v>
      </c>
      <c r="BI157" s="203">
        <f t="shared" si="48"/>
        <v>0</v>
      </c>
      <c r="BJ157" s="23" t="s">
        <v>147</v>
      </c>
      <c r="BK157" s="203">
        <f t="shared" si="49"/>
        <v>0</v>
      </c>
      <c r="BL157" s="23" t="s">
        <v>224</v>
      </c>
      <c r="BM157" s="23" t="s">
        <v>695</v>
      </c>
    </row>
    <row r="158" spans="2:65" s="1" customFormat="1" ht="22.5" customHeight="1">
      <c r="B158" s="40"/>
      <c r="C158" s="192" t="s">
        <v>426</v>
      </c>
      <c r="D158" s="192" t="s">
        <v>141</v>
      </c>
      <c r="E158" s="193" t="s">
        <v>945</v>
      </c>
      <c r="F158" s="194" t="s">
        <v>946</v>
      </c>
      <c r="G158" s="195" t="s">
        <v>144</v>
      </c>
      <c r="H158" s="196">
        <v>1</v>
      </c>
      <c r="I158" s="197"/>
      <c r="J158" s="198">
        <f t="shared" si="40"/>
        <v>0</v>
      </c>
      <c r="K158" s="194" t="s">
        <v>21</v>
      </c>
      <c r="L158" s="60"/>
      <c r="M158" s="199" t="s">
        <v>21</v>
      </c>
      <c r="N158" s="200" t="s">
        <v>41</v>
      </c>
      <c r="O158" s="41"/>
      <c r="P158" s="201">
        <f t="shared" si="41"/>
        <v>0</v>
      </c>
      <c r="Q158" s="201">
        <v>0</v>
      </c>
      <c r="R158" s="201">
        <f t="shared" si="42"/>
        <v>0</v>
      </c>
      <c r="S158" s="201">
        <v>0</v>
      </c>
      <c r="T158" s="202">
        <f t="shared" si="43"/>
        <v>0</v>
      </c>
      <c r="AR158" s="23" t="s">
        <v>224</v>
      </c>
      <c r="AT158" s="23" t="s">
        <v>141</v>
      </c>
      <c r="AU158" s="23" t="s">
        <v>147</v>
      </c>
      <c r="AY158" s="23" t="s">
        <v>138</v>
      </c>
      <c r="BE158" s="203">
        <f t="shared" si="44"/>
        <v>0</v>
      </c>
      <c r="BF158" s="203">
        <f t="shared" si="45"/>
        <v>0</v>
      </c>
      <c r="BG158" s="203">
        <f t="shared" si="46"/>
        <v>0</v>
      </c>
      <c r="BH158" s="203">
        <f t="shared" si="47"/>
        <v>0</v>
      </c>
      <c r="BI158" s="203">
        <f t="shared" si="48"/>
        <v>0</v>
      </c>
      <c r="BJ158" s="23" t="s">
        <v>147</v>
      </c>
      <c r="BK158" s="203">
        <f t="shared" si="49"/>
        <v>0</v>
      </c>
      <c r="BL158" s="23" t="s">
        <v>224</v>
      </c>
      <c r="BM158" s="23" t="s">
        <v>706</v>
      </c>
    </row>
    <row r="159" spans="2:65" s="1" customFormat="1" ht="22.5" customHeight="1">
      <c r="B159" s="40"/>
      <c r="C159" s="192" t="s">
        <v>430</v>
      </c>
      <c r="D159" s="192" t="s">
        <v>141</v>
      </c>
      <c r="E159" s="193" t="s">
        <v>947</v>
      </c>
      <c r="F159" s="194" t="s">
        <v>948</v>
      </c>
      <c r="G159" s="195" t="s">
        <v>144</v>
      </c>
      <c r="H159" s="196">
        <v>2</v>
      </c>
      <c r="I159" s="197"/>
      <c r="J159" s="198">
        <f t="shared" si="40"/>
        <v>0</v>
      </c>
      <c r="K159" s="194" t="s">
        <v>21</v>
      </c>
      <c r="L159" s="60"/>
      <c r="M159" s="199" t="s">
        <v>21</v>
      </c>
      <c r="N159" s="200" t="s">
        <v>41</v>
      </c>
      <c r="O159" s="41"/>
      <c r="P159" s="201">
        <f t="shared" si="41"/>
        <v>0</v>
      </c>
      <c r="Q159" s="201">
        <v>0</v>
      </c>
      <c r="R159" s="201">
        <f t="shared" si="42"/>
        <v>0</v>
      </c>
      <c r="S159" s="201">
        <v>0</v>
      </c>
      <c r="T159" s="202">
        <f t="shared" si="43"/>
        <v>0</v>
      </c>
      <c r="AR159" s="23" t="s">
        <v>224</v>
      </c>
      <c r="AT159" s="23" t="s">
        <v>141</v>
      </c>
      <c r="AU159" s="23" t="s">
        <v>147</v>
      </c>
      <c r="AY159" s="23" t="s">
        <v>138</v>
      </c>
      <c r="BE159" s="203">
        <f t="shared" si="44"/>
        <v>0</v>
      </c>
      <c r="BF159" s="203">
        <f t="shared" si="45"/>
        <v>0</v>
      </c>
      <c r="BG159" s="203">
        <f t="shared" si="46"/>
        <v>0</v>
      </c>
      <c r="BH159" s="203">
        <f t="shared" si="47"/>
        <v>0</v>
      </c>
      <c r="BI159" s="203">
        <f t="shared" si="48"/>
        <v>0</v>
      </c>
      <c r="BJ159" s="23" t="s">
        <v>147</v>
      </c>
      <c r="BK159" s="203">
        <f t="shared" si="49"/>
        <v>0</v>
      </c>
      <c r="BL159" s="23" t="s">
        <v>224</v>
      </c>
      <c r="BM159" s="23" t="s">
        <v>717</v>
      </c>
    </row>
    <row r="160" spans="2:65" s="1" customFormat="1" ht="22.5" customHeight="1">
      <c r="B160" s="40"/>
      <c r="C160" s="192" t="s">
        <v>434</v>
      </c>
      <c r="D160" s="192" t="s">
        <v>141</v>
      </c>
      <c r="E160" s="193" t="s">
        <v>949</v>
      </c>
      <c r="F160" s="194" t="s">
        <v>950</v>
      </c>
      <c r="G160" s="195" t="s">
        <v>144</v>
      </c>
      <c r="H160" s="196">
        <v>2</v>
      </c>
      <c r="I160" s="197"/>
      <c r="J160" s="198">
        <f t="shared" si="40"/>
        <v>0</v>
      </c>
      <c r="K160" s="194" t="s">
        <v>21</v>
      </c>
      <c r="L160" s="60"/>
      <c r="M160" s="199" t="s">
        <v>21</v>
      </c>
      <c r="N160" s="200" t="s">
        <v>41</v>
      </c>
      <c r="O160" s="41"/>
      <c r="P160" s="201">
        <f t="shared" si="41"/>
        <v>0</v>
      </c>
      <c r="Q160" s="201">
        <v>0</v>
      </c>
      <c r="R160" s="201">
        <f t="shared" si="42"/>
        <v>0</v>
      </c>
      <c r="S160" s="201">
        <v>0</v>
      </c>
      <c r="T160" s="202">
        <f t="shared" si="43"/>
        <v>0</v>
      </c>
      <c r="AR160" s="23" t="s">
        <v>224</v>
      </c>
      <c r="AT160" s="23" t="s">
        <v>141</v>
      </c>
      <c r="AU160" s="23" t="s">
        <v>147</v>
      </c>
      <c r="AY160" s="23" t="s">
        <v>138</v>
      </c>
      <c r="BE160" s="203">
        <f t="shared" si="44"/>
        <v>0</v>
      </c>
      <c r="BF160" s="203">
        <f t="shared" si="45"/>
        <v>0</v>
      </c>
      <c r="BG160" s="203">
        <f t="shared" si="46"/>
        <v>0</v>
      </c>
      <c r="BH160" s="203">
        <f t="shared" si="47"/>
        <v>0</v>
      </c>
      <c r="BI160" s="203">
        <f t="shared" si="48"/>
        <v>0</v>
      </c>
      <c r="BJ160" s="23" t="s">
        <v>147</v>
      </c>
      <c r="BK160" s="203">
        <f t="shared" si="49"/>
        <v>0</v>
      </c>
      <c r="BL160" s="23" t="s">
        <v>224</v>
      </c>
      <c r="BM160" s="23" t="s">
        <v>725</v>
      </c>
    </row>
    <row r="161" spans="2:65" s="1" customFormat="1" ht="22.5" customHeight="1">
      <c r="B161" s="40"/>
      <c r="C161" s="233" t="s">
        <v>438</v>
      </c>
      <c r="D161" s="233" t="s">
        <v>216</v>
      </c>
      <c r="E161" s="234" t="s">
        <v>951</v>
      </c>
      <c r="F161" s="235" t="s">
        <v>952</v>
      </c>
      <c r="G161" s="236" t="s">
        <v>144</v>
      </c>
      <c r="H161" s="237">
        <v>6</v>
      </c>
      <c r="I161" s="238"/>
      <c r="J161" s="239">
        <f t="shared" si="40"/>
        <v>0</v>
      </c>
      <c r="K161" s="235" t="s">
        <v>21</v>
      </c>
      <c r="L161" s="240"/>
      <c r="M161" s="241" t="s">
        <v>21</v>
      </c>
      <c r="N161" s="242" t="s">
        <v>41</v>
      </c>
      <c r="O161" s="41"/>
      <c r="P161" s="201">
        <f t="shared" si="41"/>
        <v>0</v>
      </c>
      <c r="Q161" s="201">
        <v>0</v>
      </c>
      <c r="R161" s="201">
        <f t="shared" si="42"/>
        <v>0</v>
      </c>
      <c r="S161" s="201">
        <v>0</v>
      </c>
      <c r="T161" s="202">
        <f t="shared" si="43"/>
        <v>0</v>
      </c>
      <c r="AR161" s="23" t="s">
        <v>307</v>
      </c>
      <c r="AT161" s="23" t="s">
        <v>216</v>
      </c>
      <c r="AU161" s="23" t="s">
        <v>147</v>
      </c>
      <c r="AY161" s="23" t="s">
        <v>138</v>
      </c>
      <c r="BE161" s="203">
        <f t="shared" si="44"/>
        <v>0</v>
      </c>
      <c r="BF161" s="203">
        <f t="shared" si="45"/>
        <v>0</v>
      </c>
      <c r="BG161" s="203">
        <f t="shared" si="46"/>
        <v>0</v>
      </c>
      <c r="BH161" s="203">
        <f t="shared" si="47"/>
        <v>0</v>
      </c>
      <c r="BI161" s="203">
        <f t="shared" si="48"/>
        <v>0</v>
      </c>
      <c r="BJ161" s="23" t="s">
        <v>147</v>
      </c>
      <c r="BK161" s="203">
        <f t="shared" si="49"/>
        <v>0</v>
      </c>
      <c r="BL161" s="23" t="s">
        <v>224</v>
      </c>
      <c r="BM161" s="23" t="s">
        <v>735</v>
      </c>
    </row>
    <row r="162" spans="2:65" s="1" customFormat="1" ht="22.5" customHeight="1">
      <c r="B162" s="40"/>
      <c r="C162" s="233" t="s">
        <v>442</v>
      </c>
      <c r="D162" s="233" t="s">
        <v>216</v>
      </c>
      <c r="E162" s="234" t="s">
        <v>953</v>
      </c>
      <c r="F162" s="235" t="s">
        <v>954</v>
      </c>
      <c r="G162" s="236" t="s">
        <v>144</v>
      </c>
      <c r="H162" s="237">
        <v>14</v>
      </c>
      <c r="I162" s="238"/>
      <c r="J162" s="239">
        <f t="shared" si="40"/>
        <v>0</v>
      </c>
      <c r="K162" s="235" t="s">
        <v>21</v>
      </c>
      <c r="L162" s="240"/>
      <c r="M162" s="241" t="s">
        <v>21</v>
      </c>
      <c r="N162" s="242" t="s">
        <v>41</v>
      </c>
      <c r="O162" s="41"/>
      <c r="P162" s="201">
        <f t="shared" si="41"/>
        <v>0</v>
      </c>
      <c r="Q162" s="201">
        <v>0</v>
      </c>
      <c r="R162" s="201">
        <f t="shared" si="42"/>
        <v>0</v>
      </c>
      <c r="S162" s="201">
        <v>0</v>
      </c>
      <c r="T162" s="202">
        <f t="shared" si="43"/>
        <v>0</v>
      </c>
      <c r="AR162" s="23" t="s">
        <v>307</v>
      </c>
      <c r="AT162" s="23" t="s">
        <v>216</v>
      </c>
      <c r="AU162" s="23" t="s">
        <v>147</v>
      </c>
      <c r="AY162" s="23" t="s">
        <v>138</v>
      </c>
      <c r="BE162" s="203">
        <f t="shared" si="44"/>
        <v>0</v>
      </c>
      <c r="BF162" s="203">
        <f t="shared" si="45"/>
        <v>0</v>
      </c>
      <c r="BG162" s="203">
        <f t="shared" si="46"/>
        <v>0</v>
      </c>
      <c r="BH162" s="203">
        <f t="shared" si="47"/>
        <v>0</v>
      </c>
      <c r="BI162" s="203">
        <f t="shared" si="48"/>
        <v>0</v>
      </c>
      <c r="BJ162" s="23" t="s">
        <v>147</v>
      </c>
      <c r="BK162" s="203">
        <f t="shared" si="49"/>
        <v>0</v>
      </c>
      <c r="BL162" s="23" t="s">
        <v>224</v>
      </c>
      <c r="BM162" s="23" t="s">
        <v>746</v>
      </c>
    </row>
    <row r="163" spans="2:65" s="1" customFormat="1" ht="22.5" customHeight="1">
      <c r="B163" s="40"/>
      <c r="C163" s="233" t="s">
        <v>446</v>
      </c>
      <c r="D163" s="233" t="s">
        <v>216</v>
      </c>
      <c r="E163" s="234" t="s">
        <v>955</v>
      </c>
      <c r="F163" s="235" t="s">
        <v>956</v>
      </c>
      <c r="G163" s="236" t="s">
        <v>144</v>
      </c>
      <c r="H163" s="237">
        <v>1</v>
      </c>
      <c r="I163" s="238"/>
      <c r="J163" s="239">
        <f t="shared" si="40"/>
        <v>0</v>
      </c>
      <c r="K163" s="235" t="s">
        <v>21</v>
      </c>
      <c r="L163" s="240"/>
      <c r="M163" s="241" t="s">
        <v>21</v>
      </c>
      <c r="N163" s="242" t="s">
        <v>41</v>
      </c>
      <c r="O163" s="41"/>
      <c r="P163" s="201">
        <f t="shared" si="41"/>
        <v>0</v>
      </c>
      <c r="Q163" s="201">
        <v>0</v>
      </c>
      <c r="R163" s="201">
        <f t="shared" si="42"/>
        <v>0</v>
      </c>
      <c r="S163" s="201">
        <v>0</v>
      </c>
      <c r="T163" s="202">
        <f t="shared" si="43"/>
        <v>0</v>
      </c>
      <c r="AR163" s="23" t="s">
        <v>307</v>
      </c>
      <c r="AT163" s="23" t="s">
        <v>216</v>
      </c>
      <c r="AU163" s="23" t="s">
        <v>147</v>
      </c>
      <c r="AY163" s="23" t="s">
        <v>138</v>
      </c>
      <c r="BE163" s="203">
        <f t="shared" si="44"/>
        <v>0</v>
      </c>
      <c r="BF163" s="203">
        <f t="shared" si="45"/>
        <v>0</v>
      </c>
      <c r="BG163" s="203">
        <f t="shared" si="46"/>
        <v>0</v>
      </c>
      <c r="BH163" s="203">
        <f t="shared" si="47"/>
        <v>0</v>
      </c>
      <c r="BI163" s="203">
        <f t="shared" si="48"/>
        <v>0</v>
      </c>
      <c r="BJ163" s="23" t="s">
        <v>147</v>
      </c>
      <c r="BK163" s="203">
        <f t="shared" si="49"/>
        <v>0</v>
      </c>
      <c r="BL163" s="23" t="s">
        <v>224</v>
      </c>
      <c r="BM163" s="23" t="s">
        <v>763</v>
      </c>
    </row>
    <row r="164" spans="2:65" s="1" customFormat="1" ht="22.5" customHeight="1">
      <c r="B164" s="40"/>
      <c r="C164" s="233" t="s">
        <v>450</v>
      </c>
      <c r="D164" s="233" t="s">
        <v>216</v>
      </c>
      <c r="E164" s="234" t="s">
        <v>957</v>
      </c>
      <c r="F164" s="235" t="s">
        <v>958</v>
      </c>
      <c r="G164" s="236" t="s">
        <v>144</v>
      </c>
      <c r="H164" s="237">
        <v>6</v>
      </c>
      <c r="I164" s="238"/>
      <c r="J164" s="239">
        <f t="shared" si="40"/>
        <v>0</v>
      </c>
      <c r="K164" s="235" t="s">
        <v>21</v>
      </c>
      <c r="L164" s="240"/>
      <c r="M164" s="241" t="s">
        <v>21</v>
      </c>
      <c r="N164" s="242" t="s">
        <v>41</v>
      </c>
      <c r="O164" s="41"/>
      <c r="P164" s="201">
        <f t="shared" si="41"/>
        <v>0</v>
      </c>
      <c r="Q164" s="201">
        <v>0</v>
      </c>
      <c r="R164" s="201">
        <f t="shared" si="42"/>
        <v>0</v>
      </c>
      <c r="S164" s="201">
        <v>0</v>
      </c>
      <c r="T164" s="202">
        <f t="shared" si="43"/>
        <v>0</v>
      </c>
      <c r="AR164" s="23" t="s">
        <v>307</v>
      </c>
      <c r="AT164" s="23" t="s">
        <v>216</v>
      </c>
      <c r="AU164" s="23" t="s">
        <v>147</v>
      </c>
      <c r="AY164" s="23" t="s">
        <v>138</v>
      </c>
      <c r="BE164" s="203">
        <f t="shared" si="44"/>
        <v>0</v>
      </c>
      <c r="BF164" s="203">
        <f t="shared" si="45"/>
        <v>0</v>
      </c>
      <c r="BG164" s="203">
        <f t="shared" si="46"/>
        <v>0</v>
      </c>
      <c r="BH164" s="203">
        <f t="shared" si="47"/>
        <v>0</v>
      </c>
      <c r="BI164" s="203">
        <f t="shared" si="48"/>
        <v>0</v>
      </c>
      <c r="BJ164" s="23" t="s">
        <v>147</v>
      </c>
      <c r="BK164" s="203">
        <f t="shared" si="49"/>
        <v>0</v>
      </c>
      <c r="BL164" s="23" t="s">
        <v>224</v>
      </c>
      <c r="BM164" s="23" t="s">
        <v>772</v>
      </c>
    </row>
    <row r="165" spans="2:65" s="1" customFormat="1" ht="22.5" customHeight="1">
      <c r="B165" s="40"/>
      <c r="C165" s="192" t="s">
        <v>454</v>
      </c>
      <c r="D165" s="192" t="s">
        <v>141</v>
      </c>
      <c r="E165" s="193" t="s">
        <v>959</v>
      </c>
      <c r="F165" s="194" t="s">
        <v>960</v>
      </c>
      <c r="G165" s="195" t="s">
        <v>315</v>
      </c>
      <c r="H165" s="247"/>
      <c r="I165" s="197"/>
      <c r="J165" s="198">
        <f t="shared" si="40"/>
        <v>0</v>
      </c>
      <c r="K165" s="194" t="s">
        <v>21</v>
      </c>
      <c r="L165" s="60"/>
      <c r="M165" s="199" t="s">
        <v>21</v>
      </c>
      <c r="N165" s="200" t="s">
        <v>41</v>
      </c>
      <c r="O165" s="41"/>
      <c r="P165" s="201">
        <f t="shared" si="41"/>
        <v>0</v>
      </c>
      <c r="Q165" s="201">
        <v>0</v>
      </c>
      <c r="R165" s="201">
        <f t="shared" si="42"/>
        <v>0</v>
      </c>
      <c r="S165" s="201">
        <v>0</v>
      </c>
      <c r="T165" s="202">
        <f t="shared" si="43"/>
        <v>0</v>
      </c>
      <c r="AR165" s="23" t="s">
        <v>224</v>
      </c>
      <c r="AT165" s="23" t="s">
        <v>141</v>
      </c>
      <c r="AU165" s="23" t="s">
        <v>147</v>
      </c>
      <c r="AY165" s="23" t="s">
        <v>138</v>
      </c>
      <c r="BE165" s="203">
        <f t="shared" si="44"/>
        <v>0</v>
      </c>
      <c r="BF165" s="203">
        <f t="shared" si="45"/>
        <v>0</v>
      </c>
      <c r="BG165" s="203">
        <f t="shared" si="46"/>
        <v>0</v>
      </c>
      <c r="BH165" s="203">
        <f t="shared" si="47"/>
        <v>0</v>
      </c>
      <c r="BI165" s="203">
        <f t="shared" si="48"/>
        <v>0</v>
      </c>
      <c r="BJ165" s="23" t="s">
        <v>147</v>
      </c>
      <c r="BK165" s="203">
        <f t="shared" si="49"/>
        <v>0</v>
      </c>
      <c r="BL165" s="23" t="s">
        <v>224</v>
      </c>
      <c r="BM165" s="23" t="s">
        <v>780</v>
      </c>
    </row>
    <row r="166" spans="2:65" s="10" customFormat="1" ht="29.85" customHeight="1">
      <c r="B166" s="175"/>
      <c r="C166" s="176"/>
      <c r="D166" s="189" t="s">
        <v>68</v>
      </c>
      <c r="E166" s="190" t="s">
        <v>961</v>
      </c>
      <c r="F166" s="190" t="s">
        <v>962</v>
      </c>
      <c r="G166" s="176"/>
      <c r="H166" s="176"/>
      <c r="I166" s="179"/>
      <c r="J166" s="191">
        <f>BK166</f>
        <v>0</v>
      </c>
      <c r="K166" s="176"/>
      <c r="L166" s="181"/>
      <c r="M166" s="182"/>
      <c r="N166" s="183"/>
      <c r="O166" s="183"/>
      <c r="P166" s="184">
        <f>SUM(P167:P182)</f>
        <v>0</v>
      </c>
      <c r="Q166" s="183"/>
      <c r="R166" s="184">
        <f>SUM(R167:R182)</f>
        <v>0</v>
      </c>
      <c r="S166" s="183"/>
      <c r="T166" s="185">
        <f>SUM(T167:T182)</f>
        <v>0</v>
      </c>
      <c r="AR166" s="186" t="s">
        <v>147</v>
      </c>
      <c r="AT166" s="187" t="s">
        <v>68</v>
      </c>
      <c r="AU166" s="187" t="s">
        <v>77</v>
      </c>
      <c r="AY166" s="186" t="s">
        <v>138</v>
      </c>
      <c r="BK166" s="188">
        <f>SUM(BK167:BK182)</f>
        <v>0</v>
      </c>
    </row>
    <row r="167" spans="2:65" s="1" customFormat="1" ht="22.5" customHeight="1">
      <c r="B167" s="40"/>
      <c r="C167" s="192" t="s">
        <v>460</v>
      </c>
      <c r="D167" s="192" t="s">
        <v>141</v>
      </c>
      <c r="E167" s="193" t="s">
        <v>963</v>
      </c>
      <c r="F167" s="194" t="s">
        <v>964</v>
      </c>
      <c r="G167" s="195" t="s">
        <v>144</v>
      </c>
      <c r="H167" s="196">
        <v>7</v>
      </c>
      <c r="I167" s="197"/>
      <c r="J167" s="198">
        <f t="shared" ref="J167:J182" si="50">ROUND(I167*H167,2)</f>
        <v>0</v>
      </c>
      <c r="K167" s="194" t="s">
        <v>21</v>
      </c>
      <c r="L167" s="60"/>
      <c r="M167" s="199" t="s">
        <v>21</v>
      </c>
      <c r="N167" s="200" t="s">
        <v>41</v>
      </c>
      <c r="O167" s="41"/>
      <c r="P167" s="201">
        <f t="shared" ref="P167:P182" si="51">O167*H167</f>
        <v>0</v>
      </c>
      <c r="Q167" s="201">
        <v>0</v>
      </c>
      <c r="R167" s="201">
        <f t="shared" ref="R167:R182" si="52">Q167*H167</f>
        <v>0</v>
      </c>
      <c r="S167" s="201">
        <v>0</v>
      </c>
      <c r="T167" s="202">
        <f t="shared" ref="T167:T182" si="53">S167*H167</f>
        <v>0</v>
      </c>
      <c r="AR167" s="23" t="s">
        <v>224</v>
      </c>
      <c r="AT167" s="23" t="s">
        <v>141</v>
      </c>
      <c r="AU167" s="23" t="s">
        <v>147</v>
      </c>
      <c r="AY167" s="23" t="s">
        <v>138</v>
      </c>
      <c r="BE167" s="203">
        <f t="shared" ref="BE167:BE182" si="54">IF(N167="základní",J167,0)</f>
        <v>0</v>
      </c>
      <c r="BF167" s="203">
        <f t="shared" ref="BF167:BF182" si="55">IF(N167="snížená",J167,0)</f>
        <v>0</v>
      </c>
      <c r="BG167" s="203">
        <f t="shared" ref="BG167:BG182" si="56">IF(N167="zákl. přenesená",J167,0)</f>
        <v>0</v>
      </c>
      <c r="BH167" s="203">
        <f t="shared" ref="BH167:BH182" si="57">IF(N167="sníž. přenesená",J167,0)</f>
        <v>0</v>
      </c>
      <c r="BI167" s="203">
        <f t="shared" ref="BI167:BI182" si="58">IF(N167="nulová",J167,0)</f>
        <v>0</v>
      </c>
      <c r="BJ167" s="23" t="s">
        <v>147</v>
      </c>
      <c r="BK167" s="203">
        <f t="shared" ref="BK167:BK182" si="59">ROUND(I167*H167,2)</f>
        <v>0</v>
      </c>
      <c r="BL167" s="23" t="s">
        <v>224</v>
      </c>
      <c r="BM167" s="23" t="s">
        <v>794</v>
      </c>
    </row>
    <row r="168" spans="2:65" s="1" customFormat="1" ht="22.5" customHeight="1">
      <c r="B168" s="40"/>
      <c r="C168" s="192" t="s">
        <v>464</v>
      </c>
      <c r="D168" s="192" t="s">
        <v>141</v>
      </c>
      <c r="E168" s="193" t="s">
        <v>965</v>
      </c>
      <c r="F168" s="194" t="s">
        <v>966</v>
      </c>
      <c r="G168" s="195" t="s">
        <v>144</v>
      </c>
      <c r="H168" s="196">
        <v>7</v>
      </c>
      <c r="I168" s="197"/>
      <c r="J168" s="198">
        <f t="shared" si="50"/>
        <v>0</v>
      </c>
      <c r="K168" s="194" t="s">
        <v>21</v>
      </c>
      <c r="L168" s="60"/>
      <c r="M168" s="199" t="s">
        <v>21</v>
      </c>
      <c r="N168" s="200" t="s">
        <v>41</v>
      </c>
      <c r="O168" s="41"/>
      <c r="P168" s="201">
        <f t="shared" si="51"/>
        <v>0</v>
      </c>
      <c r="Q168" s="201">
        <v>0</v>
      </c>
      <c r="R168" s="201">
        <f t="shared" si="52"/>
        <v>0</v>
      </c>
      <c r="S168" s="201">
        <v>0</v>
      </c>
      <c r="T168" s="202">
        <f t="shared" si="53"/>
        <v>0</v>
      </c>
      <c r="AR168" s="23" t="s">
        <v>224</v>
      </c>
      <c r="AT168" s="23" t="s">
        <v>141</v>
      </c>
      <c r="AU168" s="23" t="s">
        <v>147</v>
      </c>
      <c r="AY168" s="23" t="s">
        <v>138</v>
      </c>
      <c r="BE168" s="203">
        <f t="shared" si="54"/>
        <v>0</v>
      </c>
      <c r="BF168" s="203">
        <f t="shared" si="55"/>
        <v>0</v>
      </c>
      <c r="BG168" s="203">
        <f t="shared" si="56"/>
        <v>0</v>
      </c>
      <c r="BH168" s="203">
        <f t="shared" si="57"/>
        <v>0</v>
      </c>
      <c r="BI168" s="203">
        <f t="shared" si="58"/>
        <v>0</v>
      </c>
      <c r="BJ168" s="23" t="s">
        <v>147</v>
      </c>
      <c r="BK168" s="203">
        <f t="shared" si="59"/>
        <v>0</v>
      </c>
      <c r="BL168" s="23" t="s">
        <v>224</v>
      </c>
      <c r="BM168" s="23" t="s">
        <v>803</v>
      </c>
    </row>
    <row r="169" spans="2:65" s="1" customFormat="1" ht="22.5" customHeight="1">
      <c r="B169" s="40"/>
      <c r="C169" s="192" t="s">
        <v>468</v>
      </c>
      <c r="D169" s="192" t="s">
        <v>141</v>
      </c>
      <c r="E169" s="193" t="s">
        <v>1229</v>
      </c>
      <c r="F169" s="194" t="s">
        <v>1230</v>
      </c>
      <c r="G169" s="195" t="s">
        <v>144</v>
      </c>
      <c r="H169" s="196">
        <v>5</v>
      </c>
      <c r="I169" s="197"/>
      <c r="J169" s="198">
        <f t="shared" si="50"/>
        <v>0</v>
      </c>
      <c r="K169" s="194" t="s">
        <v>21</v>
      </c>
      <c r="L169" s="60"/>
      <c r="M169" s="199" t="s">
        <v>21</v>
      </c>
      <c r="N169" s="200" t="s">
        <v>41</v>
      </c>
      <c r="O169" s="41"/>
      <c r="P169" s="201">
        <f t="shared" si="51"/>
        <v>0</v>
      </c>
      <c r="Q169" s="201">
        <v>0</v>
      </c>
      <c r="R169" s="201">
        <f t="shared" si="52"/>
        <v>0</v>
      </c>
      <c r="S169" s="201">
        <v>0</v>
      </c>
      <c r="T169" s="202">
        <f t="shared" si="53"/>
        <v>0</v>
      </c>
      <c r="AR169" s="23" t="s">
        <v>224</v>
      </c>
      <c r="AT169" s="23" t="s">
        <v>141</v>
      </c>
      <c r="AU169" s="23" t="s">
        <v>147</v>
      </c>
      <c r="AY169" s="23" t="s">
        <v>138</v>
      </c>
      <c r="BE169" s="203">
        <f t="shared" si="54"/>
        <v>0</v>
      </c>
      <c r="BF169" s="203">
        <f t="shared" si="55"/>
        <v>0</v>
      </c>
      <c r="BG169" s="203">
        <f t="shared" si="56"/>
        <v>0</v>
      </c>
      <c r="BH169" s="203">
        <f t="shared" si="57"/>
        <v>0</v>
      </c>
      <c r="BI169" s="203">
        <f t="shared" si="58"/>
        <v>0</v>
      </c>
      <c r="BJ169" s="23" t="s">
        <v>147</v>
      </c>
      <c r="BK169" s="203">
        <f t="shared" si="59"/>
        <v>0</v>
      </c>
      <c r="BL169" s="23" t="s">
        <v>224</v>
      </c>
      <c r="BM169" s="23" t="s">
        <v>973</v>
      </c>
    </row>
    <row r="170" spans="2:65" s="1" customFormat="1" ht="22.5" customHeight="1">
      <c r="B170" s="40"/>
      <c r="C170" s="192" t="s">
        <v>472</v>
      </c>
      <c r="D170" s="192" t="s">
        <v>141</v>
      </c>
      <c r="E170" s="193" t="s">
        <v>967</v>
      </c>
      <c r="F170" s="194" t="s">
        <v>968</v>
      </c>
      <c r="G170" s="195" t="s">
        <v>144</v>
      </c>
      <c r="H170" s="196">
        <v>7</v>
      </c>
      <c r="I170" s="197"/>
      <c r="J170" s="198">
        <f t="shared" si="50"/>
        <v>0</v>
      </c>
      <c r="K170" s="194" t="s">
        <v>21</v>
      </c>
      <c r="L170" s="60"/>
      <c r="M170" s="199" t="s">
        <v>21</v>
      </c>
      <c r="N170" s="200" t="s">
        <v>41</v>
      </c>
      <c r="O170" s="41"/>
      <c r="P170" s="201">
        <f t="shared" si="51"/>
        <v>0</v>
      </c>
      <c r="Q170" s="201">
        <v>0</v>
      </c>
      <c r="R170" s="201">
        <f t="shared" si="52"/>
        <v>0</v>
      </c>
      <c r="S170" s="201">
        <v>0</v>
      </c>
      <c r="T170" s="202">
        <f t="shared" si="53"/>
        <v>0</v>
      </c>
      <c r="AR170" s="23" t="s">
        <v>224</v>
      </c>
      <c r="AT170" s="23" t="s">
        <v>141</v>
      </c>
      <c r="AU170" s="23" t="s">
        <v>147</v>
      </c>
      <c r="AY170" s="23" t="s">
        <v>138</v>
      </c>
      <c r="BE170" s="203">
        <f t="shared" si="54"/>
        <v>0</v>
      </c>
      <c r="BF170" s="203">
        <f t="shared" si="55"/>
        <v>0</v>
      </c>
      <c r="BG170" s="203">
        <f t="shared" si="56"/>
        <v>0</v>
      </c>
      <c r="BH170" s="203">
        <f t="shared" si="57"/>
        <v>0</v>
      </c>
      <c r="BI170" s="203">
        <f t="shared" si="58"/>
        <v>0</v>
      </c>
      <c r="BJ170" s="23" t="s">
        <v>147</v>
      </c>
      <c r="BK170" s="203">
        <f t="shared" si="59"/>
        <v>0</v>
      </c>
      <c r="BL170" s="23" t="s">
        <v>224</v>
      </c>
      <c r="BM170" s="23" t="s">
        <v>976</v>
      </c>
    </row>
    <row r="171" spans="2:65" s="1" customFormat="1" ht="22.5" customHeight="1">
      <c r="B171" s="40"/>
      <c r="C171" s="192" t="s">
        <v>476</v>
      </c>
      <c r="D171" s="192" t="s">
        <v>141</v>
      </c>
      <c r="E171" s="193" t="s">
        <v>969</v>
      </c>
      <c r="F171" s="194" t="s">
        <v>970</v>
      </c>
      <c r="G171" s="195" t="s">
        <v>144</v>
      </c>
      <c r="H171" s="196">
        <v>6</v>
      </c>
      <c r="I171" s="197"/>
      <c r="J171" s="198">
        <f t="shared" si="50"/>
        <v>0</v>
      </c>
      <c r="K171" s="194" t="s">
        <v>21</v>
      </c>
      <c r="L171" s="60"/>
      <c r="M171" s="199" t="s">
        <v>21</v>
      </c>
      <c r="N171" s="200" t="s">
        <v>41</v>
      </c>
      <c r="O171" s="41"/>
      <c r="P171" s="201">
        <f t="shared" si="51"/>
        <v>0</v>
      </c>
      <c r="Q171" s="201">
        <v>0</v>
      </c>
      <c r="R171" s="201">
        <f t="shared" si="52"/>
        <v>0</v>
      </c>
      <c r="S171" s="201">
        <v>0</v>
      </c>
      <c r="T171" s="202">
        <f t="shared" si="53"/>
        <v>0</v>
      </c>
      <c r="AR171" s="23" t="s">
        <v>224</v>
      </c>
      <c r="AT171" s="23" t="s">
        <v>141</v>
      </c>
      <c r="AU171" s="23" t="s">
        <v>147</v>
      </c>
      <c r="AY171" s="23" t="s">
        <v>138</v>
      </c>
      <c r="BE171" s="203">
        <f t="shared" si="54"/>
        <v>0</v>
      </c>
      <c r="BF171" s="203">
        <f t="shared" si="55"/>
        <v>0</v>
      </c>
      <c r="BG171" s="203">
        <f t="shared" si="56"/>
        <v>0</v>
      </c>
      <c r="BH171" s="203">
        <f t="shared" si="57"/>
        <v>0</v>
      </c>
      <c r="BI171" s="203">
        <f t="shared" si="58"/>
        <v>0</v>
      </c>
      <c r="BJ171" s="23" t="s">
        <v>147</v>
      </c>
      <c r="BK171" s="203">
        <f t="shared" si="59"/>
        <v>0</v>
      </c>
      <c r="BL171" s="23" t="s">
        <v>224</v>
      </c>
      <c r="BM171" s="23" t="s">
        <v>979</v>
      </c>
    </row>
    <row r="172" spans="2:65" s="1" customFormat="1" ht="22.5" customHeight="1">
      <c r="B172" s="40"/>
      <c r="C172" s="192" t="s">
        <v>480</v>
      </c>
      <c r="D172" s="192" t="s">
        <v>141</v>
      </c>
      <c r="E172" s="193" t="s">
        <v>971</v>
      </c>
      <c r="F172" s="194" t="s">
        <v>972</v>
      </c>
      <c r="G172" s="195" t="s">
        <v>144</v>
      </c>
      <c r="H172" s="196">
        <v>1</v>
      </c>
      <c r="I172" s="197"/>
      <c r="J172" s="198">
        <f t="shared" si="50"/>
        <v>0</v>
      </c>
      <c r="K172" s="194" t="s">
        <v>21</v>
      </c>
      <c r="L172" s="60"/>
      <c r="M172" s="199" t="s">
        <v>21</v>
      </c>
      <c r="N172" s="200" t="s">
        <v>41</v>
      </c>
      <c r="O172" s="41"/>
      <c r="P172" s="201">
        <f t="shared" si="51"/>
        <v>0</v>
      </c>
      <c r="Q172" s="201">
        <v>0</v>
      </c>
      <c r="R172" s="201">
        <f t="shared" si="52"/>
        <v>0</v>
      </c>
      <c r="S172" s="201">
        <v>0</v>
      </c>
      <c r="T172" s="202">
        <f t="shared" si="53"/>
        <v>0</v>
      </c>
      <c r="AR172" s="23" t="s">
        <v>224</v>
      </c>
      <c r="AT172" s="23" t="s">
        <v>141</v>
      </c>
      <c r="AU172" s="23" t="s">
        <v>147</v>
      </c>
      <c r="AY172" s="23" t="s">
        <v>138</v>
      </c>
      <c r="BE172" s="203">
        <f t="shared" si="54"/>
        <v>0</v>
      </c>
      <c r="BF172" s="203">
        <f t="shared" si="55"/>
        <v>0</v>
      </c>
      <c r="BG172" s="203">
        <f t="shared" si="56"/>
        <v>0</v>
      </c>
      <c r="BH172" s="203">
        <f t="shared" si="57"/>
        <v>0</v>
      </c>
      <c r="BI172" s="203">
        <f t="shared" si="58"/>
        <v>0</v>
      </c>
      <c r="BJ172" s="23" t="s">
        <v>147</v>
      </c>
      <c r="BK172" s="203">
        <f t="shared" si="59"/>
        <v>0</v>
      </c>
      <c r="BL172" s="23" t="s">
        <v>224</v>
      </c>
      <c r="BM172" s="23" t="s">
        <v>982</v>
      </c>
    </row>
    <row r="173" spans="2:65" s="1" customFormat="1" ht="22.5" customHeight="1">
      <c r="B173" s="40"/>
      <c r="C173" s="192" t="s">
        <v>484</v>
      </c>
      <c r="D173" s="192" t="s">
        <v>141</v>
      </c>
      <c r="E173" s="193" t="s">
        <v>974</v>
      </c>
      <c r="F173" s="194" t="s">
        <v>975</v>
      </c>
      <c r="G173" s="195" t="s">
        <v>144</v>
      </c>
      <c r="H173" s="196">
        <v>7</v>
      </c>
      <c r="I173" s="197"/>
      <c r="J173" s="198">
        <f t="shared" si="50"/>
        <v>0</v>
      </c>
      <c r="K173" s="194" t="s">
        <v>21</v>
      </c>
      <c r="L173" s="60"/>
      <c r="M173" s="199" t="s">
        <v>21</v>
      </c>
      <c r="N173" s="200" t="s">
        <v>41</v>
      </c>
      <c r="O173" s="41"/>
      <c r="P173" s="201">
        <f t="shared" si="51"/>
        <v>0</v>
      </c>
      <c r="Q173" s="201">
        <v>0</v>
      </c>
      <c r="R173" s="201">
        <f t="shared" si="52"/>
        <v>0</v>
      </c>
      <c r="S173" s="201">
        <v>0</v>
      </c>
      <c r="T173" s="202">
        <f t="shared" si="53"/>
        <v>0</v>
      </c>
      <c r="AR173" s="23" t="s">
        <v>224</v>
      </c>
      <c r="AT173" s="23" t="s">
        <v>141</v>
      </c>
      <c r="AU173" s="23" t="s">
        <v>147</v>
      </c>
      <c r="AY173" s="23" t="s">
        <v>138</v>
      </c>
      <c r="BE173" s="203">
        <f t="shared" si="54"/>
        <v>0</v>
      </c>
      <c r="BF173" s="203">
        <f t="shared" si="55"/>
        <v>0</v>
      </c>
      <c r="BG173" s="203">
        <f t="shared" si="56"/>
        <v>0</v>
      </c>
      <c r="BH173" s="203">
        <f t="shared" si="57"/>
        <v>0</v>
      </c>
      <c r="BI173" s="203">
        <f t="shared" si="58"/>
        <v>0</v>
      </c>
      <c r="BJ173" s="23" t="s">
        <v>147</v>
      </c>
      <c r="BK173" s="203">
        <f t="shared" si="59"/>
        <v>0</v>
      </c>
      <c r="BL173" s="23" t="s">
        <v>224</v>
      </c>
      <c r="BM173" s="23" t="s">
        <v>985</v>
      </c>
    </row>
    <row r="174" spans="2:65" s="1" customFormat="1" ht="22.5" customHeight="1">
      <c r="B174" s="40"/>
      <c r="C174" s="192" t="s">
        <v>488</v>
      </c>
      <c r="D174" s="192" t="s">
        <v>141</v>
      </c>
      <c r="E174" s="193" t="s">
        <v>977</v>
      </c>
      <c r="F174" s="194" t="s">
        <v>978</v>
      </c>
      <c r="G174" s="195" t="s">
        <v>159</v>
      </c>
      <c r="H174" s="196">
        <v>20</v>
      </c>
      <c r="I174" s="197"/>
      <c r="J174" s="198">
        <f t="shared" si="50"/>
        <v>0</v>
      </c>
      <c r="K174" s="194" t="s">
        <v>21</v>
      </c>
      <c r="L174" s="60"/>
      <c r="M174" s="199" t="s">
        <v>21</v>
      </c>
      <c r="N174" s="200" t="s">
        <v>41</v>
      </c>
      <c r="O174" s="41"/>
      <c r="P174" s="201">
        <f t="shared" si="51"/>
        <v>0</v>
      </c>
      <c r="Q174" s="201">
        <v>0</v>
      </c>
      <c r="R174" s="201">
        <f t="shared" si="52"/>
        <v>0</v>
      </c>
      <c r="S174" s="201">
        <v>0</v>
      </c>
      <c r="T174" s="202">
        <f t="shared" si="53"/>
        <v>0</v>
      </c>
      <c r="AR174" s="23" t="s">
        <v>224</v>
      </c>
      <c r="AT174" s="23" t="s">
        <v>141</v>
      </c>
      <c r="AU174" s="23" t="s">
        <v>147</v>
      </c>
      <c r="AY174" s="23" t="s">
        <v>138</v>
      </c>
      <c r="BE174" s="203">
        <f t="shared" si="54"/>
        <v>0</v>
      </c>
      <c r="BF174" s="203">
        <f t="shared" si="55"/>
        <v>0</v>
      </c>
      <c r="BG174" s="203">
        <f t="shared" si="56"/>
        <v>0</v>
      </c>
      <c r="BH174" s="203">
        <f t="shared" si="57"/>
        <v>0</v>
      </c>
      <c r="BI174" s="203">
        <f t="shared" si="58"/>
        <v>0</v>
      </c>
      <c r="BJ174" s="23" t="s">
        <v>147</v>
      </c>
      <c r="BK174" s="203">
        <f t="shared" si="59"/>
        <v>0</v>
      </c>
      <c r="BL174" s="23" t="s">
        <v>224</v>
      </c>
      <c r="BM174" s="23" t="s">
        <v>988</v>
      </c>
    </row>
    <row r="175" spans="2:65" s="1" customFormat="1" ht="22.5" customHeight="1">
      <c r="B175" s="40"/>
      <c r="C175" s="233" t="s">
        <v>493</v>
      </c>
      <c r="D175" s="233" t="s">
        <v>216</v>
      </c>
      <c r="E175" s="234" t="s">
        <v>980</v>
      </c>
      <c r="F175" s="235" t="s">
        <v>981</v>
      </c>
      <c r="G175" s="236" t="s">
        <v>144</v>
      </c>
      <c r="H175" s="237">
        <v>1</v>
      </c>
      <c r="I175" s="238"/>
      <c r="J175" s="239">
        <f t="shared" si="50"/>
        <v>0</v>
      </c>
      <c r="K175" s="235" t="s">
        <v>21</v>
      </c>
      <c r="L175" s="240"/>
      <c r="M175" s="241" t="s">
        <v>21</v>
      </c>
      <c r="N175" s="242" t="s">
        <v>41</v>
      </c>
      <c r="O175" s="41"/>
      <c r="P175" s="201">
        <f t="shared" si="51"/>
        <v>0</v>
      </c>
      <c r="Q175" s="201">
        <v>0</v>
      </c>
      <c r="R175" s="201">
        <f t="shared" si="52"/>
        <v>0</v>
      </c>
      <c r="S175" s="201">
        <v>0</v>
      </c>
      <c r="T175" s="202">
        <f t="shared" si="53"/>
        <v>0</v>
      </c>
      <c r="AR175" s="23" t="s">
        <v>307</v>
      </c>
      <c r="AT175" s="23" t="s">
        <v>216</v>
      </c>
      <c r="AU175" s="23" t="s">
        <v>147</v>
      </c>
      <c r="AY175" s="23" t="s">
        <v>138</v>
      </c>
      <c r="BE175" s="203">
        <f t="shared" si="54"/>
        <v>0</v>
      </c>
      <c r="BF175" s="203">
        <f t="shared" si="55"/>
        <v>0</v>
      </c>
      <c r="BG175" s="203">
        <f t="shared" si="56"/>
        <v>0</v>
      </c>
      <c r="BH175" s="203">
        <f t="shared" si="57"/>
        <v>0</v>
      </c>
      <c r="BI175" s="203">
        <f t="shared" si="58"/>
        <v>0</v>
      </c>
      <c r="BJ175" s="23" t="s">
        <v>147</v>
      </c>
      <c r="BK175" s="203">
        <f t="shared" si="59"/>
        <v>0</v>
      </c>
      <c r="BL175" s="23" t="s">
        <v>224</v>
      </c>
      <c r="BM175" s="23" t="s">
        <v>991</v>
      </c>
    </row>
    <row r="176" spans="2:65" s="1" customFormat="1" ht="22.5" customHeight="1">
      <c r="B176" s="40"/>
      <c r="C176" s="233" t="s">
        <v>499</v>
      </c>
      <c r="D176" s="233" t="s">
        <v>216</v>
      </c>
      <c r="E176" s="234" t="s">
        <v>983</v>
      </c>
      <c r="F176" s="235" t="s">
        <v>984</v>
      </c>
      <c r="G176" s="236" t="s">
        <v>144</v>
      </c>
      <c r="H176" s="237">
        <v>1</v>
      </c>
      <c r="I176" s="238"/>
      <c r="J176" s="239">
        <f t="shared" si="50"/>
        <v>0</v>
      </c>
      <c r="K176" s="235" t="s">
        <v>21</v>
      </c>
      <c r="L176" s="240"/>
      <c r="M176" s="241" t="s">
        <v>21</v>
      </c>
      <c r="N176" s="242" t="s">
        <v>41</v>
      </c>
      <c r="O176" s="41"/>
      <c r="P176" s="201">
        <f t="shared" si="51"/>
        <v>0</v>
      </c>
      <c r="Q176" s="201">
        <v>0</v>
      </c>
      <c r="R176" s="201">
        <f t="shared" si="52"/>
        <v>0</v>
      </c>
      <c r="S176" s="201">
        <v>0</v>
      </c>
      <c r="T176" s="202">
        <f t="shared" si="53"/>
        <v>0</v>
      </c>
      <c r="AR176" s="23" t="s">
        <v>307</v>
      </c>
      <c r="AT176" s="23" t="s">
        <v>216</v>
      </c>
      <c r="AU176" s="23" t="s">
        <v>147</v>
      </c>
      <c r="AY176" s="23" t="s">
        <v>138</v>
      </c>
      <c r="BE176" s="203">
        <f t="shared" si="54"/>
        <v>0</v>
      </c>
      <c r="BF176" s="203">
        <f t="shared" si="55"/>
        <v>0</v>
      </c>
      <c r="BG176" s="203">
        <f t="shared" si="56"/>
        <v>0</v>
      </c>
      <c r="BH176" s="203">
        <f t="shared" si="57"/>
        <v>0</v>
      </c>
      <c r="BI176" s="203">
        <f t="shared" si="58"/>
        <v>0</v>
      </c>
      <c r="BJ176" s="23" t="s">
        <v>147</v>
      </c>
      <c r="BK176" s="203">
        <f t="shared" si="59"/>
        <v>0</v>
      </c>
      <c r="BL176" s="23" t="s">
        <v>224</v>
      </c>
      <c r="BM176" s="23" t="s">
        <v>994</v>
      </c>
    </row>
    <row r="177" spans="2:65" s="1" customFormat="1" ht="22.5" customHeight="1">
      <c r="B177" s="40"/>
      <c r="C177" s="233" t="s">
        <v>505</v>
      </c>
      <c r="D177" s="233" t="s">
        <v>216</v>
      </c>
      <c r="E177" s="234" t="s">
        <v>986</v>
      </c>
      <c r="F177" s="235" t="s">
        <v>1231</v>
      </c>
      <c r="G177" s="236" t="s">
        <v>144</v>
      </c>
      <c r="H177" s="237">
        <v>1</v>
      </c>
      <c r="I177" s="238"/>
      <c r="J177" s="239">
        <f t="shared" si="50"/>
        <v>0</v>
      </c>
      <c r="K177" s="235" t="s">
        <v>21</v>
      </c>
      <c r="L177" s="240"/>
      <c r="M177" s="241" t="s">
        <v>21</v>
      </c>
      <c r="N177" s="242" t="s">
        <v>41</v>
      </c>
      <c r="O177" s="41"/>
      <c r="P177" s="201">
        <f t="shared" si="51"/>
        <v>0</v>
      </c>
      <c r="Q177" s="201">
        <v>0</v>
      </c>
      <c r="R177" s="201">
        <f t="shared" si="52"/>
        <v>0</v>
      </c>
      <c r="S177" s="201">
        <v>0</v>
      </c>
      <c r="T177" s="202">
        <f t="shared" si="53"/>
        <v>0</v>
      </c>
      <c r="AR177" s="23" t="s">
        <v>307</v>
      </c>
      <c r="AT177" s="23" t="s">
        <v>216</v>
      </c>
      <c r="AU177" s="23" t="s">
        <v>147</v>
      </c>
      <c r="AY177" s="23" t="s">
        <v>138</v>
      </c>
      <c r="BE177" s="203">
        <f t="shared" si="54"/>
        <v>0</v>
      </c>
      <c r="BF177" s="203">
        <f t="shared" si="55"/>
        <v>0</v>
      </c>
      <c r="BG177" s="203">
        <f t="shared" si="56"/>
        <v>0</v>
      </c>
      <c r="BH177" s="203">
        <f t="shared" si="57"/>
        <v>0</v>
      </c>
      <c r="BI177" s="203">
        <f t="shared" si="58"/>
        <v>0</v>
      </c>
      <c r="BJ177" s="23" t="s">
        <v>147</v>
      </c>
      <c r="BK177" s="203">
        <f t="shared" si="59"/>
        <v>0</v>
      </c>
      <c r="BL177" s="23" t="s">
        <v>224</v>
      </c>
      <c r="BM177" s="23" t="s">
        <v>997</v>
      </c>
    </row>
    <row r="178" spans="2:65" s="1" customFormat="1" ht="22.5" customHeight="1">
      <c r="B178" s="40"/>
      <c r="C178" s="233" t="s">
        <v>511</v>
      </c>
      <c r="D178" s="233" t="s">
        <v>216</v>
      </c>
      <c r="E178" s="234" t="s">
        <v>989</v>
      </c>
      <c r="F178" s="235" t="s">
        <v>1232</v>
      </c>
      <c r="G178" s="236" t="s">
        <v>144</v>
      </c>
      <c r="H178" s="237">
        <v>1</v>
      </c>
      <c r="I178" s="238"/>
      <c r="J178" s="239">
        <f t="shared" si="50"/>
        <v>0</v>
      </c>
      <c r="K178" s="235" t="s">
        <v>21</v>
      </c>
      <c r="L178" s="240"/>
      <c r="M178" s="241" t="s">
        <v>21</v>
      </c>
      <c r="N178" s="242" t="s">
        <v>41</v>
      </c>
      <c r="O178" s="41"/>
      <c r="P178" s="201">
        <f t="shared" si="51"/>
        <v>0</v>
      </c>
      <c r="Q178" s="201">
        <v>0</v>
      </c>
      <c r="R178" s="201">
        <f t="shared" si="52"/>
        <v>0</v>
      </c>
      <c r="S178" s="201">
        <v>0</v>
      </c>
      <c r="T178" s="202">
        <f t="shared" si="53"/>
        <v>0</v>
      </c>
      <c r="AR178" s="23" t="s">
        <v>307</v>
      </c>
      <c r="AT178" s="23" t="s">
        <v>216</v>
      </c>
      <c r="AU178" s="23" t="s">
        <v>147</v>
      </c>
      <c r="AY178" s="23" t="s">
        <v>138</v>
      </c>
      <c r="BE178" s="203">
        <f t="shared" si="54"/>
        <v>0</v>
      </c>
      <c r="BF178" s="203">
        <f t="shared" si="55"/>
        <v>0</v>
      </c>
      <c r="BG178" s="203">
        <f t="shared" si="56"/>
        <v>0</v>
      </c>
      <c r="BH178" s="203">
        <f t="shared" si="57"/>
        <v>0</v>
      </c>
      <c r="BI178" s="203">
        <f t="shared" si="58"/>
        <v>0</v>
      </c>
      <c r="BJ178" s="23" t="s">
        <v>147</v>
      </c>
      <c r="BK178" s="203">
        <f t="shared" si="59"/>
        <v>0</v>
      </c>
      <c r="BL178" s="23" t="s">
        <v>224</v>
      </c>
      <c r="BM178" s="23" t="s">
        <v>1000</v>
      </c>
    </row>
    <row r="179" spans="2:65" s="1" customFormat="1" ht="22.5" customHeight="1">
      <c r="B179" s="40"/>
      <c r="C179" s="233" t="s">
        <v>517</v>
      </c>
      <c r="D179" s="233" t="s">
        <v>216</v>
      </c>
      <c r="E179" s="234" t="s">
        <v>992</v>
      </c>
      <c r="F179" s="235" t="s">
        <v>1233</v>
      </c>
      <c r="G179" s="236" t="s">
        <v>144</v>
      </c>
      <c r="H179" s="237">
        <v>1</v>
      </c>
      <c r="I179" s="238"/>
      <c r="J179" s="239">
        <f t="shared" si="50"/>
        <v>0</v>
      </c>
      <c r="K179" s="235" t="s">
        <v>21</v>
      </c>
      <c r="L179" s="240"/>
      <c r="M179" s="241" t="s">
        <v>21</v>
      </c>
      <c r="N179" s="242" t="s">
        <v>41</v>
      </c>
      <c r="O179" s="41"/>
      <c r="P179" s="201">
        <f t="shared" si="51"/>
        <v>0</v>
      </c>
      <c r="Q179" s="201">
        <v>0</v>
      </c>
      <c r="R179" s="201">
        <f t="shared" si="52"/>
        <v>0</v>
      </c>
      <c r="S179" s="201">
        <v>0</v>
      </c>
      <c r="T179" s="202">
        <f t="shared" si="53"/>
        <v>0</v>
      </c>
      <c r="AR179" s="23" t="s">
        <v>307</v>
      </c>
      <c r="AT179" s="23" t="s">
        <v>216</v>
      </c>
      <c r="AU179" s="23" t="s">
        <v>147</v>
      </c>
      <c r="AY179" s="23" t="s">
        <v>138</v>
      </c>
      <c r="BE179" s="203">
        <f t="shared" si="54"/>
        <v>0</v>
      </c>
      <c r="BF179" s="203">
        <f t="shared" si="55"/>
        <v>0</v>
      </c>
      <c r="BG179" s="203">
        <f t="shared" si="56"/>
        <v>0</v>
      </c>
      <c r="BH179" s="203">
        <f t="shared" si="57"/>
        <v>0</v>
      </c>
      <c r="BI179" s="203">
        <f t="shared" si="58"/>
        <v>0</v>
      </c>
      <c r="BJ179" s="23" t="s">
        <v>147</v>
      </c>
      <c r="BK179" s="203">
        <f t="shared" si="59"/>
        <v>0</v>
      </c>
      <c r="BL179" s="23" t="s">
        <v>224</v>
      </c>
      <c r="BM179" s="23" t="s">
        <v>1003</v>
      </c>
    </row>
    <row r="180" spans="2:65" s="1" customFormat="1" ht="22.5" customHeight="1">
      <c r="B180" s="40"/>
      <c r="C180" s="233" t="s">
        <v>522</v>
      </c>
      <c r="D180" s="233" t="s">
        <v>216</v>
      </c>
      <c r="E180" s="234" t="s">
        <v>995</v>
      </c>
      <c r="F180" s="235" t="s">
        <v>1234</v>
      </c>
      <c r="G180" s="236" t="s">
        <v>144</v>
      </c>
      <c r="H180" s="237">
        <v>1</v>
      </c>
      <c r="I180" s="238"/>
      <c r="J180" s="239">
        <f t="shared" si="50"/>
        <v>0</v>
      </c>
      <c r="K180" s="235" t="s">
        <v>21</v>
      </c>
      <c r="L180" s="240"/>
      <c r="M180" s="241" t="s">
        <v>21</v>
      </c>
      <c r="N180" s="242" t="s">
        <v>41</v>
      </c>
      <c r="O180" s="41"/>
      <c r="P180" s="201">
        <f t="shared" si="51"/>
        <v>0</v>
      </c>
      <c r="Q180" s="201">
        <v>0</v>
      </c>
      <c r="R180" s="201">
        <f t="shared" si="52"/>
        <v>0</v>
      </c>
      <c r="S180" s="201">
        <v>0</v>
      </c>
      <c r="T180" s="202">
        <f t="shared" si="53"/>
        <v>0</v>
      </c>
      <c r="AR180" s="23" t="s">
        <v>307</v>
      </c>
      <c r="AT180" s="23" t="s">
        <v>216</v>
      </c>
      <c r="AU180" s="23" t="s">
        <v>147</v>
      </c>
      <c r="AY180" s="23" t="s">
        <v>138</v>
      </c>
      <c r="BE180" s="203">
        <f t="shared" si="54"/>
        <v>0</v>
      </c>
      <c r="BF180" s="203">
        <f t="shared" si="55"/>
        <v>0</v>
      </c>
      <c r="BG180" s="203">
        <f t="shared" si="56"/>
        <v>0</v>
      </c>
      <c r="BH180" s="203">
        <f t="shared" si="57"/>
        <v>0</v>
      </c>
      <c r="BI180" s="203">
        <f t="shared" si="58"/>
        <v>0</v>
      </c>
      <c r="BJ180" s="23" t="s">
        <v>147</v>
      </c>
      <c r="BK180" s="203">
        <f t="shared" si="59"/>
        <v>0</v>
      </c>
      <c r="BL180" s="23" t="s">
        <v>224</v>
      </c>
      <c r="BM180" s="23" t="s">
        <v>1007</v>
      </c>
    </row>
    <row r="181" spans="2:65" s="1" customFormat="1" ht="22.5" customHeight="1">
      <c r="B181" s="40"/>
      <c r="C181" s="233" t="s">
        <v>526</v>
      </c>
      <c r="D181" s="233" t="s">
        <v>216</v>
      </c>
      <c r="E181" s="234" t="s">
        <v>998</v>
      </c>
      <c r="F181" s="235" t="s">
        <v>1235</v>
      </c>
      <c r="G181" s="236" t="s">
        <v>144</v>
      </c>
      <c r="H181" s="237">
        <v>1</v>
      </c>
      <c r="I181" s="238"/>
      <c r="J181" s="239">
        <f t="shared" si="50"/>
        <v>0</v>
      </c>
      <c r="K181" s="235" t="s">
        <v>21</v>
      </c>
      <c r="L181" s="240"/>
      <c r="M181" s="241" t="s">
        <v>21</v>
      </c>
      <c r="N181" s="242" t="s">
        <v>41</v>
      </c>
      <c r="O181" s="41"/>
      <c r="P181" s="201">
        <f t="shared" si="51"/>
        <v>0</v>
      </c>
      <c r="Q181" s="201">
        <v>0</v>
      </c>
      <c r="R181" s="201">
        <f t="shared" si="52"/>
        <v>0</v>
      </c>
      <c r="S181" s="201">
        <v>0</v>
      </c>
      <c r="T181" s="202">
        <f t="shared" si="53"/>
        <v>0</v>
      </c>
      <c r="AR181" s="23" t="s">
        <v>307</v>
      </c>
      <c r="AT181" s="23" t="s">
        <v>216</v>
      </c>
      <c r="AU181" s="23" t="s">
        <v>147</v>
      </c>
      <c r="AY181" s="23" t="s">
        <v>138</v>
      </c>
      <c r="BE181" s="203">
        <f t="shared" si="54"/>
        <v>0</v>
      </c>
      <c r="BF181" s="203">
        <f t="shared" si="55"/>
        <v>0</v>
      </c>
      <c r="BG181" s="203">
        <f t="shared" si="56"/>
        <v>0</v>
      </c>
      <c r="BH181" s="203">
        <f t="shared" si="57"/>
        <v>0</v>
      </c>
      <c r="BI181" s="203">
        <f t="shared" si="58"/>
        <v>0</v>
      </c>
      <c r="BJ181" s="23" t="s">
        <v>147</v>
      </c>
      <c r="BK181" s="203">
        <f t="shared" si="59"/>
        <v>0</v>
      </c>
      <c r="BL181" s="23" t="s">
        <v>224</v>
      </c>
      <c r="BM181" s="23" t="s">
        <v>1011</v>
      </c>
    </row>
    <row r="182" spans="2:65" s="1" customFormat="1" ht="22.5" customHeight="1">
      <c r="B182" s="40"/>
      <c r="C182" s="192" t="s">
        <v>530</v>
      </c>
      <c r="D182" s="192" t="s">
        <v>141</v>
      </c>
      <c r="E182" s="193" t="s">
        <v>1001</v>
      </c>
      <c r="F182" s="194" t="s">
        <v>1002</v>
      </c>
      <c r="G182" s="195" t="s">
        <v>315</v>
      </c>
      <c r="H182" s="247"/>
      <c r="I182" s="197"/>
      <c r="J182" s="198">
        <f t="shared" si="50"/>
        <v>0</v>
      </c>
      <c r="K182" s="194" t="s">
        <v>21</v>
      </c>
      <c r="L182" s="60"/>
      <c r="M182" s="199" t="s">
        <v>21</v>
      </c>
      <c r="N182" s="200" t="s">
        <v>41</v>
      </c>
      <c r="O182" s="41"/>
      <c r="P182" s="201">
        <f t="shared" si="51"/>
        <v>0</v>
      </c>
      <c r="Q182" s="201">
        <v>0</v>
      </c>
      <c r="R182" s="201">
        <f t="shared" si="52"/>
        <v>0</v>
      </c>
      <c r="S182" s="201">
        <v>0</v>
      </c>
      <c r="T182" s="202">
        <f t="shared" si="53"/>
        <v>0</v>
      </c>
      <c r="AR182" s="23" t="s">
        <v>224</v>
      </c>
      <c r="AT182" s="23" t="s">
        <v>141</v>
      </c>
      <c r="AU182" s="23" t="s">
        <v>147</v>
      </c>
      <c r="AY182" s="23" t="s">
        <v>138</v>
      </c>
      <c r="BE182" s="203">
        <f t="shared" si="54"/>
        <v>0</v>
      </c>
      <c r="BF182" s="203">
        <f t="shared" si="55"/>
        <v>0</v>
      </c>
      <c r="BG182" s="203">
        <f t="shared" si="56"/>
        <v>0</v>
      </c>
      <c r="BH182" s="203">
        <f t="shared" si="57"/>
        <v>0</v>
      </c>
      <c r="BI182" s="203">
        <f t="shared" si="58"/>
        <v>0</v>
      </c>
      <c r="BJ182" s="23" t="s">
        <v>147</v>
      </c>
      <c r="BK182" s="203">
        <f t="shared" si="59"/>
        <v>0</v>
      </c>
      <c r="BL182" s="23" t="s">
        <v>224</v>
      </c>
      <c r="BM182" s="23" t="s">
        <v>1236</v>
      </c>
    </row>
    <row r="183" spans="2:65" s="10" customFormat="1" ht="29.85" customHeight="1">
      <c r="B183" s="175"/>
      <c r="C183" s="176"/>
      <c r="D183" s="189" t="s">
        <v>68</v>
      </c>
      <c r="E183" s="190" t="s">
        <v>733</v>
      </c>
      <c r="F183" s="190" t="s">
        <v>1004</v>
      </c>
      <c r="G183" s="176"/>
      <c r="H183" s="176"/>
      <c r="I183" s="179"/>
      <c r="J183" s="191">
        <f>BK183</f>
        <v>0</v>
      </c>
      <c r="K183" s="176"/>
      <c r="L183" s="181"/>
      <c r="M183" s="182"/>
      <c r="N183" s="183"/>
      <c r="O183" s="183"/>
      <c r="P183" s="184">
        <f>P184</f>
        <v>0</v>
      </c>
      <c r="Q183" s="183"/>
      <c r="R183" s="184">
        <f>R184</f>
        <v>0</v>
      </c>
      <c r="S183" s="183"/>
      <c r="T183" s="185">
        <f>T184</f>
        <v>0</v>
      </c>
      <c r="AR183" s="186" t="s">
        <v>147</v>
      </c>
      <c r="AT183" s="187" t="s">
        <v>68</v>
      </c>
      <c r="AU183" s="187" t="s">
        <v>77</v>
      </c>
      <c r="AY183" s="186" t="s">
        <v>138</v>
      </c>
      <c r="BK183" s="188">
        <f>BK184</f>
        <v>0</v>
      </c>
    </row>
    <row r="184" spans="2:65" s="1" customFormat="1" ht="22.5" customHeight="1">
      <c r="B184" s="40"/>
      <c r="C184" s="192" t="s">
        <v>534</v>
      </c>
      <c r="D184" s="192" t="s">
        <v>141</v>
      </c>
      <c r="E184" s="193" t="s">
        <v>1005</v>
      </c>
      <c r="F184" s="194" t="s">
        <v>1006</v>
      </c>
      <c r="G184" s="195" t="s">
        <v>247</v>
      </c>
      <c r="H184" s="196">
        <v>79</v>
      </c>
      <c r="I184" s="197"/>
      <c r="J184" s="198">
        <f>ROUND(I184*H184,2)</f>
        <v>0</v>
      </c>
      <c r="K184" s="194" t="s">
        <v>21</v>
      </c>
      <c r="L184" s="60"/>
      <c r="M184" s="199" t="s">
        <v>21</v>
      </c>
      <c r="N184" s="200" t="s">
        <v>41</v>
      </c>
      <c r="O184" s="41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3" t="s">
        <v>224</v>
      </c>
      <c r="AT184" s="23" t="s">
        <v>141</v>
      </c>
      <c r="AU184" s="23" t="s">
        <v>147</v>
      </c>
      <c r="AY184" s="23" t="s">
        <v>138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147</v>
      </c>
      <c r="BK184" s="203">
        <f>ROUND(I184*H184,2)</f>
        <v>0</v>
      </c>
      <c r="BL184" s="23" t="s">
        <v>224</v>
      </c>
      <c r="BM184" s="23" t="s">
        <v>1237</v>
      </c>
    </row>
    <row r="185" spans="2:65" s="10" customFormat="1" ht="29.85" customHeight="1">
      <c r="B185" s="175"/>
      <c r="C185" s="176"/>
      <c r="D185" s="189" t="s">
        <v>68</v>
      </c>
      <c r="E185" s="190" t="s">
        <v>750</v>
      </c>
      <c r="F185" s="190" t="s">
        <v>1008</v>
      </c>
      <c r="G185" s="176"/>
      <c r="H185" s="176"/>
      <c r="I185" s="179"/>
      <c r="J185" s="191">
        <f>BK185</f>
        <v>0</v>
      </c>
      <c r="K185" s="176"/>
      <c r="L185" s="181"/>
      <c r="M185" s="182"/>
      <c r="N185" s="183"/>
      <c r="O185" s="183"/>
      <c r="P185" s="184">
        <f>P186</f>
        <v>0</v>
      </c>
      <c r="Q185" s="183"/>
      <c r="R185" s="184">
        <f>R186</f>
        <v>0</v>
      </c>
      <c r="S185" s="183"/>
      <c r="T185" s="185">
        <f>T186</f>
        <v>0</v>
      </c>
      <c r="AR185" s="186" t="s">
        <v>147</v>
      </c>
      <c r="AT185" s="187" t="s">
        <v>68</v>
      </c>
      <c r="AU185" s="187" t="s">
        <v>77</v>
      </c>
      <c r="AY185" s="186" t="s">
        <v>138</v>
      </c>
      <c r="BK185" s="188">
        <f>BK186</f>
        <v>0</v>
      </c>
    </row>
    <row r="186" spans="2:65" s="1" customFormat="1" ht="22.5" customHeight="1">
      <c r="B186" s="40"/>
      <c r="C186" s="192" t="s">
        <v>538</v>
      </c>
      <c r="D186" s="192" t="s">
        <v>141</v>
      </c>
      <c r="E186" s="193" t="s">
        <v>1009</v>
      </c>
      <c r="F186" s="194" t="s">
        <v>1010</v>
      </c>
      <c r="G186" s="195" t="s">
        <v>159</v>
      </c>
      <c r="H186" s="196">
        <v>1</v>
      </c>
      <c r="I186" s="197"/>
      <c r="J186" s="198">
        <f>ROUND(I186*H186,2)</f>
        <v>0</v>
      </c>
      <c r="K186" s="194" t="s">
        <v>21</v>
      </c>
      <c r="L186" s="60"/>
      <c r="M186" s="199" t="s">
        <v>21</v>
      </c>
      <c r="N186" s="259" t="s">
        <v>41</v>
      </c>
      <c r="O186" s="260"/>
      <c r="P186" s="261">
        <f>O186*H186</f>
        <v>0</v>
      </c>
      <c r="Q186" s="261">
        <v>0</v>
      </c>
      <c r="R186" s="261">
        <f>Q186*H186</f>
        <v>0</v>
      </c>
      <c r="S186" s="261">
        <v>0</v>
      </c>
      <c r="T186" s="262">
        <f>S186*H186</f>
        <v>0</v>
      </c>
      <c r="AR186" s="23" t="s">
        <v>224</v>
      </c>
      <c r="AT186" s="23" t="s">
        <v>141</v>
      </c>
      <c r="AU186" s="23" t="s">
        <v>147</v>
      </c>
      <c r="AY186" s="23" t="s">
        <v>138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147</v>
      </c>
      <c r="BK186" s="203">
        <f>ROUND(I186*H186,2)</f>
        <v>0</v>
      </c>
      <c r="BL186" s="23" t="s">
        <v>224</v>
      </c>
      <c r="BM186" s="23" t="s">
        <v>1238</v>
      </c>
    </row>
    <row r="187" spans="2:65" s="1" customFormat="1" ht="6.95" customHeight="1">
      <c r="B187" s="55"/>
      <c r="C187" s="56"/>
      <c r="D187" s="56"/>
      <c r="E187" s="56"/>
      <c r="F187" s="56"/>
      <c r="G187" s="56"/>
      <c r="H187" s="56"/>
      <c r="I187" s="138"/>
      <c r="J187" s="56"/>
      <c r="K187" s="56"/>
      <c r="L187" s="60"/>
    </row>
  </sheetData>
  <sheetProtection algorithmName="SHA-512" hashValue="4bnmJRZD6f/iUzCghxazFrJIZIMRnhNO50ZapEVxpVjXlIXTpZfZqMAX3tLhaQFhFbIe6F3LKukher5Fma3pCg==" saltValue="Sft4A2/O31SvJPVKjbuplA==" spinCount="100000" sheet="1" objects="1" scenarios="1" formatCells="0" formatColumns="0" formatRows="0" sort="0" autoFilter="0"/>
  <autoFilter ref="C88:K186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3" customWidth="1"/>
    <col min="2" max="2" width="1.6640625" style="263" customWidth="1"/>
    <col min="3" max="4" width="5" style="263" customWidth="1"/>
    <col min="5" max="5" width="11.6640625" style="263" customWidth="1"/>
    <col min="6" max="6" width="9.1640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40625" style="263" customWidth="1"/>
  </cols>
  <sheetData>
    <row r="1" spans="2:1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4" customFormat="1" ht="45" customHeight="1">
      <c r="B3" s="267"/>
      <c r="C3" s="390" t="s">
        <v>1239</v>
      </c>
      <c r="D3" s="390"/>
      <c r="E3" s="390"/>
      <c r="F3" s="390"/>
      <c r="G3" s="390"/>
      <c r="H3" s="390"/>
      <c r="I3" s="390"/>
      <c r="J3" s="390"/>
      <c r="K3" s="268"/>
    </row>
    <row r="4" spans="2:11" ht="25.5" customHeight="1">
      <c r="B4" s="269"/>
      <c r="C4" s="394" t="s">
        <v>1240</v>
      </c>
      <c r="D4" s="394"/>
      <c r="E4" s="394"/>
      <c r="F4" s="394"/>
      <c r="G4" s="394"/>
      <c r="H4" s="394"/>
      <c r="I4" s="394"/>
      <c r="J4" s="394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93" t="s">
        <v>1241</v>
      </c>
      <c r="D6" s="393"/>
      <c r="E6" s="393"/>
      <c r="F6" s="393"/>
      <c r="G6" s="393"/>
      <c r="H6" s="393"/>
      <c r="I6" s="393"/>
      <c r="J6" s="393"/>
      <c r="K6" s="270"/>
    </row>
    <row r="7" spans="2:11" ht="15" customHeight="1">
      <c r="B7" s="273"/>
      <c r="C7" s="393" t="s">
        <v>1242</v>
      </c>
      <c r="D7" s="393"/>
      <c r="E7" s="393"/>
      <c r="F7" s="393"/>
      <c r="G7" s="393"/>
      <c r="H7" s="393"/>
      <c r="I7" s="393"/>
      <c r="J7" s="393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93" t="s">
        <v>1243</v>
      </c>
      <c r="D9" s="393"/>
      <c r="E9" s="393"/>
      <c r="F9" s="393"/>
      <c r="G9" s="393"/>
      <c r="H9" s="393"/>
      <c r="I9" s="393"/>
      <c r="J9" s="393"/>
      <c r="K9" s="270"/>
    </row>
    <row r="10" spans="2:11" ht="15" customHeight="1">
      <c r="B10" s="273"/>
      <c r="C10" s="272"/>
      <c r="D10" s="393" t="s">
        <v>1244</v>
      </c>
      <c r="E10" s="393"/>
      <c r="F10" s="393"/>
      <c r="G10" s="393"/>
      <c r="H10" s="393"/>
      <c r="I10" s="393"/>
      <c r="J10" s="393"/>
      <c r="K10" s="270"/>
    </row>
    <row r="11" spans="2:11" ht="15" customHeight="1">
      <c r="B11" s="273"/>
      <c r="C11" s="274"/>
      <c r="D11" s="393" t="s">
        <v>1245</v>
      </c>
      <c r="E11" s="393"/>
      <c r="F11" s="393"/>
      <c r="G11" s="393"/>
      <c r="H11" s="393"/>
      <c r="I11" s="393"/>
      <c r="J11" s="393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393" t="s">
        <v>1246</v>
      </c>
      <c r="E13" s="393"/>
      <c r="F13" s="393"/>
      <c r="G13" s="393"/>
      <c r="H13" s="393"/>
      <c r="I13" s="393"/>
      <c r="J13" s="393"/>
      <c r="K13" s="270"/>
    </row>
    <row r="14" spans="2:11" ht="15" customHeight="1">
      <c r="B14" s="273"/>
      <c r="C14" s="274"/>
      <c r="D14" s="393" t="s">
        <v>1247</v>
      </c>
      <c r="E14" s="393"/>
      <c r="F14" s="393"/>
      <c r="G14" s="393"/>
      <c r="H14" s="393"/>
      <c r="I14" s="393"/>
      <c r="J14" s="393"/>
      <c r="K14" s="270"/>
    </row>
    <row r="15" spans="2:11" ht="15" customHeight="1">
      <c r="B15" s="273"/>
      <c r="C15" s="274"/>
      <c r="D15" s="393" t="s">
        <v>1248</v>
      </c>
      <c r="E15" s="393"/>
      <c r="F15" s="393"/>
      <c r="G15" s="393"/>
      <c r="H15" s="393"/>
      <c r="I15" s="393"/>
      <c r="J15" s="393"/>
      <c r="K15" s="270"/>
    </row>
    <row r="16" spans="2:11" ht="15" customHeight="1">
      <c r="B16" s="273"/>
      <c r="C16" s="274"/>
      <c r="D16" s="274"/>
      <c r="E16" s="275" t="s">
        <v>76</v>
      </c>
      <c r="F16" s="393" t="s">
        <v>1249</v>
      </c>
      <c r="G16" s="393"/>
      <c r="H16" s="393"/>
      <c r="I16" s="393"/>
      <c r="J16" s="393"/>
      <c r="K16" s="270"/>
    </row>
    <row r="17" spans="2:11" ht="15" customHeight="1">
      <c r="B17" s="273"/>
      <c r="C17" s="274"/>
      <c r="D17" s="274"/>
      <c r="E17" s="275" t="s">
        <v>1250</v>
      </c>
      <c r="F17" s="393" t="s">
        <v>1251</v>
      </c>
      <c r="G17" s="393"/>
      <c r="H17" s="393"/>
      <c r="I17" s="393"/>
      <c r="J17" s="393"/>
      <c r="K17" s="270"/>
    </row>
    <row r="18" spans="2:11" ht="15" customHeight="1">
      <c r="B18" s="273"/>
      <c r="C18" s="274"/>
      <c r="D18" s="274"/>
      <c r="E18" s="275" t="s">
        <v>1252</v>
      </c>
      <c r="F18" s="393" t="s">
        <v>1253</v>
      </c>
      <c r="G18" s="393"/>
      <c r="H18" s="393"/>
      <c r="I18" s="393"/>
      <c r="J18" s="393"/>
      <c r="K18" s="270"/>
    </row>
    <row r="19" spans="2:11" ht="15" customHeight="1">
      <c r="B19" s="273"/>
      <c r="C19" s="274"/>
      <c r="D19" s="274"/>
      <c r="E19" s="275" t="s">
        <v>1254</v>
      </c>
      <c r="F19" s="393" t="s">
        <v>1255</v>
      </c>
      <c r="G19" s="393"/>
      <c r="H19" s="393"/>
      <c r="I19" s="393"/>
      <c r="J19" s="393"/>
      <c r="K19" s="270"/>
    </row>
    <row r="20" spans="2:11" ht="15" customHeight="1">
      <c r="B20" s="273"/>
      <c r="C20" s="274"/>
      <c r="D20" s="274"/>
      <c r="E20" s="275" t="s">
        <v>1256</v>
      </c>
      <c r="F20" s="393" t="s">
        <v>1257</v>
      </c>
      <c r="G20" s="393"/>
      <c r="H20" s="393"/>
      <c r="I20" s="393"/>
      <c r="J20" s="393"/>
      <c r="K20" s="270"/>
    </row>
    <row r="21" spans="2:11" ht="15" customHeight="1">
      <c r="B21" s="273"/>
      <c r="C21" s="274"/>
      <c r="D21" s="274"/>
      <c r="E21" s="275" t="s">
        <v>1258</v>
      </c>
      <c r="F21" s="393" t="s">
        <v>1259</v>
      </c>
      <c r="G21" s="393"/>
      <c r="H21" s="393"/>
      <c r="I21" s="393"/>
      <c r="J21" s="393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393" t="s">
        <v>1260</v>
      </c>
      <c r="D23" s="393"/>
      <c r="E23" s="393"/>
      <c r="F23" s="393"/>
      <c r="G23" s="393"/>
      <c r="H23" s="393"/>
      <c r="I23" s="393"/>
      <c r="J23" s="393"/>
      <c r="K23" s="270"/>
    </row>
    <row r="24" spans="2:11" ht="15" customHeight="1">
      <c r="B24" s="273"/>
      <c r="C24" s="393" t="s">
        <v>1261</v>
      </c>
      <c r="D24" s="393"/>
      <c r="E24" s="393"/>
      <c r="F24" s="393"/>
      <c r="G24" s="393"/>
      <c r="H24" s="393"/>
      <c r="I24" s="393"/>
      <c r="J24" s="393"/>
      <c r="K24" s="270"/>
    </row>
    <row r="25" spans="2:11" ht="15" customHeight="1">
      <c r="B25" s="273"/>
      <c r="C25" s="272"/>
      <c r="D25" s="393" t="s">
        <v>1262</v>
      </c>
      <c r="E25" s="393"/>
      <c r="F25" s="393"/>
      <c r="G25" s="393"/>
      <c r="H25" s="393"/>
      <c r="I25" s="393"/>
      <c r="J25" s="393"/>
      <c r="K25" s="270"/>
    </row>
    <row r="26" spans="2:11" ht="15" customHeight="1">
      <c r="B26" s="273"/>
      <c r="C26" s="274"/>
      <c r="D26" s="393" t="s">
        <v>1263</v>
      </c>
      <c r="E26" s="393"/>
      <c r="F26" s="393"/>
      <c r="G26" s="393"/>
      <c r="H26" s="393"/>
      <c r="I26" s="393"/>
      <c r="J26" s="393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393" t="s">
        <v>1264</v>
      </c>
      <c r="E28" s="393"/>
      <c r="F28" s="393"/>
      <c r="G28" s="393"/>
      <c r="H28" s="393"/>
      <c r="I28" s="393"/>
      <c r="J28" s="393"/>
      <c r="K28" s="270"/>
    </row>
    <row r="29" spans="2:11" ht="15" customHeight="1">
      <c r="B29" s="273"/>
      <c r="C29" s="274"/>
      <c r="D29" s="393" t="s">
        <v>1265</v>
      </c>
      <c r="E29" s="393"/>
      <c r="F29" s="393"/>
      <c r="G29" s="393"/>
      <c r="H29" s="393"/>
      <c r="I29" s="393"/>
      <c r="J29" s="393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393" t="s">
        <v>1266</v>
      </c>
      <c r="E31" s="393"/>
      <c r="F31" s="393"/>
      <c r="G31" s="393"/>
      <c r="H31" s="393"/>
      <c r="I31" s="393"/>
      <c r="J31" s="393"/>
      <c r="K31" s="270"/>
    </row>
    <row r="32" spans="2:11" ht="15" customHeight="1">
      <c r="B32" s="273"/>
      <c r="C32" s="274"/>
      <c r="D32" s="393" t="s">
        <v>1267</v>
      </c>
      <c r="E32" s="393"/>
      <c r="F32" s="393"/>
      <c r="G32" s="393"/>
      <c r="H32" s="393"/>
      <c r="I32" s="393"/>
      <c r="J32" s="393"/>
      <c r="K32" s="270"/>
    </row>
    <row r="33" spans="2:11" ht="15" customHeight="1">
      <c r="B33" s="273"/>
      <c r="C33" s="274"/>
      <c r="D33" s="393" t="s">
        <v>1268</v>
      </c>
      <c r="E33" s="393"/>
      <c r="F33" s="393"/>
      <c r="G33" s="393"/>
      <c r="H33" s="393"/>
      <c r="I33" s="393"/>
      <c r="J33" s="393"/>
      <c r="K33" s="270"/>
    </row>
    <row r="34" spans="2:11" ht="15" customHeight="1">
      <c r="B34" s="273"/>
      <c r="C34" s="274"/>
      <c r="D34" s="272"/>
      <c r="E34" s="276" t="s">
        <v>123</v>
      </c>
      <c r="F34" s="272"/>
      <c r="G34" s="393" t="s">
        <v>1269</v>
      </c>
      <c r="H34" s="393"/>
      <c r="I34" s="393"/>
      <c r="J34" s="393"/>
      <c r="K34" s="270"/>
    </row>
    <row r="35" spans="2:11" ht="30.75" customHeight="1">
      <c r="B35" s="273"/>
      <c r="C35" s="274"/>
      <c r="D35" s="272"/>
      <c r="E35" s="276" t="s">
        <v>1270</v>
      </c>
      <c r="F35" s="272"/>
      <c r="G35" s="393" t="s">
        <v>1271</v>
      </c>
      <c r="H35" s="393"/>
      <c r="I35" s="393"/>
      <c r="J35" s="393"/>
      <c r="K35" s="270"/>
    </row>
    <row r="36" spans="2:11" ht="15" customHeight="1">
      <c r="B36" s="273"/>
      <c r="C36" s="274"/>
      <c r="D36" s="272"/>
      <c r="E36" s="276" t="s">
        <v>50</v>
      </c>
      <c r="F36" s="272"/>
      <c r="G36" s="393" t="s">
        <v>1272</v>
      </c>
      <c r="H36" s="393"/>
      <c r="I36" s="393"/>
      <c r="J36" s="393"/>
      <c r="K36" s="270"/>
    </row>
    <row r="37" spans="2:11" ht="15" customHeight="1">
      <c r="B37" s="273"/>
      <c r="C37" s="274"/>
      <c r="D37" s="272"/>
      <c r="E37" s="276" t="s">
        <v>124</v>
      </c>
      <c r="F37" s="272"/>
      <c r="G37" s="393" t="s">
        <v>1273</v>
      </c>
      <c r="H37" s="393"/>
      <c r="I37" s="393"/>
      <c r="J37" s="393"/>
      <c r="K37" s="270"/>
    </row>
    <row r="38" spans="2:11" ht="15" customHeight="1">
      <c r="B38" s="273"/>
      <c r="C38" s="274"/>
      <c r="D38" s="272"/>
      <c r="E38" s="276" t="s">
        <v>125</v>
      </c>
      <c r="F38" s="272"/>
      <c r="G38" s="393" t="s">
        <v>1274</v>
      </c>
      <c r="H38" s="393"/>
      <c r="I38" s="393"/>
      <c r="J38" s="393"/>
      <c r="K38" s="270"/>
    </row>
    <row r="39" spans="2:11" ht="15" customHeight="1">
      <c r="B39" s="273"/>
      <c r="C39" s="274"/>
      <c r="D39" s="272"/>
      <c r="E39" s="276" t="s">
        <v>126</v>
      </c>
      <c r="F39" s="272"/>
      <c r="G39" s="393" t="s">
        <v>1275</v>
      </c>
      <c r="H39" s="393"/>
      <c r="I39" s="393"/>
      <c r="J39" s="393"/>
      <c r="K39" s="270"/>
    </row>
    <row r="40" spans="2:11" ht="15" customHeight="1">
      <c r="B40" s="273"/>
      <c r="C40" s="274"/>
      <c r="D40" s="272"/>
      <c r="E40" s="276" t="s">
        <v>1276</v>
      </c>
      <c r="F40" s="272"/>
      <c r="G40" s="393" t="s">
        <v>1277</v>
      </c>
      <c r="H40" s="393"/>
      <c r="I40" s="393"/>
      <c r="J40" s="393"/>
      <c r="K40" s="270"/>
    </row>
    <row r="41" spans="2:11" ht="15" customHeight="1">
      <c r="B41" s="273"/>
      <c r="C41" s="274"/>
      <c r="D41" s="272"/>
      <c r="E41" s="276"/>
      <c r="F41" s="272"/>
      <c r="G41" s="393" t="s">
        <v>1278</v>
      </c>
      <c r="H41" s="393"/>
      <c r="I41" s="393"/>
      <c r="J41" s="393"/>
      <c r="K41" s="270"/>
    </row>
    <row r="42" spans="2:11" ht="15" customHeight="1">
      <c r="B42" s="273"/>
      <c r="C42" s="274"/>
      <c r="D42" s="272"/>
      <c r="E42" s="276" t="s">
        <v>1279</v>
      </c>
      <c r="F42" s="272"/>
      <c r="G42" s="393" t="s">
        <v>1280</v>
      </c>
      <c r="H42" s="393"/>
      <c r="I42" s="393"/>
      <c r="J42" s="393"/>
      <c r="K42" s="270"/>
    </row>
    <row r="43" spans="2:11" ht="15" customHeight="1">
      <c r="B43" s="273"/>
      <c r="C43" s="274"/>
      <c r="D43" s="272"/>
      <c r="E43" s="276" t="s">
        <v>128</v>
      </c>
      <c r="F43" s="272"/>
      <c r="G43" s="393" t="s">
        <v>1281</v>
      </c>
      <c r="H43" s="393"/>
      <c r="I43" s="393"/>
      <c r="J43" s="393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393" t="s">
        <v>1282</v>
      </c>
      <c r="E45" s="393"/>
      <c r="F45" s="393"/>
      <c r="G45" s="393"/>
      <c r="H45" s="393"/>
      <c r="I45" s="393"/>
      <c r="J45" s="393"/>
      <c r="K45" s="270"/>
    </row>
    <row r="46" spans="2:11" ht="15" customHeight="1">
      <c r="B46" s="273"/>
      <c r="C46" s="274"/>
      <c r="D46" s="274"/>
      <c r="E46" s="393" t="s">
        <v>1283</v>
      </c>
      <c r="F46" s="393"/>
      <c r="G46" s="393"/>
      <c r="H46" s="393"/>
      <c r="I46" s="393"/>
      <c r="J46" s="393"/>
      <c r="K46" s="270"/>
    </row>
    <row r="47" spans="2:11" ht="15" customHeight="1">
      <c r="B47" s="273"/>
      <c r="C47" s="274"/>
      <c r="D47" s="274"/>
      <c r="E47" s="393" t="s">
        <v>1284</v>
      </c>
      <c r="F47" s="393"/>
      <c r="G47" s="393"/>
      <c r="H47" s="393"/>
      <c r="I47" s="393"/>
      <c r="J47" s="393"/>
      <c r="K47" s="270"/>
    </row>
    <row r="48" spans="2:11" ht="15" customHeight="1">
      <c r="B48" s="273"/>
      <c r="C48" s="274"/>
      <c r="D48" s="274"/>
      <c r="E48" s="393" t="s">
        <v>1285</v>
      </c>
      <c r="F48" s="393"/>
      <c r="G48" s="393"/>
      <c r="H48" s="393"/>
      <c r="I48" s="393"/>
      <c r="J48" s="393"/>
      <c r="K48" s="270"/>
    </row>
    <row r="49" spans="2:11" ht="15" customHeight="1">
      <c r="B49" s="273"/>
      <c r="C49" s="274"/>
      <c r="D49" s="393" t="s">
        <v>1286</v>
      </c>
      <c r="E49" s="393"/>
      <c r="F49" s="393"/>
      <c r="G49" s="393"/>
      <c r="H49" s="393"/>
      <c r="I49" s="393"/>
      <c r="J49" s="393"/>
      <c r="K49" s="270"/>
    </row>
    <row r="50" spans="2:11" ht="25.5" customHeight="1">
      <c r="B50" s="269"/>
      <c r="C50" s="394" t="s">
        <v>1287</v>
      </c>
      <c r="D50" s="394"/>
      <c r="E50" s="394"/>
      <c r="F50" s="394"/>
      <c r="G50" s="394"/>
      <c r="H50" s="394"/>
      <c r="I50" s="394"/>
      <c r="J50" s="394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93" t="s">
        <v>1288</v>
      </c>
      <c r="D52" s="393"/>
      <c r="E52" s="393"/>
      <c r="F52" s="393"/>
      <c r="G52" s="393"/>
      <c r="H52" s="393"/>
      <c r="I52" s="393"/>
      <c r="J52" s="393"/>
      <c r="K52" s="270"/>
    </row>
    <row r="53" spans="2:11" ht="15" customHeight="1">
      <c r="B53" s="269"/>
      <c r="C53" s="393" t="s">
        <v>1289</v>
      </c>
      <c r="D53" s="393"/>
      <c r="E53" s="393"/>
      <c r="F53" s="393"/>
      <c r="G53" s="393"/>
      <c r="H53" s="393"/>
      <c r="I53" s="393"/>
      <c r="J53" s="393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93" t="s">
        <v>1290</v>
      </c>
      <c r="D55" s="393"/>
      <c r="E55" s="393"/>
      <c r="F55" s="393"/>
      <c r="G55" s="393"/>
      <c r="H55" s="393"/>
      <c r="I55" s="393"/>
      <c r="J55" s="393"/>
      <c r="K55" s="270"/>
    </row>
    <row r="56" spans="2:11" ht="15" customHeight="1">
      <c r="B56" s="269"/>
      <c r="C56" s="274"/>
      <c r="D56" s="393" t="s">
        <v>1291</v>
      </c>
      <c r="E56" s="393"/>
      <c r="F56" s="393"/>
      <c r="G56" s="393"/>
      <c r="H56" s="393"/>
      <c r="I56" s="393"/>
      <c r="J56" s="393"/>
      <c r="K56" s="270"/>
    </row>
    <row r="57" spans="2:11" ht="15" customHeight="1">
      <c r="B57" s="269"/>
      <c r="C57" s="274"/>
      <c r="D57" s="393" t="s">
        <v>1292</v>
      </c>
      <c r="E57" s="393"/>
      <c r="F57" s="393"/>
      <c r="G57" s="393"/>
      <c r="H57" s="393"/>
      <c r="I57" s="393"/>
      <c r="J57" s="393"/>
      <c r="K57" s="270"/>
    </row>
    <row r="58" spans="2:11" ht="15" customHeight="1">
      <c r="B58" s="269"/>
      <c r="C58" s="274"/>
      <c r="D58" s="393" t="s">
        <v>1293</v>
      </c>
      <c r="E58" s="393"/>
      <c r="F58" s="393"/>
      <c r="G58" s="393"/>
      <c r="H58" s="393"/>
      <c r="I58" s="393"/>
      <c r="J58" s="393"/>
      <c r="K58" s="270"/>
    </row>
    <row r="59" spans="2:11" ht="15" customHeight="1">
      <c r="B59" s="269"/>
      <c r="C59" s="274"/>
      <c r="D59" s="393" t="s">
        <v>1294</v>
      </c>
      <c r="E59" s="393"/>
      <c r="F59" s="393"/>
      <c r="G59" s="393"/>
      <c r="H59" s="393"/>
      <c r="I59" s="393"/>
      <c r="J59" s="393"/>
      <c r="K59" s="270"/>
    </row>
    <row r="60" spans="2:11" ht="15" customHeight="1">
      <c r="B60" s="269"/>
      <c r="C60" s="274"/>
      <c r="D60" s="392" t="s">
        <v>1295</v>
      </c>
      <c r="E60" s="392"/>
      <c r="F60" s="392"/>
      <c r="G60" s="392"/>
      <c r="H60" s="392"/>
      <c r="I60" s="392"/>
      <c r="J60" s="392"/>
      <c r="K60" s="270"/>
    </row>
    <row r="61" spans="2:11" ht="15" customHeight="1">
      <c r="B61" s="269"/>
      <c r="C61" s="274"/>
      <c r="D61" s="393" t="s">
        <v>1296</v>
      </c>
      <c r="E61" s="393"/>
      <c r="F61" s="393"/>
      <c r="G61" s="393"/>
      <c r="H61" s="393"/>
      <c r="I61" s="393"/>
      <c r="J61" s="393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93" t="s">
        <v>1297</v>
      </c>
      <c r="E63" s="393"/>
      <c r="F63" s="393"/>
      <c r="G63" s="393"/>
      <c r="H63" s="393"/>
      <c r="I63" s="393"/>
      <c r="J63" s="393"/>
      <c r="K63" s="270"/>
    </row>
    <row r="64" spans="2:11" ht="15" customHeight="1">
      <c r="B64" s="269"/>
      <c r="C64" s="274"/>
      <c r="D64" s="392" t="s">
        <v>1298</v>
      </c>
      <c r="E64" s="392"/>
      <c r="F64" s="392"/>
      <c r="G64" s="392"/>
      <c r="H64" s="392"/>
      <c r="I64" s="392"/>
      <c r="J64" s="392"/>
      <c r="K64" s="270"/>
    </row>
    <row r="65" spans="2:11" ht="15" customHeight="1">
      <c r="B65" s="269"/>
      <c r="C65" s="274"/>
      <c r="D65" s="393" t="s">
        <v>1299</v>
      </c>
      <c r="E65" s="393"/>
      <c r="F65" s="393"/>
      <c r="G65" s="393"/>
      <c r="H65" s="393"/>
      <c r="I65" s="393"/>
      <c r="J65" s="393"/>
      <c r="K65" s="270"/>
    </row>
    <row r="66" spans="2:11" ht="15" customHeight="1">
      <c r="B66" s="269"/>
      <c r="C66" s="274"/>
      <c r="D66" s="393" t="s">
        <v>1300</v>
      </c>
      <c r="E66" s="393"/>
      <c r="F66" s="393"/>
      <c r="G66" s="393"/>
      <c r="H66" s="393"/>
      <c r="I66" s="393"/>
      <c r="J66" s="393"/>
      <c r="K66" s="270"/>
    </row>
    <row r="67" spans="2:11" ht="15" customHeight="1">
      <c r="B67" s="269"/>
      <c r="C67" s="274"/>
      <c r="D67" s="393" t="s">
        <v>1301</v>
      </c>
      <c r="E67" s="393"/>
      <c r="F67" s="393"/>
      <c r="G67" s="393"/>
      <c r="H67" s="393"/>
      <c r="I67" s="393"/>
      <c r="J67" s="393"/>
      <c r="K67" s="270"/>
    </row>
    <row r="68" spans="2:11" ht="15" customHeight="1">
      <c r="B68" s="269"/>
      <c r="C68" s="274"/>
      <c r="D68" s="393" t="s">
        <v>1302</v>
      </c>
      <c r="E68" s="393"/>
      <c r="F68" s="393"/>
      <c r="G68" s="393"/>
      <c r="H68" s="393"/>
      <c r="I68" s="393"/>
      <c r="J68" s="393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91" t="s">
        <v>92</v>
      </c>
      <c r="D73" s="391"/>
      <c r="E73" s="391"/>
      <c r="F73" s="391"/>
      <c r="G73" s="391"/>
      <c r="H73" s="391"/>
      <c r="I73" s="391"/>
      <c r="J73" s="391"/>
      <c r="K73" s="287"/>
    </row>
    <row r="74" spans="2:11" ht="17.25" customHeight="1">
      <c r="B74" s="286"/>
      <c r="C74" s="288" t="s">
        <v>1303</v>
      </c>
      <c r="D74" s="288"/>
      <c r="E74" s="288"/>
      <c r="F74" s="288" t="s">
        <v>1304</v>
      </c>
      <c r="G74" s="289"/>
      <c r="H74" s="288" t="s">
        <v>124</v>
      </c>
      <c r="I74" s="288" t="s">
        <v>54</v>
      </c>
      <c r="J74" s="288" t="s">
        <v>1305</v>
      </c>
      <c r="K74" s="287"/>
    </row>
    <row r="75" spans="2:11" ht="17.25" customHeight="1">
      <c r="B75" s="286"/>
      <c r="C75" s="290" t="s">
        <v>1306</v>
      </c>
      <c r="D75" s="290"/>
      <c r="E75" s="290"/>
      <c r="F75" s="291" t="s">
        <v>1307</v>
      </c>
      <c r="G75" s="292"/>
      <c r="H75" s="290"/>
      <c r="I75" s="290"/>
      <c r="J75" s="290" t="s">
        <v>1308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50</v>
      </c>
      <c r="D77" s="293"/>
      <c r="E77" s="293"/>
      <c r="F77" s="295" t="s">
        <v>1309</v>
      </c>
      <c r="G77" s="294"/>
      <c r="H77" s="276" t="s">
        <v>1310</v>
      </c>
      <c r="I77" s="276" t="s">
        <v>1311</v>
      </c>
      <c r="J77" s="276">
        <v>20</v>
      </c>
      <c r="K77" s="287"/>
    </row>
    <row r="78" spans="2:11" ht="15" customHeight="1">
      <c r="B78" s="286"/>
      <c r="C78" s="276" t="s">
        <v>1312</v>
      </c>
      <c r="D78" s="276"/>
      <c r="E78" s="276"/>
      <c r="F78" s="295" t="s">
        <v>1309</v>
      </c>
      <c r="G78" s="294"/>
      <c r="H78" s="276" t="s">
        <v>1313</v>
      </c>
      <c r="I78" s="276" t="s">
        <v>1311</v>
      </c>
      <c r="J78" s="276">
        <v>120</v>
      </c>
      <c r="K78" s="287"/>
    </row>
    <row r="79" spans="2:11" ht="15" customHeight="1">
      <c r="B79" s="296"/>
      <c r="C79" s="276" t="s">
        <v>1314</v>
      </c>
      <c r="D79" s="276"/>
      <c r="E79" s="276"/>
      <c r="F79" s="295" t="s">
        <v>1315</v>
      </c>
      <c r="G79" s="294"/>
      <c r="H79" s="276" t="s">
        <v>1316</v>
      </c>
      <c r="I79" s="276" t="s">
        <v>1311</v>
      </c>
      <c r="J79" s="276">
        <v>50</v>
      </c>
      <c r="K79" s="287"/>
    </row>
    <row r="80" spans="2:11" ht="15" customHeight="1">
      <c r="B80" s="296"/>
      <c r="C80" s="276" t="s">
        <v>1317</v>
      </c>
      <c r="D80" s="276"/>
      <c r="E80" s="276"/>
      <c r="F80" s="295" t="s">
        <v>1309</v>
      </c>
      <c r="G80" s="294"/>
      <c r="H80" s="276" t="s">
        <v>1318</v>
      </c>
      <c r="I80" s="276" t="s">
        <v>1319</v>
      </c>
      <c r="J80" s="276"/>
      <c r="K80" s="287"/>
    </row>
    <row r="81" spans="2:11" ht="15" customHeight="1">
      <c r="B81" s="296"/>
      <c r="C81" s="297" t="s">
        <v>1320</v>
      </c>
      <c r="D81" s="297"/>
      <c r="E81" s="297"/>
      <c r="F81" s="298" t="s">
        <v>1315</v>
      </c>
      <c r="G81" s="297"/>
      <c r="H81" s="297" t="s">
        <v>1321</v>
      </c>
      <c r="I81" s="297" t="s">
        <v>1311</v>
      </c>
      <c r="J81" s="297">
        <v>15</v>
      </c>
      <c r="K81" s="287"/>
    </row>
    <row r="82" spans="2:11" ht="15" customHeight="1">
      <c r="B82" s="296"/>
      <c r="C82" s="297" t="s">
        <v>1322</v>
      </c>
      <c r="D82" s="297"/>
      <c r="E82" s="297"/>
      <c r="F82" s="298" t="s">
        <v>1315</v>
      </c>
      <c r="G82" s="297"/>
      <c r="H82" s="297" t="s">
        <v>1323</v>
      </c>
      <c r="I82" s="297" t="s">
        <v>1311</v>
      </c>
      <c r="J82" s="297">
        <v>15</v>
      </c>
      <c r="K82" s="287"/>
    </row>
    <row r="83" spans="2:11" ht="15" customHeight="1">
      <c r="B83" s="296"/>
      <c r="C83" s="297" t="s">
        <v>1324</v>
      </c>
      <c r="D83" s="297"/>
      <c r="E83" s="297"/>
      <c r="F83" s="298" t="s">
        <v>1315</v>
      </c>
      <c r="G83" s="297"/>
      <c r="H83" s="297" t="s">
        <v>1325</v>
      </c>
      <c r="I83" s="297" t="s">
        <v>1311</v>
      </c>
      <c r="J83" s="297">
        <v>20</v>
      </c>
      <c r="K83" s="287"/>
    </row>
    <row r="84" spans="2:11" ht="15" customHeight="1">
      <c r="B84" s="296"/>
      <c r="C84" s="297" t="s">
        <v>1326</v>
      </c>
      <c r="D84" s="297"/>
      <c r="E84" s="297"/>
      <c r="F84" s="298" t="s">
        <v>1315</v>
      </c>
      <c r="G84" s="297"/>
      <c r="H84" s="297" t="s">
        <v>1327</v>
      </c>
      <c r="I84" s="297" t="s">
        <v>1311</v>
      </c>
      <c r="J84" s="297">
        <v>20</v>
      </c>
      <c r="K84" s="287"/>
    </row>
    <row r="85" spans="2:11" ht="15" customHeight="1">
      <c r="B85" s="296"/>
      <c r="C85" s="276" t="s">
        <v>1328</v>
      </c>
      <c r="D85" s="276"/>
      <c r="E85" s="276"/>
      <c r="F85" s="295" t="s">
        <v>1315</v>
      </c>
      <c r="G85" s="294"/>
      <c r="H85" s="276" t="s">
        <v>1329</v>
      </c>
      <c r="I85" s="276" t="s">
        <v>1311</v>
      </c>
      <c r="J85" s="276">
        <v>50</v>
      </c>
      <c r="K85" s="287"/>
    </row>
    <row r="86" spans="2:11" ht="15" customHeight="1">
      <c r="B86" s="296"/>
      <c r="C86" s="276" t="s">
        <v>1330</v>
      </c>
      <c r="D86" s="276"/>
      <c r="E86" s="276"/>
      <c r="F86" s="295" t="s">
        <v>1315</v>
      </c>
      <c r="G86" s="294"/>
      <c r="H86" s="276" t="s">
        <v>1331</v>
      </c>
      <c r="I86" s="276" t="s">
        <v>1311</v>
      </c>
      <c r="J86" s="276">
        <v>20</v>
      </c>
      <c r="K86" s="287"/>
    </row>
    <row r="87" spans="2:11" ht="15" customHeight="1">
      <c r="B87" s="296"/>
      <c r="C87" s="276" t="s">
        <v>1332</v>
      </c>
      <c r="D87" s="276"/>
      <c r="E87" s="276"/>
      <c r="F87" s="295" t="s">
        <v>1315</v>
      </c>
      <c r="G87" s="294"/>
      <c r="H87" s="276" t="s">
        <v>1333</v>
      </c>
      <c r="I87" s="276" t="s">
        <v>1311</v>
      </c>
      <c r="J87" s="276">
        <v>20</v>
      </c>
      <c r="K87" s="287"/>
    </row>
    <row r="88" spans="2:11" ht="15" customHeight="1">
      <c r="B88" s="296"/>
      <c r="C88" s="276" t="s">
        <v>1334</v>
      </c>
      <c r="D88" s="276"/>
      <c r="E88" s="276"/>
      <c r="F88" s="295" t="s">
        <v>1315</v>
      </c>
      <c r="G88" s="294"/>
      <c r="H88" s="276" t="s">
        <v>1335</v>
      </c>
      <c r="I88" s="276" t="s">
        <v>1311</v>
      </c>
      <c r="J88" s="276">
        <v>50</v>
      </c>
      <c r="K88" s="287"/>
    </row>
    <row r="89" spans="2:11" ht="15" customHeight="1">
      <c r="B89" s="296"/>
      <c r="C89" s="276" t="s">
        <v>1336</v>
      </c>
      <c r="D89" s="276"/>
      <c r="E89" s="276"/>
      <c r="F89" s="295" t="s">
        <v>1315</v>
      </c>
      <c r="G89" s="294"/>
      <c r="H89" s="276" t="s">
        <v>1336</v>
      </c>
      <c r="I89" s="276" t="s">
        <v>1311</v>
      </c>
      <c r="J89" s="276">
        <v>50</v>
      </c>
      <c r="K89" s="287"/>
    </row>
    <row r="90" spans="2:11" ht="15" customHeight="1">
      <c r="B90" s="296"/>
      <c r="C90" s="276" t="s">
        <v>129</v>
      </c>
      <c r="D90" s="276"/>
      <c r="E90" s="276"/>
      <c r="F90" s="295" t="s">
        <v>1315</v>
      </c>
      <c r="G90" s="294"/>
      <c r="H90" s="276" t="s">
        <v>1337</v>
      </c>
      <c r="I90" s="276" t="s">
        <v>1311</v>
      </c>
      <c r="J90" s="276">
        <v>255</v>
      </c>
      <c r="K90" s="287"/>
    </row>
    <row r="91" spans="2:11" ht="15" customHeight="1">
      <c r="B91" s="296"/>
      <c r="C91" s="276" t="s">
        <v>1338</v>
      </c>
      <c r="D91" s="276"/>
      <c r="E91" s="276"/>
      <c r="F91" s="295" t="s">
        <v>1309</v>
      </c>
      <c r="G91" s="294"/>
      <c r="H91" s="276" t="s">
        <v>1339</v>
      </c>
      <c r="I91" s="276" t="s">
        <v>1340</v>
      </c>
      <c r="J91" s="276"/>
      <c r="K91" s="287"/>
    </row>
    <row r="92" spans="2:11" ht="15" customHeight="1">
      <c r="B92" s="296"/>
      <c r="C92" s="276" t="s">
        <v>1341</v>
      </c>
      <c r="D92" s="276"/>
      <c r="E92" s="276"/>
      <c r="F92" s="295" t="s">
        <v>1309</v>
      </c>
      <c r="G92" s="294"/>
      <c r="H92" s="276" t="s">
        <v>1342</v>
      </c>
      <c r="I92" s="276" t="s">
        <v>1343</v>
      </c>
      <c r="J92" s="276"/>
      <c r="K92" s="287"/>
    </row>
    <row r="93" spans="2:11" ht="15" customHeight="1">
      <c r="B93" s="296"/>
      <c r="C93" s="276" t="s">
        <v>1344</v>
      </c>
      <c r="D93" s="276"/>
      <c r="E93" s="276"/>
      <c r="F93" s="295" t="s">
        <v>1309</v>
      </c>
      <c r="G93" s="294"/>
      <c r="H93" s="276" t="s">
        <v>1344</v>
      </c>
      <c r="I93" s="276" t="s">
        <v>1343</v>
      </c>
      <c r="J93" s="276"/>
      <c r="K93" s="287"/>
    </row>
    <row r="94" spans="2:11" ht="15" customHeight="1">
      <c r="B94" s="296"/>
      <c r="C94" s="276" t="s">
        <v>35</v>
      </c>
      <c r="D94" s="276"/>
      <c r="E94" s="276"/>
      <c r="F94" s="295" t="s">
        <v>1309</v>
      </c>
      <c r="G94" s="294"/>
      <c r="H94" s="276" t="s">
        <v>1345</v>
      </c>
      <c r="I94" s="276" t="s">
        <v>1343</v>
      </c>
      <c r="J94" s="276"/>
      <c r="K94" s="287"/>
    </row>
    <row r="95" spans="2:11" ht="15" customHeight="1">
      <c r="B95" s="296"/>
      <c r="C95" s="276" t="s">
        <v>45</v>
      </c>
      <c r="D95" s="276"/>
      <c r="E95" s="276"/>
      <c r="F95" s="295" t="s">
        <v>1309</v>
      </c>
      <c r="G95" s="294"/>
      <c r="H95" s="276" t="s">
        <v>1346</v>
      </c>
      <c r="I95" s="276" t="s">
        <v>1343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91" t="s">
        <v>1347</v>
      </c>
      <c r="D100" s="391"/>
      <c r="E100" s="391"/>
      <c r="F100" s="391"/>
      <c r="G100" s="391"/>
      <c r="H100" s="391"/>
      <c r="I100" s="391"/>
      <c r="J100" s="391"/>
      <c r="K100" s="287"/>
    </row>
    <row r="101" spans="2:11" ht="17.25" customHeight="1">
      <c r="B101" s="286"/>
      <c r="C101" s="288" t="s">
        <v>1303</v>
      </c>
      <c r="D101" s="288"/>
      <c r="E101" s="288"/>
      <c r="F101" s="288" t="s">
        <v>1304</v>
      </c>
      <c r="G101" s="289"/>
      <c r="H101" s="288" t="s">
        <v>124</v>
      </c>
      <c r="I101" s="288" t="s">
        <v>54</v>
      </c>
      <c r="J101" s="288" t="s">
        <v>1305</v>
      </c>
      <c r="K101" s="287"/>
    </row>
    <row r="102" spans="2:11" ht="17.25" customHeight="1">
      <c r="B102" s="286"/>
      <c r="C102" s="290" t="s">
        <v>1306</v>
      </c>
      <c r="D102" s="290"/>
      <c r="E102" s="290"/>
      <c r="F102" s="291" t="s">
        <v>1307</v>
      </c>
      <c r="G102" s="292"/>
      <c r="H102" s="290"/>
      <c r="I102" s="290"/>
      <c r="J102" s="290" t="s">
        <v>1308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50</v>
      </c>
      <c r="D104" s="293"/>
      <c r="E104" s="293"/>
      <c r="F104" s="295" t="s">
        <v>1309</v>
      </c>
      <c r="G104" s="304"/>
      <c r="H104" s="276" t="s">
        <v>1348</v>
      </c>
      <c r="I104" s="276" t="s">
        <v>1311</v>
      </c>
      <c r="J104" s="276">
        <v>20</v>
      </c>
      <c r="K104" s="287"/>
    </row>
    <row r="105" spans="2:11" ht="15" customHeight="1">
      <c r="B105" s="286"/>
      <c r="C105" s="276" t="s">
        <v>1312</v>
      </c>
      <c r="D105" s="276"/>
      <c r="E105" s="276"/>
      <c r="F105" s="295" t="s">
        <v>1309</v>
      </c>
      <c r="G105" s="276"/>
      <c r="H105" s="276" t="s">
        <v>1348</v>
      </c>
      <c r="I105" s="276" t="s">
        <v>1311</v>
      </c>
      <c r="J105" s="276">
        <v>120</v>
      </c>
      <c r="K105" s="287"/>
    </row>
    <row r="106" spans="2:11" ht="15" customHeight="1">
      <c r="B106" s="296"/>
      <c r="C106" s="276" t="s">
        <v>1314</v>
      </c>
      <c r="D106" s="276"/>
      <c r="E106" s="276"/>
      <c r="F106" s="295" t="s">
        <v>1315</v>
      </c>
      <c r="G106" s="276"/>
      <c r="H106" s="276" t="s">
        <v>1348</v>
      </c>
      <c r="I106" s="276" t="s">
        <v>1311</v>
      </c>
      <c r="J106" s="276">
        <v>50</v>
      </c>
      <c r="K106" s="287"/>
    </row>
    <row r="107" spans="2:11" ht="15" customHeight="1">
      <c r="B107" s="296"/>
      <c r="C107" s="276" t="s">
        <v>1317</v>
      </c>
      <c r="D107" s="276"/>
      <c r="E107" s="276"/>
      <c r="F107" s="295" t="s">
        <v>1309</v>
      </c>
      <c r="G107" s="276"/>
      <c r="H107" s="276" t="s">
        <v>1348</v>
      </c>
      <c r="I107" s="276" t="s">
        <v>1319</v>
      </c>
      <c r="J107" s="276"/>
      <c r="K107" s="287"/>
    </row>
    <row r="108" spans="2:11" ht="15" customHeight="1">
      <c r="B108" s="296"/>
      <c r="C108" s="276" t="s">
        <v>1328</v>
      </c>
      <c r="D108" s="276"/>
      <c r="E108" s="276"/>
      <c r="F108" s="295" t="s">
        <v>1315</v>
      </c>
      <c r="G108" s="276"/>
      <c r="H108" s="276" t="s">
        <v>1348</v>
      </c>
      <c r="I108" s="276" t="s">
        <v>1311</v>
      </c>
      <c r="J108" s="276">
        <v>50</v>
      </c>
      <c r="K108" s="287"/>
    </row>
    <row r="109" spans="2:11" ht="15" customHeight="1">
      <c r="B109" s="296"/>
      <c r="C109" s="276" t="s">
        <v>1336</v>
      </c>
      <c r="D109" s="276"/>
      <c r="E109" s="276"/>
      <c r="F109" s="295" t="s">
        <v>1315</v>
      </c>
      <c r="G109" s="276"/>
      <c r="H109" s="276" t="s">
        <v>1348</v>
      </c>
      <c r="I109" s="276" t="s">
        <v>1311</v>
      </c>
      <c r="J109" s="276">
        <v>50</v>
      </c>
      <c r="K109" s="287"/>
    </row>
    <row r="110" spans="2:11" ht="15" customHeight="1">
      <c r="B110" s="296"/>
      <c r="C110" s="276" t="s">
        <v>1334</v>
      </c>
      <c r="D110" s="276"/>
      <c r="E110" s="276"/>
      <c r="F110" s="295" t="s">
        <v>1315</v>
      </c>
      <c r="G110" s="276"/>
      <c r="H110" s="276" t="s">
        <v>1348</v>
      </c>
      <c r="I110" s="276" t="s">
        <v>1311</v>
      </c>
      <c r="J110" s="276">
        <v>50</v>
      </c>
      <c r="K110" s="287"/>
    </row>
    <row r="111" spans="2:11" ht="15" customHeight="1">
      <c r="B111" s="296"/>
      <c r="C111" s="276" t="s">
        <v>50</v>
      </c>
      <c r="D111" s="276"/>
      <c r="E111" s="276"/>
      <c r="F111" s="295" t="s">
        <v>1309</v>
      </c>
      <c r="G111" s="276"/>
      <c r="H111" s="276" t="s">
        <v>1349</v>
      </c>
      <c r="I111" s="276" t="s">
        <v>1311</v>
      </c>
      <c r="J111" s="276">
        <v>20</v>
      </c>
      <c r="K111" s="287"/>
    </row>
    <row r="112" spans="2:11" ht="15" customHeight="1">
      <c r="B112" s="296"/>
      <c r="C112" s="276" t="s">
        <v>1350</v>
      </c>
      <c r="D112" s="276"/>
      <c r="E112" s="276"/>
      <c r="F112" s="295" t="s">
        <v>1309</v>
      </c>
      <c r="G112" s="276"/>
      <c r="H112" s="276" t="s">
        <v>1351</v>
      </c>
      <c r="I112" s="276" t="s">
        <v>1311</v>
      </c>
      <c r="J112" s="276">
        <v>120</v>
      </c>
      <c r="K112" s="287"/>
    </row>
    <row r="113" spans="2:11" ht="15" customHeight="1">
      <c r="B113" s="296"/>
      <c r="C113" s="276" t="s">
        <v>35</v>
      </c>
      <c r="D113" s="276"/>
      <c r="E113" s="276"/>
      <c r="F113" s="295" t="s">
        <v>1309</v>
      </c>
      <c r="G113" s="276"/>
      <c r="H113" s="276" t="s">
        <v>1352</v>
      </c>
      <c r="I113" s="276" t="s">
        <v>1343</v>
      </c>
      <c r="J113" s="276"/>
      <c r="K113" s="287"/>
    </row>
    <row r="114" spans="2:11" ht="15" customHeight="1">
      <c r="B114" s="296"/>
      <c r="C114" s="276" t="s">
        <v>45</v>
      </c>
      <c r="D114" s="276"/>
      <c r="E114" s="276"/>
      <c r="F114" s="295" t="s">
        <v>1309</v>
      </c>
      <c r="G114" s="276"/>
      <c r="H114" s="276" t="s">
        <v>1353</v>
      </c>
      <c r="I114" s="276" t="s">
        <v>1343</v>
      </c>
      <c r="J114" s="276"/>
      <c r="K114" s="287"/>
    </row>
    <row r="115" spans="2:11" ht="15" customHeight="1">
      <c r="B115" s="296"/>
      <c r="C115" s="276" t="s">
        <v>54</v>
      </c>
      <c r="D115" s="276"/>
      <c r="E115" s="276"/>
      <c r="F115" s="295" t="s">
        <v>1309</v>
      </c>
      <c r="G115" s="276"/>
      <c r="H115" s="276" t="s">
        <v>1354</v>
      </c>
      <c r="I115" s="276" t="s">
        <v>1355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90" t="s">
        <v>1356</v>
      </c>
      <c r="D120" s="390"/>
      <c r="E120" s="390"/>
      <c r="F120" s="390"/>
      <c r="G120" s="390"/>
      <c r="H120" s="390"/>
      <c r="I120" s="390"/>
      <c r="J120" s="390"/>
      <c r="K120" s="312"/>
    </row>
    <row r="121" spans="2:11" ht="17.25" customHeight="1">
      <c r="B121" s="313"/>
      <c r="C121" s="288" t="s">
        <v>1303</v>
      </c>
      <c r="D121" s="288"/>
      <c r="E121" s="288"/>
      <c r="F121" s="288" t="s">
        <v>1304</v>
      </c>
      <c r="G121" s="289"/>
      <c r="H121" s="288" t="s">
        <v>124</v>
      </c>
      <c r="I121" s="288" t="s">
        <v>54</v>
      </c>
      <c r="J121" s="288" t="s">
        <v>1305</v>
      </c>
      <c r="K121" s="314"/>
    </row>
    <row r="122" spans="2:11" ht="17.25" customHeight="1">
      <c r="B122" s="313"/>
      <c r="C122" s="290" t="s">
        <v>1306</v>
      </c>
      <c r="D122" s="290"/>
      <c r="E122" s="290"/>
      <c r="F122" s="291" t="s">
        <v>1307</v>
      </c>
      <c r="G122" s="292"/>
      <c r="H122" s="290"/>
      <c r="I122" s="290"/>
      <c r="J122" s="290" t="s">
        <v>1308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1312</v>
      </c>
      <c r="D124" s="293"/>
      <c r="E124" s="293"/>
      <c r="F124" s="295" t="s">
        <v>1309</v>
      </c>
      <c r="G124" s="276"/>
      <c r="H124" s="276" t="s">
        <v>1348</v>
      </c>
      <c r="I124" s="276" t="s">
        <v>1311</v>
      </c>
      <c r="J124" s="276">
        <v>120</v>
      </c>
      <c r="K124" s="317"/>
    </row>
    <row r="125" spans="2:11" ht="15" customHeight="1">
      <c r="B125" s="315"/>
      <c r="C125" s="276" t="s">
        <v>1357</v>
      </c>
      <c r="D125" s="276"/>
      <c r="E125" s="276"/>
      <c r="F125" s="295" t="s">
        <v>1309</v>
      </c>
      <c r="G125" s="276"/>
      <c r="H125" s="276" t="s">
        <v>1358</v>
      </c>
      <c r="I125" s="276" t="s">
        <v>1311</v>
      </c>
      <c r="J125" s="276" t="s">
        <v>1359</v>
      </c>
      <c r="K125" s="317"/>
    </row>
    <row r="126" spans="2:11" ht="15" customHeight="1">
      <c r="B126" s="315"/>
      <c r="C126" s="276" t="s">
        <v>1258</v>
      </c>
      <c r="D126" s="276"/>
      <c r="E126" s="276"/>
      <c r="F126" s="295" t="s">
        <v>1309</v>
      </c>
      <c r="G126" s="276"/>
      <c r="H126" s="276" t="s">
        <v>1360</v>
      </c>
      <c r="I126" s="276" t="s">
        <v>1311</v>
      </c>
      <c r="J126" s="276" t="s">
        <v>1359</v>
      </c>
      <c r="K126" s="317"/>
    </row>
    <row r="127" spans="2:11" ht="15" customHeight="1">
      <c r="B127" s="315"/>
      <c r="C127" s="276" t="s">
        <v>1320</v>
      </c>
      <c r="D127" s="276"/>
      <c r="E127" s="276"/>
      <c r="F127" s="295" t="s">
        <v>1315</v>
      </c>
      <c r="G127" s="276"/>
      <c r="H127" s="276" t="s">
        <v>1321</v>
      </c>
      <c r="I127" s="276" t="s">
        <v>1311</v>
      </c>
      <c r="J127" s="276">
        <v>15</v>
      </c>
      <c r="K127" s="317"/>
    </row>
    <row r="128" spans="2:11" ht="15" customHeight="1">
      <c r="B128" s="315"/>
      <c r="C128" s="297" t="s">
        <v>1322</v>
      </c>
      <c r="D128" s="297"/>
      <c r="E128" s="297"/>
      <c r="F128" s="298" t="s">
        <v>1315</v>
      </c>
      <c r="G128" s="297"/>
      <c r="H128" s="297" t="s">
        <v>1323</v>
      </c>
      <c r="I128" s="297" t="s">
        <v>1311</v>
      </c>
      <c r="J128" s="297">
        <v>15</v>
      </c>
      <c r="K128" s="317"/>
    </row>
    <row r="129" spans="2:11" ht="15" customHeight="1">
      <c r="B129" s="315"/>
      <c r="C129" s="297" t="s">
        <v>1324</v>
      </c>
      <c r="D129" s="297"/>
      <c r="E129" s="297"/>
      <c r="F129" s="298" t="s">
        <v>1315</v>
      </c>
      <c r="G129" s="297"/>
      <c r="H129" s="297" t="s">
        <v>1325</v>
      </c>
      <c r="I129" s="297" t="s">
        <v>1311</v>
      </c>
      <c r="J129" s="297">
        <v>20</v>
      </c>
      <c r="K129" s="317"/>
    </row>
    <row r="130" spans="2:11" ht="15" customHeight="1">
      <c r="B130" s="315"/>
      <c r="C130" s="297" t="s">
        <v>1326</v>
      </c>
      <c r="D130" s="297"/>
      <c r="E130" s="297"/>
      <c r="F130" s="298" t="s">
        <v>1315</v>
      </c>
      <c r="G130" s="297"/>
      <c r="H130" s="297" t="s">
        <v>1327</v>
      </c>
      <c r="I130" s="297" t="s">
        <v>1311</v>
      </c>
      <c r="J130" s="297">
        <v>20</v>
      </c>
      <c r="K130" s="317"/>
    </row>
    <row r="131" spans="2:11" ht="15" customHeight="1">
      <c r="B131" s="315"/>
      <c r="C131" s="276" t="s">
        <v>1314</v>
      </c>
      <c r="D131" s="276"/>
      <c r="E131" s="276"/>
      <c r="F131" s="295" t="s">
        <v>1315</v>
      </c>
      <c r="G131" s="276"/>
      <c r="H131" s="276" t="s">
        <v>1348</v>
      </c>
      <c r="I131" s="276" t="s">
        <v>1311</v>
      </c>
      <c r="J131" s="276">
        <v>50</v>
      </c>
      <c r="K131" s="317"/>
    </row>
    <row r="132" spans="2:11" ht="15" customHeight="1">
      <c r="B132" s="315"/>
      <c r="C132" s="276" t="s">
        <v>1328</v>
      </c>
      <c r="D132" s="276"/>
      <c r="E132" s="276"/>
      <c r="F132" s="295" t="s">
        <v>1315</v>
      </c>
      <c r="G132" s="276"/>
      <c r="H132" s="276" t="s">
        <v>1348</v>
      </c>
      <c r="I132" s="276" t="s">
        <v>1311</v>
      </c>
      <c r="J132" s="276">
        <v>50</v>
      </c>
      <c r="K132" s="317"/>
    </row>
    <row r="133" spans="2:11" ht="15" customHeight="1">
      <c r="B133" s="315"/>
      <c r="C133" s="276" t="s">
        <v>1334</v>
      </c>
      <c r="D133" s="276"/>
      <c r="E133" s="276"/>
      <c r="F133" s="295" t="s">
        <v>1315</v>
      </c>
      <c r="G133" s="276"/>
      <c r="H133" s="276" t="s">
        <v>1348</v>
      </c>
      <c r="I133" s="276" t="s">
        <v>1311</v>
      </c>
      <c r="J133" s="276">
        <v>50</v>
      </c>
      <c r="K133" s="317"/>
    </row>
    <row r="134" spans="2:11" ht="15" customHeight="1">
      <c r="B134" s="315"/>
      <c r="C134" s="276" t="s">
        <v>1336</v>
      </c>
      <c r="D134" s="276"/>
      <c r="E134" s="276"/>
      <c r="F134" s="295" t="s">
        <v>1315</v>
      </c>
      <c r="G134" s="276"/>
      <c r="H134" s="276" t="s">
        <v>1348</v>
      </c>
      <c r="I134" s="276" t="s">
        <v>1311</v>
      </c>
      <c r="J134" s="276">
        <v>50</v>
      </c>
      <c r="K134" s="317"/>
    </row>
    <row r="135" spans="2:11" ht="15" customHeight="1">
      <c r="B135" s="315"/>
      <c r="C135" s="276" t="s">
        <v>129</v>
      </c>
      <c r="D135" s="276"/>
      <c r="E135" s="276"/>
      <c r="F135" s="295" t="s">
        <v>1315</v>
      </c>
      <c r="G135" s="276"/>
      <c r="H135" s="276" t="s">
        <v>1361</v>
      </c>
      <c r="I135" s="276" t="s">
        <v>1311</v>
      </c>
      <c r="J135" s="276">
        <v>255</v>
      </c>
      <c r="K135" s="317"/>
    </row>
    <row r="136" spans="2:11" ht="15" customHeight="1">
      <c r="B136" s="315"/>
      <c r="C136" s="276" t="s">
        <v>1338</v>
      </c>
      <c r="D136" s="276"/>
      <c r="E136" s="276"/>
      <c r="F136" s="295" t="s">
        <v>1309</v>
      </c>
      <c r="G136" s="276"/>
      <c r="H136" s="276" t="s">
        <v>1362</v>
      </c>
      <c r="I136" s="276" t="s">
        <v>1340</v>
      </c>
      <c r="J136" s="276"/>
      <c r="K136" s="317"/>
    </row>
    <row r="137" spans="2:11" ht="15" customHeight="1">
      <c r="B137" s="315"/>
      <c r="C137" s="276" t="s">
        <v>1341</v>
      </c>
      <c r="D137" s="276"/>
      <c r="E137" s="276"/>
      <c r="F137" s="295" t="s">
        <v>1309</v>
      </c>
      <c r="G137" s="276"/>
      <c r="H137" s="276" t="s">
        <v>1363</v>
      </c>
      <c r="I137" s="276" t="s">
        <v>1343</v>
      </c>
      <c r="J137" s="276"/>
      <c r="K137" s="317"/>
    </row>
    <row r="138" spans="2:11" ht="15" customHeight="1">
      <c r="B138" s="315"/>
      <c r="C138" s="276" t="s">
        <v>1344</v>
      </c>
      <c r="D138" s="276"/>
      <c r="E138" s="276"/>
      <c r="F138" s="295" t="s">
        <v>1309</v>
      </c>
      <c r="G138" s="276"/>
      <c r="H138" s="276" t="s">
        <v>1344</v>
      </c>
      <c r="I138" s="276" t="s">
        <v>1343</v>
      </c>
      <c r="J138" s="276"/>
      <c r="K138" s="317"/>
    </row>
    <row r="139" spans="2:11" ht="15" customHeight="1">
      <c r="B139" s="315"/>
      <c r="C139" s="276" t="s">
        <v>35</v>
      </c>
      <c r="D139" s="276"/>
      <c r="E139" s="276"/>
      <c r="F139" s="295" t="s">
        <v>1309</v>
      </c>
      <c r="G139" s="276"/>
      <c r="H139" s="276" t="s">
        <v>1364</v>
      </c>
      <c r="I139" s="276" t="s">
        <v>1343</v>
      </c>
      <c r="J139" s="276"/>
      <c r="K139" s="317"/>
    </row>
    <row r="140" spans="2:11" ht="15" customHeight="1">
      <c r="B140" s="315"/>
      <c r="C140" s="276" t="s">
        <v>1365</v>
      </c>
      <c r="D140" s="276"/>
      <c r="E140" s="276"/>
      <c r="F140" s="295" t="s">
        <v>1309</v>
      </c>
      <c r="G140" s="276"/>
      <c r="H140" s="276" t="s">
        <v>1366</v>
      </c>
      <c r="I140" s="276" t="s">
        <v>1343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91" t="s">
        <v>1367</v>
      </c>
      <c r="D145" s="391"/>
      <c r="E145" s="391"/>
      <c r="F145" s="391"/>
      <c r="G145" s="391"/>
      <c r="H145" s="391"/>
      <c r="I145" s="391"/>
      <c r="J145" s="391"/>
      <c r="K145" s="287"/>
    </row>
    <row r="146" spans="2:11" ht="17.25" customHeight="1">
      <c r="B146" s="286"/>
      <c r="C146" s="288" t="s">
        <v>1303</v>
      </c>
      <c r="D146" s="288"/>
      <c r="E146" s="288"/>
      <c r="F146" s="288" t="s">
        <v>1304</v>
      </c>
      <c r="G146" s="289"/>
      <c r="H146" s="288" t="s">
        <v>124</v>
      </c>
      <c r="I146" s="288" t="s">
        <v>54</v>
      </c>
      <c r="J146" s="288" t="s">
        <v>1305</v>
      </c>
      <c r="K146" s="287"/>
    </row>
    <row r="147" spans="2:11" ht="17.25" customHeight="1">
      <c r="B147" s="286"/>
      <c r="C147" s="290" t="s">
        <v>1306</v>
      </c>
      <c r="D147" s="290"/>
      <c r="E147" s="290"/>
      <c r="F147" s="291" t="s">
        <v>1307</v>
      </c>
      <c r="G147" s="292"/>
      <c r="H147" s="290"/>
      <c r="I147" s="290"/>
      <c r="J147" s="290" t="s">
        <v>1308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1312</v>
      </c>
      <c r="D149" s="276"/>
      <c r="E149" s="276"/>
      <c r="F149" s="322" t="s">
        <v>1309</v>
      </c>
      <c r="G149" s="276"/>
      <c r="H149" s="321" t="s">
        <v>1348</v>
      </c>
      <c r="I149" s="321" t="s">
        <v>1311</v>
      </c>
      <c r="J149" s="321">
        <v>120</v>
      </c>
      <c r="K149" s="317"/>
    </row>
    <row r="150" spans="2:11" ht="15" customHeight="1">
      <c r="B150" s="296"/>
      <c r="C150" s="321" t="s">
        <v>1357</v>
      </c>
      <c r="D150" s="276"/>
      <c r="E150" s="276"/>
      <c r="F150" s="322" t="s">
        <v>1309</v>
      </c>
      <c r="G150" s="276"/>
      <c r="H150" s="321" t="s">
        <v>1368</v>
      </c>
      <c r="I150" s="321" t="s">
        <v>1311</v>
      </c>
      <c r="J150" s="321" t="s">
        <v>1359</v>
      </c>
      <c r="K150" s="317"/>
    </row>
    <row r="151" spans="2:11" ht="15" customHeight="1">
      <c r="B151" s="296"/>
      <c r="C151" s="321" t="s">
        <v>1258</v>
      </c>
      <c r="D151" s="276"/>
      <c r="E151" s="276"/>
      <c r="F151" s="322" t="s">
        <v>1309</v>
      </c>
      <c r="G151" s="276"/>
      <c r="H151" s="321" t="s">
        <v>1369</v>
      </c>
      <c r="I151" s="321" t="s">
        <v>1311</v>
      </c>
      <c r="J151" s="321" t="s">
        <v>1359</v>
      </c>
      <c r="K151" s="317"/>
    </row>
    <row r="152" spans="2:11" ht="15" customHeight="1">
      <c r="B152" s="296"/>
      <c r="C152" s="321" t="s">
        <v>1314</v>
      </c>
      <c r="D152" s="276"/>
      <c r="E152" s="276"/>
      <c r="F152" s="322" t="s">
        <v>1315</v>
      </c>
      <c r="G152" s="276"/>
      <c r="H152" s="321" t="s">
        <v>1348</v>
      </c>
      <c r="I152" s="321" t="s">
        <v>1311</v>
      </c>
      <c r="J152" s="321">
        <v>50</v>
      </c>
      <c r="K152" s="317"/>
    </row>
    <row r="153" spans="2:11" ht="15" customHeight="1">
      <c r="B153" s="296"/>
      <c r="C153" s="321" t="s">
        <v>1317</v>
      </c>
      <c r="D153" s="276"/>
      <c r="E153" s="276"/>
      <c r="F153" s="322" t="s">
        <v>1309</v>
      </c>
      <c r="G153" s="276"/>
      <c r="H153" s="321" t="s">
        <v>1348</v>
      </c>
      <c r="I153" s="321" t="s">
        <v>1319</v>
      </c>
      <c r="J153" s="321"/>
      <c r="K153" s="317"/>
    </row>
    <row r="154" spans="2:11" ht="15" customHeight="1">
      <c r="B154" s="296"/>
      <c r="C154" s="321" t="s">
        <v>1328</v>
      </c>
      <c r="D154" s="276"/>
      <c r="E154" s="276"/>
      <c r="F154" s="322" t="s">
        <v>1315</v>
      </c>
      <c r="G154" s="276"/>
      <c r="H154" s="321" t="s">
        <v>1348</v>
      </c>
      <c r="I154" s="321" t="s">
        <v>1311</v>
      </c>
      <c r="J154" s="321">
        <v>50</v>
      </c>
      <c r="K154" s="317"/>
    </row>
    <row r="155" spans="2:11" ht="15" customHeight="1">
      <c r="B155" s="296"/>
      <c r="C155" s="321" t="s">
        <v>1336</v>
      </c>
      <c r="D155" s="276"/>
      <c r="E155" s="276"/>
      <c r="F155" s="322" t="s">
        <v>1315</v>
      </c>
      <c r="G155" s="276"/>
      <c r="H155" s="321" t="s">
        <v>1348</v>
      </c>
      <c r="I155" s="321" t="s">
        <v>1311</v>
      </c>
      <c r="J155" s="321">
        <v>50</v>
      </c>
      <c r="K155" s="317"/>
    </row>
    <row r="156" spans="2:11" ht="15" customHeight="1">
      <c r="B156" s="296"/>
      <c r="C156" s="321" t="s">
        <v>1334</v>
      </c>
      <c r="D156" s="276"/>
      <c r="E156" s="276"/>
      <c r="F156" s="322" t="s">
        <v>1315</v>
      </c>
      <c r="G156" s="276"/>
      <c r="H156" s="321" t="s">
        <v>1348</v>
      </c>
      <c r="I156" s="321" t="s">
        <v>1311</v>
      </c>
      <c r="J156" s="321">
        <v>50</v>
      </c>
      <c r="K156" s="317"/>
    </row>
    <row r="157" spans="2:11" ht="15" customHeight="1">
      <c r="B157" s="296"/>
      <c r="C157" s="321" t="s">
        <v>97</v>
      </c>
      <c r="D157" s="276"/>
      <c r="E157" s="276"/>
      <c r="F157" s="322" t="s">
        <v>1309</v>
      </c>
      <c r="G157" s="276"/>
      <c r="H157" s="321" t="s">
        <v>1370</v>
      </c>
      <c r="I157" s="321" t="s">
        <v>1311</v>
      </c>
      <c r="J157" s="321" t="s">
        <v>1371</v>
      </c>
      <c r="K157" s="317"/>
    </row>
    <row r="158" spans="2:11" ht="15" customHeight="1">
      <c r="B158" s="296"/>
      <c r="C158" s="321" t="s">
        <v>1372</v>
      </c>
      <c r="D158" s="276"/>
      <c r="E158" s="276"/>
      <c r="F158" s="322" t="s">
        <v>1309</v>
      </c>
      <c r="G158" s="276"/>
      <c r="H158" s="321" t="s">
        <v>1373</v>
      </c>
      <c r="I158" s="321" t="s">
        <v>1343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390" t="s">
        <v>1374</v>
      </c>
      <c r="D163" s="390"/>
      <c r="E163" s="390"/>
      <c r="F163" s="390"/>
      <c r="G163" s="390"/>
      <c r="H163" s="390"/>
      <c r="I163" s="390"/>
      <c r="J163" s="390"/>
      <c r="K163" s="268"/>
    </row>
    <row r="164" spans="2:11" ht="17.25" customHeight="1">
      <c r="B164" s="267"/>
      <c r="C164" s="288" t="s">
        <v>1303</v>
      </c>
      <c r="D164" s="288"/>
      <c r="E164" s="288"/>
      <c r="F164" s="288" t="s">
        <v>1304</v>
      </c>
      <c r="G164" s="325"/>
      <c r="H164" s="326" t="s">
        <v>124</v>
      </c>
      <c r="I164" s="326" t="s">
        <v>54</v>
      </c>
      <c r="J164" s="288" t="s">
        <v>1305</v>
      </c>
      <c r="K164" s="268"/>
    </row>
    <row r="165" spans="2:11" ht="17.25" customHeight="1">
      <c r="B165" s="269"/>
      <c r="C165" s="290" t="s">
        <v>1306</v>
      </c>
      <c r="D165" s="290"/>
      <c r="E165" s="290"/>
      <c r="F165" s="291" t="s">
        <v>1307</v>
      </c>
      <c r="G165" s="327"/>
      <c r="H165" s="328"/>
      <c r="I165" s="328"/>
      <c r="J165" s="290" t="s">
        <v>1308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1312</v>
      </c>
      <c r="D167" s="276"/>
      <c r="E167" s="276"/>
      <c r="F167" s="295" t="s">
        <v>1309</v>
      </c>
      <c r="G167" s="276"/>
      <c r="H167" s="276" t="s">
        <v>1348</v>
      </c>
      <c r="I167" s="276" t="s">
        <v>1311</v>
      </c>
      <c r="J167" s="276">
        <v>120</v>
      </c>
      <c r="K167" s="317"/>
    </row>
    <row r="168" spans="2:11" ht="15" customHeight="1">
      <c r="B168" s="296"/>
      <c r="C168" s="276" t="s">
        <v>1357</v>
      </c>
      <c r="D168" s="276"/>
      <c r="E168" s="276"/>
      <c r="F168" s="295" t="s">
        <v>1309</v>
      </c>
      <c r="G168" s="276"/>
      <c r="H168" s="276" t="s">
        <v>1358</v>
      </c>
      <c r="I168" s="276" t="s">
        <v>1311</v>
      </c>
      <c r="J168" s="276" t="s">
        <v>1359</v>
      </c>
      <c r="K168" s="317"/>
    </row>
    <row r="169" spans="2:11" ht="15" customHeight="1">
      <c r="B169" s="296"/>
      <c r="C169" s="276" t="s">
        <v>1258</v>
      </c>
      <c r="D169" s="276"/>
      <c r="E169" s="276"/>
      <c r="F169" s="295" t="s">
        <v>1309</v>
      </c>
      <c r="G169" s="276"/>
      <c r="H169" s="276" t="s">
        <v>1375</v>
      </c>
      <c r="I169" s="276" t="s">
        <v>1311</v>
      </c>
      <c r="J169" s="276" t="s">
        <v>1359</v>
      </c>
      <c r="K169" s="317"/>
    </row>
    <row r="170" spans="2:11" ht="15" customHeight="1">
      <c r="B170" s="296"/>
      <c r="C170" s="276" t="s">
        <v>1314</v>
      </c>
      <c r="D170" s="276"/>
      <c r="E170" s="276"/>
      <c r="F170" s="295" t="s">
        <v>1315</v>
      </c>
      <c r="G170" s="276"/>
      <c r="H170" s="276" t="s">
        <v>1375</v>
      </c>
      <c r="I170" s="276" t="s">
        <v>1311</v>
      </c>
      <c r="J170" s="276">
        <v>50</v>
      </c>
      <c r="K170" s="317"/>
    </row>
    <row r="171" spans="2:11" ht="15" customHeight="1">
      <c r="B171" s="296"/>
      <c r="C171" s="276" t="s">
        <v>1317</v>
      </c>
      <c r="D171" s="276"/>
      <c r="E171" s="276"/>
      <c r="F171" s="295" t="s">
        <v>1309</v>
      </c>
      <c r="G171" s="276"/>
      <c r="H171" s="276" t="s">
        <v>1375</v>
      </c>
      <c r="I171" s="276" t="s">
        <v>1319</v>
      </c>
      <c r="J171" s="276"/>
      <c r="K171" s="317"/>
    </row>
    <row r="172" spans="2:11" ht="15" customHeight="1">
      <c r="B172" s="296"/>
      <c r="C172" s="276" t="s">
        <v>1328</v>
      </c>
      <c r="D172" s="276"/>
      <c r="E172" s="276"/>
      <c r="F172" s="295" t="s">
        <v>1315</v>
      </c>
      <c r="G172" s="276"/>
      <c r="H172" s="276" t="s">
        <v>1375</v>
      </c>
      <c r="I172" s="276" t="s">
        <v>1311</v>
      </c>
      <c r="J172" s="276">
        <v>50</v>
      </c>
      <c r="K172" s="317"/>
    </row>
    <row r="173" spans="2:11" ht="15" customHeight="1">
      <c r="B173" s="296"/>
      <c r="C173" s="276" t="s">
        <v>1336</v>
      </c>
      <c r="D173" s="276"/>
      <c r="E173" s="276"/>
      <c r="F173" s="295" t="s">
        <v>1315</v>
      </c>
      <c r="G173" s="276"/>
      <c r="H173" s="276" t="s">
        <v>1375</v>
      </c>
      <c r="I173" s="276" t="s">
        <v>1311</v>
      </c>
      <c r="J173" s="276">
        <v>50</v>
      </c>
      <c r="K173" s="317"/>
    </row>
    <row r="174" spans="2:11" ht="15" customHeight="1">
      <c r="B174" s="296"/>
      <c r="C174" s="276" t="s">
        <v>1334</v>
      </c>
      <c r="D174" s="276"/>
      <c r="E174" s="276"/>
      <c r="F174" s="295" t="s">
        <v>1315</v>
      </c>
      <c r="G174" s="276"/>
      <c r="H174" s="276" t="s">
        <v>1375</v>
      </c>
      <c r="I174" s="276" t="s">
        <v>1311</v>
      </c>
      <c r="J174" s="276">
        <v>50</v>
      </c>
      <c r="K174" s="317"/>
    </row>
    <row r="175" spans="2:11" ht="15" customHeight="1">
      <c r="B175" s="296"/>
      <c r="C175" s="276" t="s">
        <v>123</v>
      </c>
      <c r="D175" s="276"/>
      <c r="E175" s="276"/>
      <c r="F175" s="295" t="s">
        <v>1309</v>
      </c>
      <c r="G175" s="276"/>
      <c r="H175" s="276" t="s">
        <v>1376</v>
      </c>
      <c r="I175" s="276" t="s">
        <v>1377</v>
      </c>
      <c r="J175" s="276"/>
      <c r="K175" s="317"/>
    </row>
    <row r="176" spans="2:11" ht="15" customHeight="1">
      <c r="B176" s="296"/>
      <c r="C176" s="276" t="s">
        <v>54</v>
      </c>
      <c r="D176" s="276"/>
      <c r="E176" s="276"/>
      <c r="F176" s="295" t="s">
        <v>1309</v>
      </c>
      <c r="G176" s="276"/>
      <c r="H176" s="276" t="s">
        <v>1378</v>
      </c>
      <c r="I176" s="276" t="s">
        <v>1379</v>
      </c>
      <c r="J176" s="276">
        <v>1</v>
      </c>
      <c r="K176" s="317"/>
    </row>
    <row r="177" spans="2:11" ht="15" customHeight="1">
      <c r="B177" s="296"/>
      <c r="C177" s="276" t="s">
        <v>50</v>
      </c>
      <c r="D177" s="276"/>
      <c r="E177" s="276"/>
      <c r="F177" s="295" t="s">
        <v>1309</v>
      </c>
      <c r="G177" s="276"/>
      <c r="H177" s="276" t="s">
        <v>1380</v>
      </c>
      <c r="I177" s="276" t="s">
        <v>1311</v>
      </c>
      <c r="J177" s="276">
        <v>20</v>
      </c>
      <c r="K177" s="317"/>
    </row>
    <row r="178" spans="2:11" ht="15" customHeight="1">
      <c r="B178" s="296"/>
      <c r="C178" s="276" t="s">
        <v>124</v>
      </c>
      <c r="D178" s="276"/>
      <c r="E178" s="276"/>
      <c r="F178" s="295" t="s">
        <v>1309</v>
      </c>
      <c r="G178" s="276"/>
      <c r="H178" s="276" t="s">
        <v>1381</v>
      </c>
      <c r="I178" s="276" t="s">
        <v>1311</v>
      </c>
      <c r="J178" s="276">
        <v>255</v>
      </c>
      <c r="K178" s="317"/>
    </row>
    <row r="179" spans="2:11" ht="15" customHeight="1">
      <c r="B179" s="296"/>
      <c r="C179" s="276" t="s">
        <v>125</v>
      </c>
      <c r="D179" s="276"/>
      <c r="E179" s="276"/>
      <c r="F179" s="295" t="s">
        <v>1309</v>
      </c>
      <c r="G179" s="276"/>
      <c r="H179" s="276" t="s">
        <v>1274</v>
      </c>
      <c r="I179" s="276" t="s">
        <v>1311</v>
      </c>
      <c r="J179" s="276">
        <v>10</v>
      </c>
      <c r="K179" s="317"/>
    </row>
    <row r="180" spans="2:11" ht="15" customHeight="1">
      <c r="B180" s="296"/>
      <c r="C180" s="276" t="s">
        <v>126</v>
      </c>
      <c r="D180" s="276"/>
      <c r="E180" s="276"/>
      <c r="F180" s="295" t="s">
        <v>1309</v>
      </c>
      <c r="G180" s="276"/>
      <c r="H180" s="276" t="s">
        <v>1382</v>
      </c>
      <c r="I180" s="276" t="s">
        <v>1343</v>
      </c>
      <c r="J180" s="276"/>
      <c r="K180" s="317"/>
    </row>
    <row r="181" spans="2:11" ht="15" customHeight="1">
      <c r="B181" s="296"/>
      <c r="C181" s="276" t="s">
        <v>1383</v>
      </c>
      <c r="D181" s="276"/>
      <c r="E181" s="276"/>
      <c r="F181" s="295" t="s">
        <v>1309</v>
      </c>
      <c r="G181" s="276"/>
      <c r="H181" s="276" t="s">
        <v>1384</v>
      </c>
      <c r="I181" s="276" t="s">
        <v>1343</v>
      </c>
      <c r="J181" s="276"/>
      <c r="K181" s="317"/>
    </row>
    <row r="182" spans="2:11" ht="15" customHeight="1">
      <c r="B182" s="296"/>
      <c r="C182" s="276" t="s">
        <v>1372</v>
      </c>
      <c r="D182" s="276"/>
      <c r="E182" s="276"/>
      <c r="F182" s="295" t="s">
        <v>1309</v>
      </c>
      <c r="G182" s="276"/>
      <c r="H182" s="276" t="s">
        <v>1385</v>
      </c>
      <c r="I182" s="276" t="s">
        <v>1343</v>
      </c>
      <c r="J182" s="276"/>
      <c r="K182" s="317"/>
    </row>
    <row r="183" spans="2:11" ht="15" customHeight="1">
      <c r="B183" s="296"/>
      <c r="C183" s="276" t="s">
        <v>128</v>
      </c>
      <c r="D183" s="276"/>
      <c r="E183" s="276"/>
      <c r="F183" s="295" t="s">
        <v>1315</v>
      </c>
      <c r="G183" s="276"/>
      <c r="H183" s="276" t="s">
        <v>1386</v>
      </c>
      <c r="I183" s="276" t="s">
        <v>1311</v>
      </c>
      <c r="J183" s="276">
        <v>50</v>
      </c>
      <c r="K183" s="317"/>
    </row>
    <row r="184" spans="2:11" ht="15" customHeight="1">
      <c r="B184" s="296"/>
      <c r="C184" s="276" t="s">
        <v>1387</v>
      </c>
      <c r="D184" s="276"/>
      <c r="E184" s="276"/>
      <c r="F184" s="295" t="s">
        <v>1315</v>
      </c>
      <c r="G184" s="276"/>
      <c r="H184" s="276" t="s">
        <v>1388</v>
      </c>
      <c r="I184" s="276" t="s">
        <v>1389</v>
      </c>
      <c r="J184" s="276"/>
      <c r="K184" s="317"/>
    </row>
    <row r="185" spans="2:11" ht="15" customHeight="1">
      <c r="B185" s="296"/>
      <c r="C185" s="276" t="s">
        <v>1390</v>
      </c>
      <c r="D185" s="276"/>
      <c r="E185" s="276"/>
      <c r="F185" s="295" t="s">
        <v>1315</v>
      </c>
      <c r="G185" s="276"/>
      <c r="H185" s="276" t="s">
        <v>1391</v>
      </c>
      <c r="I185" s="276" t="s">
        <v>1389</v>
      </c>
      <c r="J185" s="276"/>
      <c r="K185" s="317"/>
    </row>
    <row r="186" spans="2:11" ht="15" customHeight="1">
      <c r="B186" s="296"/>
      <c r="C186" s="276" t="s">
        <v>1392</v>
      </c>
      <c r="D186" s="276"/>
      <c r="E186" s="276"/>
      <c r="F186" s="295" t="s">
        <v>1315</v>
      </c>
      <c r="G186" s="276"/>
      <c r="H186" s="276" t="s">
        <v>1393</v>
      </c>
      <c r="I186" s="276" t="s">
        <v>1389</v>
      </c>
      <c r="J186" s="276"/>
      <c r="K186" s="317"/>
    </row>
    <row r="187" spans="2:11" ht="15" customHeight="1">
      <c r="B187" s="296"/>
      <c r="C187" s="329" t="s">
        <v>1394</v>
      </c>
      <c r="D187" s="276"/>
      <c r="E187" s="276"/>
      <c r="F187" s="295" t="s">
        <v>1315</v>
      </c>
      <c r="G187" s="276"/>
      <c r="H187" s="276" t="s">
        <v>1395</v>
      </c>
      <c r="I187" s="276" t="s">
        <v>1396</v>
      </c>
      <c r="J187" s="330" t="s">
        <v>1397</v>
      </c>
      <c r="K187" s="317"/>
    </row>
    <row r="188" spans="2:11" ht="15" customHeight="1">
      <c r="B188" s="296"/>
      <c r="C188" s="281" t="s">
        <v>39</v>
      </c>
      <c r="D188" s="276"/>
      <c r="E188" s="276"/>
      <c r="F188" s="295" t="s">
        <v>1309</v>
      </c>
      <c r="G188" s="276"/>
      <c r="H188" s="272" t="s">
        <v>1398</v>
      </c>
      <c r="I188" s="276" t="s">
        <v>1399</v>
      </c>
      <c r="J188" s="276"/>
      <c r="K188" s="317"/>
    </row>
    <row r="189" spans="2:11" ht="15" customHeight="1">
      <c r="B189" s="296"/>
      <c r="C189" s="281" t="s">
        <v>1400</v>
      </c>
      <c r="D189" s="276"/>
      <c r="E189" s="276"/>
      <c r="F189" s="295" t="s">
        <v>1309</v>
      </c>
      <c r="G189" s="276"/>
      <c r="H189" s="276" t="s">
        <v>1401</v>
      </c>
      <c r="I189" s="276" t="s">
        <v>1343</v>
      </c>
      <c r="J189" s="276"/>
      <c r="K189" s="317"/>
    </row>
    <row r="190" spans="2:11" ht="15" customHeight="1">
      <c r="B190" s="296"/>
      <c r="C190" s="281" t="s">
        <v>1402</v>
      </c>
      <c r="D190" s="276"/>
      <c r="E190" s="276"/>
      <c r="F190" s="295" t="s">
        <v>1309</v>
      </c>
      <c r="G190" s="276"/>
      <c r="H190" s="276" t="s">
        <v>1403</v>
      </c>
      <c r="I190" s="276" t="s">
        <v>1343</v>
      </c>
      <c r="J190" s="276"/>
      <c r="K190" s="317"/>
    </row>
    <row r="191" spans="2:11" ht="15" customHeight="1">
      <c r="B191" s="296"/>
      <c r="C191" s="281" t="s">
        <v>1404</v>
      </c>
      <c r="D191" s="276"/>
      <c r="E191" s="276"/>
      <c r="F191" s="295" t="s">
        <v>1315</v>
      </c>
      <c r="G191" s="276"/>
      <c r="H191" s="276" t="s">
        <v>1405</v>
      </c>
      <c r="I191" s="276" t="s">
        <v>1343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1">
      <c r="B197" s="267"/>
      <c r="C197" s="390" t="s">
        <v>1406</v>
      </c>
      <c r="D197" s="390"/>
      <c r="E197" s="390"/>
      <c r="F197" s="390"/>
      <c r="G197" s="390"/>
      <c r="H197" s="390"/>
      <c r="I197" s="390"/>
      <c r="J197" s="390"/>
      <c r="K197" s="268"/>
    </row>
    <row r="198" spans="2:11" ht="25.5" customHeight="1">
      <c r="B198" s="267"/>
      <c r="C198" s="332" t="s">
        <v>1407</v>
      </c>
      <c r="D198" s="332"/>
      <c r="E198" s="332"/>
      <c r="F198" s="332" t="s">
        <v>1408</v>
      </c>
      <c r="G198" s="333"/>
      <c r="H198" s="389" t="s">
        <v>1409</v>
      </c>
      <c r="I198" s="389"/>
      <c r="J198" s="389"/>
      <c r="K198" s="268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1399</v>
      </c>
      <c r="D200" s="276"/>
      <c r="E200" s="276"/>
      <c r="F200" s="295" t="s">
        <v>40</v>
      </c>
      <c r="G200" s="276"/>
      <c r="H200" s="387" t="s">
        <v>1410</v>
      </c>
      <c r="I200" s="387"/>
      <c r="J200" s="387"/>
      <c r="K200" s="317"/>
    </row>
    <row r="201" spans="2:11" ht="15" customHeight="1">
      <c r="B201" s="296"/>
      <c r="C201" s="302"/>
      <c r="D201" s="276"/>
      <c r="E201" s="276"/>
      <c r="F201" s="295" t="s">
        <v>41</v>
      </c>
      <c r="G201" s="276"/>
      <c r="H201" s="387" t="s">
        <v>1411</v>
      </c>
      <c r="I201" s="387"/>
      <c r="J201" s="387"/>
      <c r="K201" s="317"/>
    </row>
    <row r="202" spans="2:11" ht="15" customHeight="1">
      <c r="B202" s="296"/>
      <c r="C202" s="302"/>
      <c r="D202" s="276"/>
      <c r="E202" s="276"/>
      <c r="F202" s="295" t="s">
        <v>44</v>
      </c>
      <c r="G202" s="276"/>
      <c r="H202" s="387" t="s">
        <v>1412</v>
      </c>
      <c r="I202" s="387"/>
      <c r="J202" s="387"/>
      <c r="K202" s="317"/>
    </row>
    <row r="203" spans="2:11" ht="15" customHeight="1">
      <c r="B203" s="296"/>
      <c r="C203" s="276"/>
      <c r="D203" s="276"/>
      <c r="E203" s="276"/>
      <c r="F203" s="295" t="s">
        <v>42</v>
      </c>
      <c r="G203" s="276"/>
      <c r="H203" s="387" t="s">
        <v>1413</v>
      </c>
      <c r="I203" s="387"/>
      <c r="J203" s="387"/>
      <c r="K203" s="317"/>
    </row>
    <row r="204" spans="2:11" ht="15" customHeight="1">
      <c r="B204" s="296"/>
      <c r="C204" s="276"/>
      <c r="D204" s="276"/>
      <c r="E204" s="276"/>
      <c r="F204" s="295" t="s">
        <v>43</v>
      </c>
      <c r="G204" s="276"/>
      <c r="H204" s="387" t="s">
        <v>1414</v>
      </c>
      <c r="I204" s="387"/>
      <c r="J204" s="387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1355</v>
      </c>
      <c r="D206" s="276"/>
      <c r="E206" s="276"/>
      <c r="F206" s="295" t="s">
        <v>76</v>
      </c>
      <c r="G206" s="276"/>
      <c r="H206" s="387" t="s">
        <v>1415</v>
      </c>
      <c r="I206" s="387"/>
      <c r="J206" s="387"/>
      <c r="K206" s="317"/>
    </row>
    <row r="207" spans="2:11" ht="15" customHeight="1">
      <c r="B207" s="296"/>
      <c r="C207" s="302"/>
      <c r="D207" s="276"/>
      <c r="E207" s="276"/>
      <c r="F207" s="295" t="s">
        <v>1252</v>
      </c>
      <c r="G207" s="276"/>
      <c r="H207" s="387" t="s">
        <v>1253</v>
      </c>
      <c r="I207" s="387"/>
      <c r="J207" s="387"/>
      <c r="K207" s="317"/>
    </row>
    <row r="208" spans="2:11" ht="15" customHeight="1">
      <c r="B208" s="296"/>
      <c r="C208" s="276"/>
      <c r="D208" s="276"/>
      <c r="E208" s="276"/>
      <c r="F208" s="295" t="s">
        <v>1250</v>
      </c>
      <c r="G208" s="276"/>
      <c r="H208" s="387" t="s">
        <v>1416</v>
      </c>
      <c r="I208" s="387"/>
      <c r="J208" s="387"/>
      <c r="K208" s="317"/>
    </row>
    <row r="209" spans="2:11" ht="15" customHeight="1">
      <c r="B209" s="334"/>
      <c r="C209" s="302"/>
      <c r="D209" s="302"/>
      <c r="E209" s="302"/>
      <c r="F209" s="295" t="s">
        <v>1254</v>
      </c>
      <c r="G209" s="281"/>
      <c r="H209" s="388" t="s">
        <v>1255</v>
      </c>
      <c r="I209" s="388"/>
      <c r="J209" s="388"/>
      <c r="K209" s="335"/>
    </row>
    <row r="210" spans="2:11" ht="15" customHeight="1">
      <c r="B210" s="334"/>
      <c r="C210" s="302"/>
      <c r="D210" s="302"/>
      <c r="E210" s="302"/>
      <c r="F210" s="295" t="s">
        <v>1256</v>
      </c>
      <c r="G210" s="281"/>
      <c r="H210" s="388" t="s">
        <v>1417</v>
      </c>
      <c r="I210" s="388"/>
      <c r="J210" s="388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1379</v>
      </c>
      <c r="D212" s="302"/>
      <c r="E212" s="302"/>
      <c r="F212" s="295">
        <v>1</v>
      </c>
      <c r="G212" s="281"/>
      <c r="H212" s="388" t="s">
        <v>1418</v>
      </c>
      <c r="I212" s="388"/>
      <c r="J212" s="388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88" t="s">
        <v>1419</v>
      </c>
      <c r="I213" s="388"/>
      <c r="J213" s="388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88" t="s">
        <v>1420</v>
      </c>
      <c r="I214" s="388"/>
      <c r="J214" s="388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88" t="s">
        <v>1421</v>
      </c>
      <c r="I215" s="388"/>
      <c r="J215" s="388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sheetProtection algorithmName="SHA-512" hashValue="gUQxJRy5E/rgPQ8RroflJM7bW2stWNidaihF1lio76Ux0oaI7dyfaSicEfle7l9Ab7uJEzvzi83P9chdoIAdeA==" saltValue="LZj2MKWPKlNUwpXrBZcHbw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01 - Byt č. 1 v 1. NP</vt:lpstr>
      <vt:lpstr>01a - Byt č. 1 - ÚT, plyn...</vt:lpstr>
      <vt:lpstr>02 - Byt č. 5 ve 3. NP</vt:lpstr>
      <vt:lpstr>02a - Byt č. 5 - ÚT, plyn...</vt:lpstr>
      <vt:lpstr>Pokyny pro vyplnění</vt:lpstr>
      <vt:lpstr>'01 - Byt č. 1 v 1. NP'!Názvy_tisku</vt:lpstr>
      <vt:lpstr>'01a - Byt č. 1 - ÚT, plyn...'!Názvy_tisku</vt:lpstr>
      <vt:lpstr>'02 - Byt č. 5 ve 3. NP'!Názvy_tisku</vt:lpstr>
      <vt:lpstr>'02a - Byt č. 5 - ÚT, plyn...'!Názvy_tisku</vt:lpstr>
      <vt:lpstr>'Rekapitulace stavby'!Názvy_tisku</vt:lpstr>
      <vt:lpstr>'01 - Byt č. 1 v 1. NP'!Oblast_tisku</vt:lpstr>
      <vt:lpstr>'01a - Byt č. 1 - ÚT, plyn...'!Oblast_tisku</vt:lpstr>
      <vt:lpstr>'02 - Byt č. 5 ve 3. NP'!Oblast_tisku</vt:lpstr>
      <vt:lpstr>'02a - Byt č. 5 - ÚT, plyn...'!Oblast_tisku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Burdíková</dc:creator>
  <cp:lastModifiedBy>Jarmila Burdíková</cp:lastModifiedBy>
  <dcterms:created xsi:type="dcterms:W3CDTF">2017-05-17T06:12:06Z</dcterms:created>
  <dcterms:modified xsi:type="dcterms:W3CDTF">2017-05-17T06:12:14Z</dcterms:modified>
</cp:coreProperties>
</file>