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480" windowWidth="22716" windowHeight="11052"/>
  </bookViews>
  <sheets>
    <sheet name="Rekapitulace stavby" sheetId="1" r:id="rId1"/>
    <sheet name="10-02 - Výměna oken a bal..." sheetId="2" r:id="rId2"/>
    <sheet name="Pokyny pro vyplnění" sheetId="3" r:id="rId3"/>
  </sheets>
  <definedNames>
    <definedName name="_xlnm._FilterDatabase" localSheetId="1" hidden="1">'10-02 - Výměna oken a bal...'!$C$79:$K$148</definedName>
    <definedName name="_xlnm.Print_Titles" localSheetId="1">'10-02 - Výměna oken a bal...'!$79:$79</definedName>
    <definedName name="_xlnm.Print_Titles" localSheetId="0">'Rekapitulace stavby'!$49:$49</definedName>
    <definedName name="_xlnm.Print_Area" localSheetId="1">'10-02 - Výměna oken a bal...'!$C$4:$J$34,'10-02 - Výměna oken a bal...'!$C$40:$J$63,'10-02 - Výměna oken a bal...'!$C$69:$K$148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148" i="2"/>
  <c r="BH148" i="2"/>
  <c r="BG148" i="2"/>
  <c r="BE148" i="2"/>
  <c r="T148" i="2"/>
  <c r="R148" i="2"/>
  <c r="R144" i="2" s="1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BK144" i="2" s="1"/>
  <c r="J144" i="2" s="1"/>
  <c r="J62" i="2" s="1"/>
  <c r="J147" i="2"/>
  <c r="BF147" i="2"/>
  <c r="BI145" i="2"/>
  <c r="BH145" i="2"/>
  <c r="BG145" i="2"/>
  <c r="BE145" i="2"/>
  <c r="T145" i="2"/>
  <c r="T144" i="2" s="1"/>
  <c r="R145" i="2"/>
  <c r="P145" i="2"/>
  <c r="P144" i="2" s="1"/>
  <c r="BK145" i="2"/>
  <c r="J145" i="2"/>
  <c r="BF145" i="2" s="1"/>
  <c r="BI143" i="2"/>
  <c r="BH143" i="2"/>
  <c r="BG143" i="2"/>
  <c r="BE143" i="2"/>
  <c r="T143" i="2"/>
  <c r="T141" i="2" s="1"/>
  <c r="R143" i="2"/>
  <c r="P143" i="2"/>
  <c r="BK143" i="2"/>
  <c r="J143" i="2"/>
  <c r="BF143" i="2" s="1"/>
  <c r="BI142" i="2"/>
  <c r="BH142" i="2"/>
  <c r="BG142" i="2"/>
  <c r="BE142" i="2"/>
  <c r="T142" i="2"/>
  <c r="R142" i="2"/>
  <c r="R141" i="2" s="1"/>
  <c r="P142" i="2"/>
  <c r="P141" i="2"/>
  <c r="BK142" i="2"/>
  <c r="BK141" i="2" s="1"/>
  <c r="J141" i="2" s="1"/>
  <c r="J61" i="2" s="1"/>
  <c r="J142" i="2"/>
  <c r="BF142" i="2"/>
  <c r="BI140" i="2"/>
  <c r="BH140" i="2"/>
  <c r="BG140" i="2"/>
  <c r="BE140" i="2"/>
  <c r="T140" i="2"/>
  <c r="R140" i="2"/>
  <c r="P140" i="2"/>
  <c r="BK140" i="2"/>
  <c r="J140" i="2"/>
  <c r="BF140" i="2"/>
  <c r="BI138" i="2"/>
  <c r="BH138" i="2"/>
  <c r="BG138" i="2"/>
  <c r="BE138" i="2"/>
  <c r="T138" i="2"/>
  <c r="R138" i="2"/>
  <c r="P138" i="2"/>
  <c r="BK138" i="2"/>
  <c r="J138" i="2"/>
  <c r="BF138" i="2" s="1"/>
  <c r="BI135" i="2"/>
  <c r="BH135" i="2"/>
  <c r="BG135" i="2"/>
  <c r="BE135" i="2"/>
  <c r="T135" i="2"/>
  <c r="R135" i="2"/>
  <c r="P135" i="2"/>
  <c r="BK135" i="2"/>
  <c r="J135" i="2"/>
  <c r="BF135" i="2"/>
  <c r="BI133" i="2"/>
  <c r="BH133" i="2"/>
  <c r="BG133" i="2"/>
  <c r="BE133" i="2"/>
  <c r="T133" i="2"/>
  <c r="R133" i="2"/>
  <c r="P133" i="2"/>
  <c r="BK133" i="2"/>
  <c r="J133" i="2"/>
  <c r="BF133" i="2" s="1"/>
  <c r="BI131" i="2"/>
  <c r="BH131" i="2"/>
  <c r="BG131" i="2"/>
  <c r="BE131" i="2"/>
  <c r="T131" i="2"/>
  <c r="R131" i="2"/>
  <c r="P131" i="2"/>
  <c r="BK131" i="2"/>
  <c r="J131" i="2"/>
  <c r="BF131" i="2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/>
  <c r="BI125" i="2"/>
  <c r="BH125" i="2"/>
  <c r="BG125" i="2"/>
  <c r="BE125" i="2"/>
  <c r="T125" i="2"/>
  <c r="R125" i="2"/>
  <c r="P125" i="2"/>
  <c r="BK125" i="2"/>
  <c r="J125" i="2"/>
  <c r="BF125" i="2"/>
  <c r="BI124" i="2"/>
  <c r="BH124" i="2"/>
  <c r="BG124" i="2"/>
  <c r="BE124" i="2"/>
  <c r="T124" i="2"/>
  <c r="R124" i="2"/>
  <c r="P124" i="2"/>
  <c r="BK124" i="2"/>
  <c r="J124" i="2"/>
  <c r="BF124" i="2"/>
  <c r="BI123" i="2"/>
  <c r="BH123" i="2"/>
  <c r="BG123" i="2"/>
  <c r="BE123" i="2"/>
  <c r="T123" i="2"/>
  <c r="R123" i="2"/>
  <c r="P123" i="2"/>
  <c r="BK123" i="2"/>
  <c r="J123" i="2"/>
  <c r="BF123" i="2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R114" i="2"/>
  <c r="P114" i="2"/>
  <c r="BK114" i="2"/>
  <c r="J114" i="2"/>
  <c r="BF114" i="2"/>
  <c r="BI112" i="2"/>
  <c r="BH112" i="2"/>
  <c r="BG112" i="2"/>
  <c r="BE112" i="2"/>
  <c r="T112" i="2"/>
  <c r="R112" i="2"/>
  <c r="R109" i="2" s="1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BK109" i="2" s="1"/>
  <c r="J109" i="2" s="1"/>
  <c r="J60" i="2" s="1"/>
  <c r="J111" i="2"/>
  <c r="BF111" i="2"/>
  <c r="BI110" i="2"/>
  <c r="BH110" i="2"/>
  <c r="BG110" i="2"/>
  <c r="BE110" i="2"/>
  <c r="T110" i="2"/>
  <c r="T109" i="2"/>
  <c r="R110" i="2"/>
  <c r="P110" i="2"/>
  <c r="P109" i="2"/>
  <c r="BK110" i="2"/>
  <c r="J110" i="2"/>
  <c r="BF110" i="2" s="1"/>
  <c r="BI108" i="2"/>
  <c r="BH108" i="2"/>
  <c r="BG108" i="2"/>
  <c r="BE108" i="2"/>
  <c r="T108" i="2"/>
  <c r="R108" i="2"/>
  <c r="R105" i="2" s="1"/>
  <c r="P108" i="2"/>
  <c r="BK108" i="2"/>
  <c r="J108" i="2"/>
  <c r="BF108" i="2"/>
  <c r="BI107" i="2"/>
  <c r="BH107" i="2"/>
  <c r="BG107" i="2"/>
  <c r="BE107" i="2"/>
  <c r="T107" i="2"/>
  <c r="R107" i="2"/>
  <c r="P107" i="2"/>
  <c r="P105" i="2" s="1"/>
  <c r="BK107" i="2"/>
  <c r="J107" i="2"/>
  <c r="BF107" i="2"/>
  <c r="BI106" i="2"/>
  <c r="BH106" i="2"/>
  <c r="BG106" i="2"/>
  <c r="BE106" i="2"/>
  <c r="T106" i="2"/>
  <c r="T105" i="2"/>
  <c r="R106" i="2"/>
  <c r="P106" i="2"/>
  <c r="BK106" i="2"/>
  <c r="BK105" i="2" s="1"/>
  <c r="J106" i="2"/>
  <c r="BF106" i="2"/>
  <c r="BI103" i="2"/>
  <c r="BH103" i="2"/>
  <c r="BG103" i="2"/>
  <c r="BE103" i="2"/>
  <c r="T103" i="2"/>
  <c r="T102" i="2"/>
  <c r="R103" i="2"/>
  <c r="R102" i="2"/>
  <c r="P103" i="2"/>
  <c r="P102" i="2"/>
  <c r="BK103" i="2"/>
  <c r="BK102" i="2"/>
  <c r="J102" i="2" s="1"/>
  <c r="J57" i="2" s="1"/>
  <c r="J103" i="2"/>
  <c r="BF103" i="2"/>
  <c r="BI101" i="2"/>
  <c r="BH101" i="2"/>
  <c r="BG101" i="2"/>
  <c r="BE101" i="2"/>
  <c r="T101" i="2"/>
  <c r="R101" i="2"/>
  <c r="P101" i="2"/>
  <c r="BK101" i="2"/>
  <c r="J101" i="2"/>
  <c r="BF101" i="2"/>
  <c r="BI99" i="2"/>
  <c r="BH99" i="2"/>
  <c r="BG99" i="2"/>
  <c r="BE99" i="2"/>
  <c r="T99" i="2"/>
  <c r="R99" i="2"/>
  <c r="R96" i="2" s="1"/>
  <c r="P99" i="2"/>
  <c r="BK99" i="2"/>
  <c r="J99" i="2"/>
  <c r="BF99" i="2"/>
  <c r="BI98" i="2"/>
  <c r="BH98" i="2"/>
  <c r="BG98" i="2"/>
  <c r="BE98" i="2"/>
  <c r="T98" i="2"/>
  <c r="R98" i="2"/>
  <c r="P98" i="2"/>
  <c r="BK98" i="2"/>
  <c r="BK96" i="2" s="1"/>
  <c r="J96" i="2" s="1"/>
  <c r="J56" i="2" s="1"/>
  <c r="J98" i="2"/>
  <c r="BF98" i="2"/>
  <c r="BI97" i="2"/>
  <c r="BH97" i="2"/>
  <c r="BG97" i="2"/>
  <c r="BE97" i="2"/>
  <c r="T97" i="2"/>
  <c r="T96" i="2"/>
  <c r="R97" i="2"/>
  <c r="P97" i="2"/>
  <c r="P96" i="2"/>
  <c r="BK97" i="2"/>
  <c r="J97" i="2"/>
  <c r="BF97" i="2" s="1"/>
  <c r="BI95" i="2"/>
  <c r="BH95" i="2"/>
  <c r="BG95" i="2"/>
  <c r="BE95" i="2"/>
  <c r="T95" i="2"/>
  <c r="R95" i="2"/>
  <c r="P95" i="2"/>
  <c r="BK95" i="2"/>
  <c r="J95" i="2"/>
  <c r="BF95" i="2"/>
  <c r="BI94" i="2"/>
  <c r="BH94" i="2"/>
  <c r="BG94" i="2"/>
  <c r="BE94" i="2"/>
  <c r="T94" i="2"/>
  <c r="R94" i="2"/>
  <c r="P94" i="2"/>
  <c r="P91" i="2" s="1"/>
  <c r="BK94" i="2"/>
  <c r="J94" i="2"/>
  <c r="BF94" i="2"/>
  <c r="BI93" i="2"/>
  <c r="BH93" i="2"/>
  <c r="BG93" i="2"/>
  <c r="BE93" i="2"/>
  <c r="T93" i="2"/>
  <c r="T91" i="2" s="1"/>
  <c r="R93" i="2"/>
  <c r="P93" i="2"/>
  <c r="BK93" i="2"/>
  <c r="J93" i="2"/>
  <c r="BF93" i="2"/>
  <c r="BI92" i="2"/>
  <c r="BH92" i="2"/>
  <c r="BG92" i="2"/>
  <c r="BE92" i="2"/>
  <c r="T92" i="2"/>
  <c r="R92" i="2"/>
  <c r="R91" i="2"/>
  <c r="P92" i="2"/>
  <c r="BK92" i="2"/>
  <c r="BK91" i="2"/>
  <c r="J91" i="2" s="1"/>
  <c r="J55" i="2" s="1"/>
  <c r="J92" i="2"/>
  <c r="BF92" i="2"/>
  <c r="BI89" i="2"/>
  <c r="BH89" i="2"/>
  <c r="BG89" i="2"/>
  <c r="BE89" i="2"/>
  <c r="T89" i="2"/>
  <c r="R89" i="2"/>
  <c r="P89" i="2"/>
  <c r="BK89" i="2"/>
  <c r="J89" i="2"/>
  <c r="BF89" i="2"/>
  <c r="BI88" i="2"/>
  <c r="BH88" i="2"/>
  <c r="BG88" i="2"/>
  <c r="BE88" i="2"/>
  <c r="T88" i="2"/>
  <c r="R88" i="2"/>
  <c r="P88" i="2"/>
  <c r="BK88" i="2"/>
  <c r="J88" i="2"/>
  <c r="BF88" i="2"/>
  <c r="BI86" i="2"/>
  <c r="BH86" i="2"/>
  <c r="BG86" i="2"/>
  <c r="BE86" i="2"/>
  <c r="J28" i="2" s="1"/>
  <c r="AV52" i="1" s="1"/>
  <c r="T86" i="2"/>
  <c r="R86" i="2"/>
  <c r="P86" i="2"/>
  <c r="BK86" i="2"/>
  <c r="J86" i="2"/>
  <c r="BF86" i="2"/>
  <c r="BI85" i="2"/>
  <c r="F32" i="2" s="1"/>
  <c r="BD52" i="1" s="1"/>
  <c r="BD51" i="1" s="1"/>
  <c r="W30" i="1" s="1"/>
  <c r="BH85" i="2"/>
  <c r="BG85" i="2"/>
  <c r="BE85" i="2"/>
  <c r="T85" i="2"/>
  <c r="R85" i="2"/>
  <c r="P85" i="2"/>
  <c r="BK85" i="2"/>
  <c r="J85" i="2"/>
  <c r="BF85" i="2"/>
  <c r="BI83" i="2"/>
  <c r="BH83" i="2"/>
  <c r="F31" i="2" s="1"/>
  <c r="BC52" i="1" s="1"/>
  <c r="BC51" i="1" s="1"/>
  <c r="BG83" i="2"/>
  <c r="F30" i="2"/>
  <c r="BB52" i="1" s="1"/>
  <c r="BB51" i="1" s="1"/>
  <c r="BE83" i="2"/>
  <c r="F28" i="2" s="1"/>
  <c r="AZ52" i="1" s="1"/>
  <c r="AZ51" i="1" s="1"/>
  <c r="T83" i="2"/>
  <c r="T82" i="2"/>
  <c r="T81" i="2" s="1"/>
  <c r="R83" i="2"/>
  <c r="R82" i="2"/>
  <c r="R81" i="2" s="1"/>
  <c r="P83" i="2"/>
  <c r="P82" i="2"/>
  <c r="P81" i="2" s="1"/>
  <c r="BK83" i="2"/>
  <c r="BK82" i="2" s="1"/>
  <c r="J83" i="2"/>
  <c r="BF83" i="2"/>
  <c r="F74" i="2"/>
  <c r="E72" i="2"/>
  <c r="F45" i="2"/>
  <c r="E43" i="2"/>
  <c r="J19" i="2"/>
  <c r="E19" i="2"/>
  <c r="J76" i="2" s="1"/>
  <c r="J18" i="2"/>
  <c r="J16" i="2"/>
  <c r="E16" i="2"/>
  <c r="F77" i="2"/>
  <c r="F48" i="2"/>
  <c r="J15" i="2"/>
  <c r="J13" i="2"/>
  <c r="E13" i="2"/>
  <c r="F76" i="2"/>
  <c r="F47" i="2"/>
  <c r="J12" i="2"/>
  <c r="J10" i="2"/>
  <c r="J74" i="2"/>
  <c r="J45" i="2"/>
  <c r="AS51" i="1"/>
  <c r="L47" i="1"/>
  <c r="AM46" i="1"/>
  <c r="L46" i="1"/>
  <c r="AM44" i="1"/>
  <c r="L44" i="1"/>
  <c r="L42" i="1"/>
  <c r="L41" i="1"/>
  <c r="F29" i="2" l="1"/>
  <c r="BA52" i="1" s="1"/>
  <c r="BA51" i="1" s="1"/>
  <c r="J82" i="2"/>
  <c r="J54" i="2" s="1"/>
  <c r="BK81" i="2"/>
  <c r="W28" i="1"/>
  <c r="AX51" i="1"/>
  <c r="AY51" i="1"/>
  <c r="W29" i="1"/>
  <c r="J29" i="2"/>
  <c r="AW52" i="1" s="1"/>
  <c r="AT52" i="1" s="1"/>
  <c r="T104" i="2"/>
  <c r="T80" i="2" s="1"/>
  <c r="R104" i="2"/>
  <c r="R80" i="2" s="1"/>
  <c r="W26" i="1"/>
  <c r="AV51" i="1"/>
  <c r="J105" i="2"/>
  <c r="J59" i="2" s="1"/>
  <c r="BK104" i="2"/>
  <c r="J104" i="2" s="1"/>
  <c r="J58" i="2" s="1"/>
  <c r="P104" i="2"/>
  <c r="P80" i="2" s="1"/>
  <c r="AU52" i="1" s="1"/>
  <c r="AU51" i="1" s="1"/>
  <c r="J47" i="2"/>
  <c r="AK26" i="1" l="1"/>
  <c r="AW51" i="1"/>
  <c r="AK27" i="1" s="1"/>
  <c r="W27" i="1"/>
  <c r="BK80" i="2"/>
  <c r="J80" i="2" s="1"/>
  <c r="J81" i="2"/>
  <c r="J53" i="2" s="1"/>
  <c r="J25" i="2" l="1"/>
  <c r="J52" i="2"/>
  <c r="AT51" i="1"/>
  <c r="AG52" i="1" l="1"/>
  <c r="J34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<sst xmlns="http://schemas.openxmlformats.org/spreadsheetml/2006/main" count="1556" uniqueCount="510">
  <si>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</si>
  <si>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</si>
  <si>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</si>
  <si>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</si>
  <si>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</si>
  <si>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</si>
  <si>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</si>
  <si>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{16c5675b-c0b4-4405-8824-6a2c3db00801}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</si>
  <si>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</si>
  <si>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</si>
  <si>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</si>
  <si>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</si>
  <si>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</si>
  <si>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</si>
  <si>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</si>
  <si>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</si>
  <si>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10/02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</si>
  <si>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</si>
  <si>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</si>
  <si>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Výměna oken a balkonových dveří v bytových domech na ul. 8. března, Slezská Ostrava</t>
  </si>
  <si>
    <t>KSO:</t>
  </si>
  <si>
    <t/>
  </si>
  <si>
    <t>CC-CZ:</t>
  </si>
  <si>
    <t>Místo:</t>
  </si>
  <si>
    <t xml:space="preserve"> </t>
  </si>
  <si>
    <t>Datum:</t>
  </si>
  <si>
    <t>2.10.2017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</si>
  <si>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</si>
  <si>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</si>
  <si>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</si>
  <si>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</si>
  <si>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</si>
  <si>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</si>
  <si>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</si>
  <si>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</si>
  <si>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</si>
  <si>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</si>
  <si>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</si>
  <si>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</si>
  <si>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</si>
  <si>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</si>
  <si>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</si>
  <si>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</si>
  <si>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</si>
  <si>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</si>
  <si>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</si>
  <si>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</si>
  <si>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</si>
  <si>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</si>
  <si>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</si>
  <si>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</si>
  <si>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</si>
  <si>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</si>
  <si>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</si>
  <si>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</si>
  <si>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</si>
  <si>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</si>
  <si>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</si>
  <si>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</si>
  <si>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</si>
  <si>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</si>
  <si>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</si>
  <si>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</si>
  <si>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</si>
  <si>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</si>
  <si>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</si>
  <si>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</si>
  <si>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</si>
  <si>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</si>
  <si>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</si>
  <si>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</si>
  <si>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</si>
  <si>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</si>
  <si>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</si>
  <si>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</si>
  <si>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</si>
  <si>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</si>
  <si>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</si>
  <si>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</si>
  <si>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</si>
  <si>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</si>
  <si>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</si>
  <si>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</si>
  <si>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</si>
  <si>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</si>
  <si>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</si>
  <si>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</si>
  <si>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</si>
  <si>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</si>
  <si>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</si>
  <si>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</si>
  <si>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</si>
  <si>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</si>
  <si>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</si>
  <si>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</si>
  <si>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</si>
  <si>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</si>
  <si>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</si>
  <si>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</si>
  <si>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</si>
  <si>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</si>
  <si>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</si>
  <si>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</si>
  <si>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</si>
  <si>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</si>
  <si>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</si>
  <si>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</si>
  <si>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</si>
  <si>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</si>
  <si>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</si>
  <si>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</si>
  <si>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</si>
  <si>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</si>
  <si>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</si>
  <si>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</si>
  <si>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</si>
  <si>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</si>
  <si>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</si>
  <si>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</si>
  <si>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</si>
  <si>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2015 01</t>
  </si>
  <si>
    <t>4</t>
  </si>
  <si>
    <t>2</t>
  </si>
  <si>
    <t>253130384</t>
  </si>
  <si>
    <t>VV</t>
  </si>
  <si>
    <t>1230*0,3</t>
  </si>
  <si>
    <t>619995001</t>
  </si>
  <si>
    <t>Začištění omítek kolem oken, dveří, podlah nebo obkladů</t>
  </si>
  <si>
    <t>m</t>
  </si>
  <si>
    <t>-1878671495</t>
  </si>
  <si>
    <t>3</t>
  </si>
  <si>
    <t>622325202</t>
  </si>
  <si>
    <t>Oprava vnější vápenné nebo vápenocementové štukové omítky složitosti 1 stěn v rozsahu do 30%</t>
  </si>
  <si>
    <t>-801623063</t>
  </si>
  <si>
    <t>1230*0,15</t>
  </si>
  <si>
    <t>629135102</t>
  </si>
  <si>
    <t>Vyrovnávací vrstva pod klempířské prvky z MC š do 300 mm</t>
  </si>
  <si>
    <t>CS ÚRS 2017 02</t>
  </si>
  <si>
    <t>1873920713</t>
  </si>
  <si>
    <t>5</t>
  </si>
  <si>
    <t>632451024</t>
  </si>
  <si>
    <t>Vyrovnávací potěr tl do 50 mm z MC 15 provedený v pásu</t>
  </si>
  <si>
    <t>-275071811</t>
  </si>
  <si>
    <t>326,40*0,3</t>
  </si>
  <si>
    <t>9</t>
  </si>
  <si>
    <t>Ostatní konstrukce a práce, bourání</t>
  </si>
  <si>
    <t>952901199</t>
  </si>
  <si>
    <t>Průběžný úklid při provádění prací</t>
  </si>
  <si>
    <t>kpl</t>
  </si>
  <si>
    <t>1055339458</t>
  </si>
  <si>
    <t>7</t>
  </si>
  <si>
    <t>968062374</t>
  </si>
  <si>
    <t>Vybourání dřevěných rámů oken zdvojených včetně křídel pl do 1 m2</t>
  </si>
  <si>
    <t>2082011435</t>
  </si>
  <si>
    <t>8</t>
  </si>
  <si>
    <t>968062375</t>
  </si>
  <si>
    <t>Vybourání dřevěných rámů oken zdvojených včetně křídel pl do 2 m2</t>
  </si>
  <si>
    <t>-1108187981</t>
  </si>
  <si>
    <t>968062376</t>
  </si>
  <si>
    <t>Vybourání dřevěných rámů oken zdvojených včetně křídel pl do 4 m2</t>
  </si>
  <si>
    <t>475781893</t>
  </si>
  <si>
    <t>997</t>
  </si>
  <si>
    <t>Přesun sutě</t>
  </si>
  <si>
    <t>10</t>
  </si>
  <si>
    <t>997013213</t>
  </si>
  <si>
    <t>Vnitrostaveništní doprava suti a vybouraných hmot pro budovy v do 12 m ručně</t>
  </si>
  <si>
    <t>t</t>
  </si>
  <si>
    <t>1326943948</t>
  </si>
  <si>
    <t>11</t>
  </si>
  <si>
    <t>997013501</t>
  </si>
  <si>
    <t>Odvoz suti a vybouraných hmot na skládku nebo meziskládku do 1 km se složením</t>
  </si>
  <si>
    <t>-167602352</t>
  </si>
  <si>
    <t>12</t>
  </si>
  <si>
    <t>997013509</t>
  </si>
  <si>
    <t>Příplatek k odvozu suti a vybouraných hmot na skládku ZKD 1 km přes 1 km</t>
  </si>
  <si>
    <t>1882467354</t>
  </si>
  <si>
    <t>21,248*14 'Přepočtené koeficientem množství</t>
  </si>
  <si>
    <t>13</t>
  </si>
  <si>
    <t>997013831</t>
  </si>
  <si>
    <t>Poplatek za uložení stavebního směsného odpadu na skládce (skládkovné)</t>
  </si>
  <si>
    <t>969794914</t>
  </si>
  <si>
    <t>998</t>
  </si>
  <si>
    <t>Přesun hmot</t>
  </si>
  <si>
    <t>14</t>
  </si>
  <si>
    <t>998011002</t>
  </si>
  <si>
    <t>Přesun hmot pro budovy zděné v do 12 m</t>
  </si>
  <si>
    <t>1981624862</t>
  </si>
  <si>
    <t>PSV</t>
  </si>
  <si>
    <t>Práce a dodávky PSV</t>
  </si>
  <si>
    <t>764</t>
  </si>
  <si>
    <t>Konstrukce klempířské</t>
  </si>
  <si>
    <t>764002851</t>
  </si>
  <si>
    <t>Demontáž oplechování parapetů do suti</t>
  </si>
  <si>
    <t>16</t>
  </si>
  <si>
    <t>-825875877</t>
  </si>
  <si>
    <t>764216403</t>
  </si>
  <si>
    <t>Oplechování parapetů rovných mechanicky kotvené z Pz plechu rš 250 mm</t>
  </si>
  <si>
    <t>734639325</t>
  </si>
  <si>
    <t>17</t>
  </si>
  <si>
    <t>998764202</t>
  </si>
  <si>
    <t>Přesun hmot procentní pro konstrukce klempířské v objektech v do 12 m</t>
  </si>
  <si>
    <t>%</t>
  </si>
  <si>
    <t>68368087</t>
  </si>
  <si>
    <t>766</t>
  </si>
  <si>
    <t>Konstrukce truhlářské</t>
  </si>
  <si>
    <t>18</t>
  </si>
  <si>
    <t>766441811</t>
  </si>
  <si>
    <t>Demontáž parapetních desek dřevěných nebo plastových šířky do 30 cm délky do 1,0 m</t>
  </si>
  <si>
    <t>kus</t>
  </si>
  <si>
    <t>832377491</t>
  </si>
  <si>
    <t>19</t>
  </si>
  <si>
    <t>766441821</t>
  </si>
  <si>
    <t>Demontáž parapetních desek dřevěných nebo plastových šířky do 30 cm délky přes 1,0 m</t>
  </si>
  <si>
    <t>-142280086</t>
  </si>
  <si>
    <t>20</t>
  </si>
  <si>
    <t>766622131</t>
  </si>
  <si>
    <t>Montáž plastových oken plochy přes 1 m2 otevíravých výšky do 1,5 m s rámem do zdiva</t>
  </si>
  <si>
    <t>1809650515</t>
  </si>
  <si>
    <t>0,9*1,2*11</t>
  </si>
  <si>
    <t>M</t>
  </si>
  <si>
    <t>611400278</t>
  </si>
  <si>
    <t xml:space="preserve">8/P - okno plastové 1křídlové 900x1200 mm (otevíravé a sklápěcí) </t>
  </si>
  <si>
    <t>32</t>
  </si>
  <si>
    <t>1961557971</t>
  </si>
  <si>
    <t>22</t>
  </si>
  <si>
    <t>766622132</t>
  </si>
  <si>
    <t>Montáž plastových oken plochy přes 1 m2 otevíravých výšky do 2,5 m s rámem do zdiva</t>
  </si>
  <si>
    <t>2107063006</t>
  </si>
  <si>
    <t>1,2*1,6*138+1,2*1,6*36+1,8*1,6*34+0,9*2,1*5</t>
  </si>
  <si>
    <t>23</t>
  </si>
  <si>
    <t>611400271</t>
  </si>
  <si>
    <t>1/P - okno plastové 2křídlové 1200x1600 mm (otevíravé, sklápěcí)</t>
  </si>
  <si>
    <t>1505043104</t>
  </si>
  <si>
    <t>24</t>
  </si>
  <si>
    <t>611400272</t>
  </si>
  <si>
    <t xml:space="preserve">2/P - okno plastové 2křídlové 1200x1600 mm (otevíravé a sklápěcí) </t>
  </si>
  <si>
    <t>1353887232</t>
  </si>
  <si>
    <t>25</t>
  </si>
  <si>
    <t>611400273</t>
  </si>
  <si>
    <t xml:space="preserve">3/P - okno plastové 3křídlové 1800x1600 mm (otevíravé a sklápěcí) </t>
  </si>
  <si>
    <t>416786884</t>
  </si>
  <si>
    <t>26</t>
  </si>
  <si>
    <t>611400277</t>
  </si>
  <si>
    <t xml:space="preserve">7/P - okno plastové 2křídlové 900x2100 mm (otevíravé a sklápěcí) </t>
  </si>
  <si>
    <t>650850019</t>
  </si>
  <si>
    <t>27</t>
  </si>
  <si>
    <t>766622216</t>
  </si>
  <si>
    <t>Montáž plastových oken plochy do 1 m2 otevíravých s rámem do zdiva</t>
  </si>
  <si>
    <t>1422280022</t>
  </si>
  <si>
    <t>25+7+22</t>
  </si>
  <si>
    <t>28</t>
  </si>
  <si>
    <t>611400274</t>
  </si>
  <si>
    <t>4/P - okno plastové 1křídlové 300x900 mm (otevíravé)</t>
  </si>
  <si>
    <t>-486205335</t>
  </si>
  <si>
    <t>29</t>
  </si>
  <si>
    <t>611400275</t>
  </si>
  <si>
    <t xml:space="preserve">5/P - okno plastové 1křídlové 600x1600 mm (otevíravé a sklápěcí) </t>
  </si>
  <si>
    <t>2102058719</t>
  </si>
  <si>
    <t>30</t>
  </si>
  <si>
    <t>611400279</t>
  </si>
  <si>
    <t xml:space="preserve">9/P - okno plastové 1křídlové 600x900 mm (otevíravé a sklápěcí) </t>
  </si>
  <si>
    <t>1147621581</t>
  </si>
  <si>
    <t>31</t>
  </si>
  <si>
    <t>766641131</t>
  </si>
  <si>
    <t>Montáž balkónových dveří zdvojených 1křídlových bez nadsvětlíku včetně rámu do zdiva</t>
  </si>
  <si>
    <t>-1135000696</t>
  </si>
  <si>
    <t>611400276a</t>
  </si>
  <si>
    <t>6a/P - dveře plastové balkonové 1křídlové otevíravé 900x2200mm</t>
  </si>
  <si>
    <t>-1741194167</t>
  </si>
  <si>
    <t>33</t>
  </si>
  <si>
    <t>611400276b</t>
  </si>
  <si>
    <t>6b/P - dveře plastové balkonové 1křídlové otevíravé 900x2200mm</t>
  </si>
  <si>
    <t>637356785</t>
  </si>
  <si>
    <t>34</t>
  </si>
  <si>
    <t>766694111</t>
  </si>
  <si>
    <t>Montáž parapetních desek dřevěných nebo plastových šířky do 30 cm délky do 1,0 m</t>
  </si>
  <si>
    <t>933680125</t>
  </si>
  <si>
    <t>25+7+5+11+22</t>
  </si>
  <si>
    <t>35</t>
  </si>
  <si>
    <t>766694112</t>
  </si>
  <si>
    <t>Montáž parapetních desek plastových šířky do 30 cm délky do 1,6 m</t>
  </si>
  <si>
    <t>-1635992642</t>
  </si>
  <si>
    <t>138+36</t>
  </si>
  <si>
    <t>36</t>
  </si>
  <si>
    <t>766694113</t>
  </si>
  <si>
    <t>Montáž parapetních desek dřevěných nebo plastových šířky do 30 cm délky do 2,6 m</t>
  </si>
  <si>
    <t>1326150411</t>
  </si>
  <si>
    <t>37</t>
  </si>
  <si>
    <t>611444021</t>
  </si>
  <si>
    <t>parapet plastový vnitřní š= 30 cm</t>
  </si>
  <si>
    <t>63066831</t>
  </si>
  <si>
    <t>138*1,2+36*1,2+34*1,8+25*0,3+7*0,6+5*0,9+11*0,9+22*0,6</t>
  </si>
  <si>
    <t>309,3*1,05 'Přepočtené koeficientem množství</t>
  </si>
  <si>
    <t>38</t>
  </si>
  <si>
    <t>611444150</t>
  </si>
  <si>
    <t>koncovka k parapetu plastovému vnitřnímu 1 pár</t>
  </si>
  <si>
    <t>765108506</t>
  </si>
  <si>
    <t>70+174+34</t>
  </si>
  <si>
    <t>39</t>
  </si>
  <si>
    <t>998766202</t>
  </si>
  <si>
    <t>Přesun hmot procentní pro konstrukce truhlářské v objektech v do 12 m</t>
  </si>
  <si>
    <t>-1869466166</t>
  </si>
  <si>
    <t>783</t>
  </si>
  <si>
    <t>Dokončovací práce - nátěry</t>
  </si>
  <si>
    <t>40</t>
  </si>
  <si>
    <t>783823131</t>
  </si>
  <si>
    <t>Penetrační akrylátový nátěr hladkých, tenkovrstvých zrnitých nebo štukových omítek</t>
  </si>
  <si>
    <t>945403999</t>
  </si>
  <si>
    <t>41</t>
  </si>
  <si>
    <t>783827421</t>
  </si>
  <si>
    <t>Krycí dvojnásobný akrylátový nátěr omítek stupně členitosti 1 a 2</t>
  </si>
  <si>
    <t>-1777998413</t>
  </si>
  <si>
    <t>784</t>
  </si>
  <si>
    <t>Dokončovací práce - malby a tapety</t>
  </si>
  <si>
    <t>42</t>
  </si>
  <si>
    <t>784181101</t>
  </si>
  <si>
    <t>Základní akrylátová jednonásobná penetrace podkladu v místnostech výšky do 3,80m</t>
  </si>
  <si>
    <t>842484152</t>
  </si>
  <si>
    <t>1556,4*0,5</t>
  </si>
  <si>
    <t>43</t>
  </si>
  <si>
    <t>784221101</t>
  </si>
  <si>
    <t>Dvojnásobné bílé malby  ze směsí za sucha dobře otěruvzdorných v místnostech do 3,80 m</t>
  </si>
  <si>
    <t>-1583704864</t>
  </si>
  <si>
    <t>44</t>
  </si>
  <si>
    <t>784221131</t>
  </si>
  <si>
    <t>Příplatek k cenám 2x maleb za sucha otěruvzdorných za provádění plochy do 5 m2</t>
  </si>
  <si>
    <t>-1962627389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</si>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</sst>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0" fillId="3" borderId="0" xfId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166" fontId="26" fillId="0" borderId="24" xfId="0" applyNumberFormat="1" applyFont="1" applyBorder="1" applyAlignment="1" applyProtection="1">
      <alignment vertical="center"/>
    </xf>
    <xf numFmtId="4" fontId="26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7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6" xfId="0" applyNumberFormat="1" applyFont="1" applyBorder="1" applyAlignment="1" applyProtection="1"/>
    <xf numFmtId="166" fontId="29" fillId="0" borderId="17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32" fillId="0" borderId="28" xfId="0" applyFont="1" applyBorder="1" applyAlignment="1" applyProtection="1">
      <alignment horizontal="center" vertical="center"/>
    </xf>
    <xf numFmtId="49" fontId="32" fillId="0" borderId="28" xfId="0" applyNumberFormat="1" applyFont="1" applyBorder="1" applyAlignment="1" applyProtection="1">
      <alignment horizontal="left" vertical="center" wrapText="1"/>
    </xf>
    <xf numFmtId="0" fontId="32" fillId="0" borderId="28" xfId="0" applyFont="1" applyBorder="1" applyAlignment="1" applyProtection="1">
      <alignment horizontal="left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167" fontId="32" fillId="0" borderId="28" xfId="0" applyNumberFormat="1" applyFont="1" applyBorder="1" applyAlignment="1" applyProtection="1">
      <alignment vertical="center"/>
    </xf>
    <xf numFmtId="4" fontId="32" fillId="4" borderId="28" xfId="0" applyNumberFormat="1" applyFont="1" applyFill="1" applyBorder="1" applyAlignment="1" applyProtection="1">
      <alignment vertical="center"/>
      <protection locked="0"/>
    </xf>
    <xf numFmtId="4" fontId="32" fillId="0" borderId="28" xfId="0" applyNumberFormat="1" applyFont="1" applyBorder="1" applyAlignment="1" applyProtection="1">
      <alignment vertical="center"/>
    </xf>
    <xf numFmtId="0" fontId="32" fillId="0" borderId="5" xfId="0" applyFont="1" applyBorder="1" applyAlignment="1">
      <alignment vertical="center"/>
    </xf>
    <xf numFmtId="0" fontId="32" fillId="4" borderId="2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3" fillId="0" borderId="29" xfId="0" applyFont="1" applyBorder="1" applyAlignment="1" applyProtection="1">
      <alignment vertical="center" wrapText="1"/>
      <protection locked="0"/>
    </xf>
    <xf numFmtId="0" fontId="33" fillId="0" borderId="30" xfId="0" applyFont="1" applyBorder="1" applyAlignment="1" applyProtection="1">
      <alignment vertical="center" wrapText="1"/>
      <protection locked="0"/>
    </xf>
    <xf numFmtId="0" fontId="33" fillId="0" borderId="31" xfId="0" applyFont="1" applyBorder="1" applyAlignment="1" applyProtection="1">
      <alignment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vertical="center" wrapText="1"/>
      <protection locked="0"/>
    </xf>
    <xf numFmtId="0" fontId="33" fillId="0" borderId="33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vertical="center" wrapText="1"/>
      <protection locked="0"/>
    </xf>
    <xf numFmtId="0" fontId="33" fillId="0" borderId="35" xfId="0" applyFont="1" applyBorder="1" applyAlignment="1" applyProtection="1">
      <alignment vertical="center" wrapText="1"/>
      <protection locked="0"/>
    </xf>
    <xf numFmtId="0" fontId="37" fillId="0" borderId="34" xfId="0" applyFont="1" applyBorder="1" applyAlignment="1" applyProtection="1">
      <alignment vertical="center" wrapText="1"/>
      <protection locked="0"/>
    </xf>
    <xf numFmtId="0" fontId="33" fillId="0" borderId="36" xfId="0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29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33" fillId="0" borderId="31" xfId="0" applyFont="1" applyBorder="1" applyAlignment="1" applyProtection="1">
      <alignment horizontal="left" vertical="center"/>
      <protection locked="0"/>
    </xf>
    <xf numFmtId="0" fontId="33" fillId="0" borderId="32" xfId="0" applyFont="1" applyBorder="1" applyAlignment="1" applyProtection="1">
      <alignment horizontal="left" vertical="center"/>
      <protection locked="0"/>
    </xf>
    <xf numFmtId="0" fontId="33" fillId="0" borderId="33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4" xfId="0" applyFont="1" applyBorder="1" applyAlignment="1" applyProtection="1">
      <alignment horizontal="left" vertical="center" wrapText="1"/>
      <protection locked="0"/>
    </xf>
    <xf numFmtId="0" fontId="36" fillId="0" borderId="36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1" xfId="0" applyFont="1" applyBorder="1" applyAlignment="1" applyProtection="1">
      <alignment horizontal="center" vertical="top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3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8" fillId="0" borderId="34" xfId="0" applyFont="1" applyBorder="1" applyAlignment="1" applyProtection="1">
      <protection locked="0"/>
    </xf>
    <xf numFmtId="0" fontId="33" fillId="0" borderId="32" xfId="0" applyFont="1" applyBorder="1" applyAlignment="1" applyProtection="1">
      <alignment vertical="top"/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left" vertical="top"/>
      <protection locked="0"/>
    </xf>
    <xf numFmtId="0" fontId="33" fillId="0" borderId="35" xfId="0" applyFont="1" applyBorder="1" applyAlignment="1" applyProtection="1">
      <alignment vertical="top"/>
      <protection locked="0"/>
    </xf>
    <xf numFmtId="0" fontId="33" fillId="0" borderId="34" xfId="0" applyFont="1" applyBorder="1" applyAlignment="1" applyProtection="1">
      <alignment vertical="top"/>
      <protection locked="0"/>
    </xf>
    <xf numFmtId="0" fontId="33" fillId="0" borderId="36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7" fillId="3" borderId="0" xfId="1" applyFont="1" applyFill="1" applyAlignment="1">
      <alignment vertical="center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5" fillId="0" borderId="34" xfId="0" applyFont="1" applyBorder="1" applyAlignment="1" applyProtection="1">
      <alignment horizontal="left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49" fontId="36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5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21" t="s">
        <v>8</v>
      </c>
      <c r="BT2" s="21" t="s">
        <v>9</v>
      </c>
    </row>
    <row r="3" spans="1:74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3" t="s">
        <v>16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6"/>
      <c r="AQ5" s="28"/>
      <c r="BE5" s="301" t="s">
        <v>17</v>
      </c>
      <c r="BS5" s="21" t="s">
        <v>8</v>
      </c>
    </row>
    <row r="6" spans="1:74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5" t="s">
        <v>19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6"/>
      <c r="AQ6" s="28"/>
      <c r="BE6" s="302"/>
      <c r="BS6" s="21" t="s">
        <v>8</v>
      </c>
    </row>
    <row r="7" spans="1:74" ht="14.4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2"/>
      <c r="BS7" s="21" t="s">
        <v>8</v>
      </c>
    </row>
    <row r="8" spans="1:74" ht="14.4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2"/>
      <c r="BS8" s="21" t="s">
        <v>8</v>
      </c>
    </row>
    <row r="9" spans="1:74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2"/>
      <c r="BS9" s="21" t="s">
        <v>8</v>
      </c>
    </row>
    <row r="10" spans="1:74" ht="14.4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2"/>
      <c r="BS10" s="21" t="s">
        <v>8</v>
      </c>
    </row>
    <row r="11" spans="1:74" ht="18.45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02"/>
      <c r="BS11" s="21" t="s">
        <v>8</v>
      </c>
    </row>
    <row r="12" spans="1:74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2"/>
      <c r="BS12" s="21" t="s">
        <v>8</v>
      </c>
    </row>
    <row r="13" spans="1:74" ht="14.4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02"/>
      <c r="BS13" s="21" t="s">
        <v>8</v>
      </c>
    </row>
    <row r="14" spans="1:74" ht="13.2">
      <c r="B14" s="25"/>
      <c r="C14" s="26"/>
      <c r="D14" s="26"/>
      <c r="E14" s="306" t="s">
        <v>31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02"/>
      <c r="BS14" s="21" t="s">
        <v>8</v>
      </c>
    </row>
    <row r="15" spans="1:74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2"/>
      <c r="BS15" s="21" t="s">
        <v>6</v>
      </c>
    </row>
    <row r="16" spans="1:74" ht="14.4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2"/>
      <c r="BS16" s="21" t="s">
        <v>6</v>
      </c>
    </row>
    <row r="17" spans="2:71" ht="18.45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02"/>
      <c r="BS17" s="21" t="s">
        <v>33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2"/>
      <c r="BS18" s="21" t="s">
        <v>8</v>
      </c>
    </row>
    <row r="19" spans="2:71" ht="14.4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2"/>
      <c r="BS19" s="21" t="s">
        <v>8</v>
      </c>
    </row>
    <row r="20" spans="2:71" ht="16.5" customHeight="1">
      <c r="B20" s="25"/>
      <c r="C20" s="26"/>
      <c r="D20" s="26"/>
      <c r="E20" s="308" t="s">
        <v>21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26"/>
      <c r="AP20" s="26"/>
      <c r="AQ20" s="28"/>
      <c r="BE20" s="302"/>
      <c r="BS20" s="21" t="s">
        <v>33</v>
      </c>
    </row>
    <row r="21" spans="2:71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2"/>
    </row>
    <row r="22" spans="2:71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2"/>
    </row>
    <row r="23" spans="2:71" s="1" customFormat="1" ht="25.95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9">
        <f>ROUND(AG51,2)</f>
        <v>0</v>
      </c>
      <c r="AL23" s="310"/>
      <c r="AM23" s="310"/>
      <c r="AN23" s="310"/>
      <c r="AO23" s="310"/>
      <c r="AP23" s="39"/>
      <c r="AQ23" s="42"/>
      <c r="BE23" s="302"/>
    </row>
    <row r="24" spans="2:71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2"/>
    </row>
    <row r="25" spans="2:71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1" t="s">
        <v>36</v>
      </c>
      <c r="M25" s="311"/>
      <c r="N25" s="311"/>
      <c r="O25" s="311"/>
      <c r="P25" s="39"/>
      <c r="Q25" s="39"/>
      <c r="R25" s="39"/>
      <c r="S25" s="39"/>
      <c r="T25" s="39"/>
      <c r="U25" s="39"/>
      <c r="V25" s="39"/>
      <c r="W25" s="311" t="s">
        <v>37</v>
      </c>
      <c r="X25" s="311"/>
      <c r="Y25" s="311"/>
      <c r="Z25" s="311"/>
      <c r="AA25" s="311"/>
      <c r="AB25" s="311"/>
      <c r="AC25" s="311"/>
      <c r="AD25" s="311"/>
      <c r="AE25" s="311"/>
      <c r="AF25" s="39"/>
      <c r="AG25" s="39"/>
      <c r="AH25" s="39"/>
      <c r="AI25" s="39"/>
      <c r="AJ25" s="39"/>
      <c r="AK25" s="311" t="s">
        <v>38</v>
      </c>
      <c r="AL25" s="311"/>
      <c r="AM25" s="311"/>
      <c r="AN25" s="311"/>
      <c r="AO25" s="311"/>
      <c r="AP25" s="39"/>
      <c r="AQ25" s="42"/>
      <c r="BE25" s="302"/>
    </row>
    <row r="26" spans="2:71" s="2" customFormat="1" ht="14.4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312">
        <v>0.21</v>
      </c>
      <c r="M26" s="313"/>
      <c r="N26" s="313"/>
      <c r="O26" s="313"/>
      <c r="P26" s="45"/>
      <c r="Q26" s="45"/>
      <c r="R26" s="45"/>
      <c r="S26" s="45"/>
      <c r="T26" s="45"/>
      <c r="U26" s="45"/>
      <c r="V26" s="45"/>
      <c r="W26" s="314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45"/>
      <c r="AG26" s="45"/>
      <c r="AH26" s="45"/>
      <c r="AI26" s="45"/>
      <c r="AJ26" s="45"/>
      <c r="AK26" s="314">
        <f>ROUND(AV51,2)</f>
        <v>0</v>
      </c>
      <c r="AL26" s="313"/>
      <c r="AM26" s="313"/>
      <c r="AN26" s="313"/>
      <c r="AO26" s="313"/>
      <c r="AP26" s="45"/>
      <c r="AQ26" s="47"/>
      <c r="BE26" s="302"/>
    </row>
    <row r="27" spans="2:71" s="2" customFormat="1" ht="14.4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312">
        <v>0.15</v>
      </c>
      <c r="M27" s="313"/>
      <c r="N27" s="313"/>
      <c r="O27" s="313"/>
      <c r="P27" s="45"/>
      <c r="Q27" s="45"/>
      <c r="R27" s="45"/>
      <c r="S27" s="45"/>
      <c r="T27" s="45"/>
      <c r="U27" s="45"/>
      <c r="V27" s="45"/>
      <c r="W27" s="314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45"/>
      <c r="AG27" s="45"/>
      <c r="AH27" s="45"/>
      <c r="AI27" s="45"/>
      <c r="AJ27" s="45"/>
      <c r="AK27" s="314">
        <f>ROUND(AW51,2)</f>
        <v>0</v>
      </c>
      <c r="AL27" s="313"/>
      <c r="AM27" s="313"/>
      <c r="AN27" s="313"/>
      <c r="AO27" s="313"/>
      <c r="AP27" s="45"/>
      <c r="AQ27" s="47"/>
      <c r="BE27" s="302"/>
    </row>
    <row r="28" spans="2:71" s="2" customFormat="1" ht="14.4" hidden="1" customHeight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312">
        <v>0.21</v>
      </c>
      <c r="M28" s="313"/>
      <c r="N28" s="313"/>
      <c r="O28" s="313"/>
      <c r="P28" s="45"/>
      <c r="Q28" s="45"/>
      <c r="R28" s="45"/>
      <c r="S28" s="45"/>
      <c r="T28" s="45"/>
      <c r="U28" s="45"/>
      <c r="V28" s="45"/>
      <c r="W28" s="314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45"/>
      <c r="AG28" s="45"/>
      <c r="AH28" s="45"/>
      <c r="AI28" s="45"/>
      <c r="AJ28" s="45"/>
      <c r="AK28" s="314">
        <v>0</v>
      </c>
      <c r="AL28" s="313"/>
      <c r="AM28" s="313"/>
      <c r="AN28" s="313"/>
      <c r="AO28" s="313"/>
      <c r="AP28" s="45"/>
      <c r="AQ28" s="47"/>
      <c r="BE28" s="302"/>
    </row>
    <row r="29" spans="2:71" s="2" customFormat="1" ht="14.4" hidden="1" customHeight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312">
        <v>0.15</v>
      </c>
      <c r="M29" s="313"/>
      <c r="N29" s="313"/>
      <c r="O29" s="313"/>
      <c r="P29" s="45"/>
      <c r="Q29" s="45"/>
      <c r="R29" s="45"/>
      <c r="S29" s="45"/>
      <c r="T29" s="45"/>
      <c r="U29" s="45"/>
      <c r="V29" s="45"/>
      <c r="W29" s="314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45"/>
      <c r="AG29" s="45"/>
      <c r="AH29" s="45"/>
      <c r="AI29" s="45"/>
      <c r="AJ29" s="45"/>
      <c r="AK29" s="314">
        <v>0</v>
      </c>
      <c r="AL29" s="313"/>
      <c r="AM29" s="313"/>
      <c r="AN29" s="313"/>
      <c r="AO29" s="313"/>
      <c r="AP29" s="45"/>
      <c r="AQ29" s="47"/>
      <c r="BE29" s="302"/>
    </row>
    <row r="30" spans="2:71" s="2" customFormat="1" ht="14.4" hidden="1" customHeight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312">
        <v>0</v>
      </c>
      <c r="M30" s="313"/>
      <c r="N30" s="313"/>
      <c r="O30" s="313"/>
      <c r="P30" s="45"/>
      <c r="Q30" s="45"/>
      <c r="R30" s="45"/>
      <c r="S30" s="45"/>
      <c r="T30" s="45"/>
      <c r="U30" s="45"/>
      <c r="V30" s="45"/>
      <c r="W30" s="314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45"/>
      <c r="AG30" s="45"/>
      <c r="AH30" s="45"/>
      <c r="AI30" s="45"/>
      <c r="AJ30" s="45"/>
      <c r="AK30" s="314">
        <v>0</v>
      </c>
      <c r="AL30" s="313"/>
      <c r="AM30" s="313"/>
      <c r="AN30" s="313"/>
      <c r="AO30" s="313"/>
      <c r="AP30" s="45"/>
      <c r="AQ30" s="47"/>
      <c r="BE30" s="302"/>
    </row>
    <row r="31" spans="2:71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2"/>
    </row>
    <row r="32" spans="2:71" s="1" customFormat="1" ht="25.95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15" t="s">
        <v>47</v>
      </c>
      <c r="Y32" s="316"/>
      <c r="Z32" s="316"/>
      <c r="AA32" s="316"/>
      <c r="AB32" s="316"/>
      <c r="AC32" s="50"/>
      <c r="AD32" s="50"/>
      <c r="AE32" s="50"/>
      <c r="AF32" s="50"/>
      <c r="AG32" s="50"/>
      <c r="AH32" s="50"/>
      <c r="AI32" s="50"/>
      <c r="AJ32" s="50"/>
      <c r="AK32" s="317">
        <f>SUM(AK23:AK30)</f>
        <v>0</v>
      </c>
      <c r="AL32" s="316"/>
      <c r="AM32" s="316"/>
      <c r="AN32" s="316"/>
      <c r="AO32" s="318"/>
      <c r="AP32" s="48"/>
      <c r="AQ32" s="52"/>
      <c r="BE32" s="302"/>
    </row>
    <row r="33" spans="2:56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" customHeight="1">
      <c r="B39" s="38"/>
      <c r="C39" s="59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10/02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9" t="str">
        <f>K6</f>
        <v>Výměna oken a balkonových dveří v bytových domech na ul. 8. března, Slezská Ostrava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67"/>
      <c r="AQ42" s="67"/>
      <c r="AR42" s="68"/>
    </row>
    <row r="43" spans="2:56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 ht="13.2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1" t="str">
        <f>IF(AN8= "","",AN8)</f>
        <v>2.10.2017</v>
      </c>
      <c r="AN44" s="321"/>
      <c r="AO44" s="60"/>
      <c r="AP44" s="60"/>
      <c r="AQ44" s="60"/>
      <c r="AR44" s="58"/>
    </row>
    <row r="45" spans="2:56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22" t="str">
        <f>IF(E17="","",E17)</f>
        <v xml:space="preserve"> </v>
      </c>
      <c r="AN46" s="322"/>
      <c r="AO46" s="322"/>
      <c r="AP46" s="322"/>
      <c r="AQ46" s="60"/>
      <c r="AR46" s="58"/>
      <c r="AS46" s="323" t="s">
        <v>49</v>
      </c>
      <c r="AT46" s="32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5"/>
      <c r="AT47" s="32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7"/>
      <c r="AT48" s="32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0" s="1" customFormat="1" ht="29.25" customHeight="1">
      <c r="B49" s="38"/>
      <c r="C49" s="329" t="s">
        <v>50</v>
      </c>
      <c r="D49" s="330"/>
      <c r="E49" s="330"/>
      <c r="F49" s="330"/>
      <c r="G49" s="330"/>
      <c r="H49" s="76"/>
      <c r="I49" s="331" t="s">
        <v>51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52</v>
      </c>
      <c r="AH49" s="330"/>
      <c r="AI49" s="330"/>
      <c r="AJ49" s="330"/>
      <c r="AK49" s="330"/>
      <c r="AL49" s="330"/>
      <c r="AM49" s="330"/>
      <c r="AN49" s="331" t="s">
        <v>53</v>
      </c>
      <c r="AO49" s="330"/>
      <c r="AP49" s="330"/>
      <c r="AQ49" s="77" t="s">
        <v>54</v>
      </c>
      <c r="AR49" s="58"/>
      <c r="AS49" s="78" t="s">
        <v>55</v>
      </c>
      <c r="AT49" s="79" t="s">
        <v>56</v>
      </c>
      <c r="AU49" s="79" t="s">
        <v>57</v>
      </c>
      <c r="AV49" s="79" t="s">
        <v>58</v>
      </c>
      <c r="AW49" s="79" t="s">
        <v>59</v>
      </c>
      <c r="AX49" s="79" t="s">
        <v>60</v>
      </c>
      <c r="AY49" s="79" t="s">
        <v>61</v>
      </c>
      <c r="AZ49" s="79" t="s">
        <v>62</v>
      </c>
      <c r="BA49" s="79" t="s">
        <v>63</v>
      </c>
      <c r="BB49" s="79" t="s">
        <v>64</v>
      </c>
      <c r="BC49" s="79" t="s">
        <v>65</v>
      </c>
      <c r="BD49" s="80" t="s">
        <v>66</v>
      </c>
    </row>
    <row r="50" spans="1:90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0" s="4" customFormat="1" ht="32.4" customHeight="1">
      <c r="B51" s="65"/>
      <c r="C51" s="84" t="s">
        <v>67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6">
        <f>ROUND(AG52,2)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68</v>
      </c>
      <c r="BT51" s="91" t="s">
        <v>69</v>
      </c>
      <c r="BV51" s="91" t="s">
        <v>70</v>
      </c>
      <c r="BW51" s="91" t="s">
        <v>7</v>
      </c>
      <c r="BX51" s="91" t="s">
        <v>71</v>
      </c>
      <c r="CL51" s="91" t="s">
        <v>21</v>
      </c>
    </row>
    <row r="52" spans="1:90" s="5" customFormat="1" ht="47.25" customHeight="1">
      <c r="A52" s="92" t="s">
        <v>72</v>
      </c>
      <c r="B52" s="93"/>
      <c r="C52" s="94"/>
      <c r="D52" s="335" t="s">
        <v>16</v>
      </c>
      <c r="E52" s="335"/>
      <c r="F52" s="335"/>
      <c r="G52" s="335"/>
      <c r="H52" s="335"/>
      <c r="I52" s="95"/>
      <c r="J52" s="335" t="s">
        <v>19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'10-02 - Výměna oken a bal...'!J25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96" t="s">
        <v>73</v>
      </c>
      <c r="AR52" s="97"/>
      <c r="AS52" s="98">
        <v>0</v>
      </c>
      <c r="AT52" s="99">
        <f>ROUND(SUM(AV52:AW52),2)</f>
        <v>0</v>
      </c>
      <c r="AU52" s="100">
        <f>'10-02 - Výměna oken a bal...'!P80</f>
        <v>0</v>
      </c>
      <c r="AV52" s="99">
        <f>'10-02 - Výměna oken a bal...'!J28</f>
        <v>0</v>
      </c>
      <c r="AW52" s="99">
        <f>'10-02 - Výměna oken a bal...'!J29</f>
        <v>0</v>
      </c>
      <c r="AX52" s="99">
        <f>'10-02 - Výměna oken a bal...'!J30</f>
        <v>0</v>
      </c>
      <c r="AY52" s="99">
        <f>'10-02 - Výměna oken a bal...'!J31</f>
        <v>0</v>
      </c>
      <c r="AZ52" s="99">
        <f>'10-02 - Výměna oken a bal...'!F28</f>
        <v>0</v>
      </c>
      <c r="BA52" s="99">
        <f>'10-02 - Výměna oken a bal...'!F29</f>
        <v>0</v>
      </c>
      <c r="BB52" s="99">
        <f>'10-02 - Výměna oken a bal...'!F30</f>
        <v>0</v>
      </c>
      <c r="BC52" s="99">
        <f>'10-02 - Výměna oken a bal...'!F31</f>
        <v>0</v>
      </c>
      <c r="BD52" s="101">
        <f>'10-02 - Výměna oken a bal...'!F32</f>
        <v>0</v>
      </c>
      <c r="BT52" s="102" t="s">
        <v>74</v>
      </c>
      <c r="BU52" s="102" t="s">
        <v>75</v>
      </c>
      <c r="BV52" s="102" t="s">
        <v>70</v>
      </c>
      <c r="BW52" s="102" t="s">
        <v>7</v>
      </c>
      <c r="BX52" s="102" t="s">
        <v>71</v>
      </c>
      <c r="CL52" s="102" t="s">
        <v>21</v>
      </c>
    </row>
    <row r="53" spans="1:90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0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Pkw6pq2ll9ETqQD/8aLs+EBdOOAGORinorJLHsUNy8kDdwmsIboA2LI9eaUdm5dzmA+j0M4W2BQC+F7crUrmgg==" saltValue="gxS2R07pWrvBdNvaL9PBpLATzOqgAeNULmTAKp/dNQckzOjv7423bBRVh96peWVJQ6j83wgSqHB26VNc6fbpnw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0-02 - Výměna oken a bal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showGridLines="0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03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76</v>
      </c>
      <c r="G1" s="343" t="s">
        <v>77</v>
      </c>
      <c r="H1" s="343"/>
      <c r="I1" s="107"/>
      <c r="J1" s="106" t="s">
        <v>78</v>
      </c>
      <c r="K1" s="105" t="s">
        <v>79</v>
      </c>
      <c r="L1" s="106" t="s">
        <v>80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1" t="s">
        <v>7</v>
      </c>
    </row>
    <row r="3" spans="1:70" ht="6.9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74</v>
      </c>
    </row>
    <row r="4" spans="1:70" ht="36.9" customHeight="1">
      <c r="B4" s="25"/>
      <c r="C4" s="26"/>
      <c r="D4" s="27" t="s">
        <v>81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1:70" ht="6.9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1:70" s="1" customFormat="1" ht="13.2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1:70" s="1" customFormat="1" ht="36.9" customHeight="1">
      <c r="B7" s="38"/>
      <c r="C7" s="39"/>
      <c r="D7" s="39"/>
      <c r="E7" s="339" t="s">
        <v>19</v>
      </c>
      <c r="F7" s="340"/>
      <c r="G7" s="340"/>
      <c r="H7" s="340"/>
      <c r="I7" s="110"/>
      <c r="J7" s="39"/>
      <c r="K7" s="42"/>
    </row>
    <row r="8" spans="1:70" s="1" customFormat="1" ht="12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1:70" s="1" customFormat="1" ht="14.4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1:70" s="1" customFormat="1" ht="14.4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2.10.2017</v>
      </c>
      <c r="K10" s="42"/>
    </row>
    <row r="11" spans="1:70" s="1" customFormat="1" ht="10.8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1:70" s="1" customFormat="1" ht="14.4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tr">
        <f>IF('Rekapitulace stavby'!AN10="","",'Rekapitulace stavby'!AN10)</f>
        <v/>
      </c>
      <c r="K12" s="42"/>
    </row>
    <row r="13" spans="1:70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111" t="s">
        <v>29</v>
      </c>
      <c r="J13" s="32" t="str">
        <f>IF('Rekapitulace stavby'!AN11="","",'Rekapitulace stavby'!AN11)</f>
        <v/>
      </c>
      <c r="K13" s="42"/>
    </row>
    <row r="14" spans="1:70" s="1" customFormat="1" ht="6.9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1:70" s="1" customFormat="1" ht="14.4" customHeight="1">
      <c r="B15" s="38"/>
      <c r="C15" s="39"/>
      <c r="D15" s="34" t="s">
        <v>30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1:70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29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" customHeight="1">
      <c r="B18" s="38"/>
      <c r="C18" s="39"/>
      <c r="D18" s="34" t="s">
        <v>32</v>
      </c>
      <c r="E18" s="39"/>
      <c r="F18" s="39"/>
      <c r="G18" s="39"/>
      <c r="H18" s="39"/>
      <c r="I18" s="111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111" t="s">
        <v>29</v>
      </c>
      <c r="J19" s="32" t="str">
        <f>IF('Rekapitulace stavby'!AN17="","",'Rekapitulace stavby'!AN17)</f>
        <v/>
      </c>
      <c r="K19" s="42"/>
    </row>
    <row r="20" spans="2:11" s="1" customFormat="1" ht="6.9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" customHeight="1">
      <c r="B21" s="38"/>
      <c r="C21" s="39"/>
      <c r="D21" s="34" t="s">
        <v>34</v>
      </c>
      <c r="E21" s="39"/>
      <c r="F21" s="39"/>
      <c r="G21" s="39"/>
      <c r="H21" s="39"/>
      <c r="I21" s="110"/>
      <c r="J21" s="39"/>
      <c r="K21" s="42"/>
    </row>
    <row r="22" spans="2:11" s="6" customFormat="1" ht="16.5" customHeight="1">
      <c r="B22" s="113"/>
      <c r="C22" s="114"/>
      <c r="D22" s="114"/>
      <c r="E22" s="308" t="s">
        <v>21</v>
      </c>
      <c r="F22" s="308"/>
      <c r="G22" s="308"/>
      <c r="H22" s="308"/>
      <c r="I22" s="115"/>
      <c r="J22" s="114"/>
      <c r="K22" s="116"/>
    </row>
    <row r="23" spans="2:11" s="1" customFormat="1" ht="6.9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35</v>
      </c>
      <c r="E25" s="39"/>
      <c r="F25" s="39"/>
      <c r="G25" s="39"/>
      <c r="H25" s="39"/>
      <c r="I25" s="110"/>
      <c r="J25" s="120">
        <f>ROUND(J80,2)</f>
        <v>0</v>
      </c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" customHeight="1">
      <c r="B27" s="38"/>
      <c r="C27" s="39"/>
      <c r="D27" s="39"/>
      <c r="E27" s="39"/>
      <c r="F27" s="43" t="s">
        <v>37</v>
      </c>
      <c r="G27" s="39"/>
      <c r="H27" s="39"/>
      <c r="I27" s="121" t="s">
        <v>36</v>
      </c>
      <c r="J27" s="43" t="s">
        <v>38</v>
      </c>
      <c r="K27" s="42"/>
    </row>
    <row r="28" spans="2:11" s="1" customFormat="1" ht="14.4" customHeight="1">
      <c r="B28" s="38"/>
      <c r="C28" s="39"/>
      <c r="D28" s="46" t="s">
        <v>39</v>
      </c>
      <c r="E28" s="46" t="s">
        <v>40</v>
      </c>
      <c r="F28" s="122">
        <f>ROUND(SUM(BE80:BE148), 2)</f>
        <v>0</v>
      </c>
      <c r="G28" s="39"/>
      <c r="H28" s="39"/>
      <c r="I28" s="123">
        <v>0.21</v>
      </c>
      <c r="J28" s="122">
        <f>ROUND(ROUND((SUM(BE80:BE148)), 2)*I28, 2)</f>
        <v>0</v>
      </c>
      <c r="K28" s="42"/>
    </row>
    <row r="29" spans="2:11" s="1" customFormat="1" ht="14.4" customHeight="1">
      <c r="B29" s="38"/>
      <c r="C29" s="39"/>
      <c r="D29" s="39"/>
      <c r="E29" s="46" t="s">
        <v>41</v>
      </c>
      <c r="F29" s="122">
        <f>ROUND(SUM(BF80:BF148), 2)</f>
        <v>0</v>
      </c>
      <c r="G29" s="39"/>
      <c r="H29" s="39"/>
      <c r="I29" s="123">
        <v>0.15</v>
      </c>
      <c r="J29" s="122">
        <f>ROUND(ROUND((SUM(BF80:BF148)), 2)*I29, 2)</f>
        <v>0</v>
      </c>
      <c r="K29" s="42"/>
    </row>
    <row r="30" spans="2:11" s="1" customFormat="1" ht="14.4" hidden="1" customHeight="1">
      <c r="B30" s="38"/>
      <c r="C30" s="39"/>
      <c r="D30" s="39"/>
      <c r="E30" s="46" t="s">
        <v>42</v>
      </c>
      <c r="F30" s="122">
        <f>ROUND(SUM(BG80:BG148), 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" hidden="1" customHeight="1">
      <c r="B31" s="38"/>
      <c r="C31" s="39"/>
      <c r="D31" s="39"/>
      <c r="E31" s="46" t="s">
        <v>43</v>
      </c>
      <c r="F31" s="122">
        <f>ROUND(SUM(BH80:BH148), 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" hidden="1" customHeight="1">
      <c r="B32" s="38"/>
      <c r="C32" s="39"/>
      <c r="D32" s="39"/>
      <c r="E32" s="46" t="s">
        <v>44</v>
      </c>
      <c r="F32" s="122">
        <f>ROUND(SUM(BI80:BI148), 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45</v>
      </c>
      <c r="E34" s="76"/>
      <c r="F34" s="76"/>
      <c r="G34" s="126" t="s">
        <v>46</v>
      </c>
      <c r="H34" s="127" t="s">
        <v>47</v>
      </c>
      <c r="I34" s="128"/>
      <c r="J34" s="129">
        <f>SUM(J25:J32)</f>
        <v>0</v>
      </c>
      <c r="K34" s="130"/>
    </row>
    <row r="35" spans="2:11" s="1" customFormat="1" ht="14.4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" customHeight="1">
      <c r="B40" s="38"/>
      <c r="C40" s="27" t="s">
        <v>82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17.25" customHeight="1">
      <c r="B43" s="38"/>
      <c r="C43" s="39"/>
      <c r="D43" s="39"/>
      <c r="E43" s="339" t="str">
        <f>E7</f>
        <v>Výměna oken a balkonových dveří v bytových domech na ul. 8. března, Slezská Ostrava</v>
      </c>
      <c r="F43" s="340"/>
      <c r="G43" s="340"/>
      <c r="H43" s="340"/>
      <c r="I43" s="110"/>
      <c r="J43" s="39"/>
      <c r="K43" s="42"/>
    </row>
    <row r="44" spans="2:11" s="1" customFormat="1" ht="6.9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 xml:space="preserve"> </v>
      </c>
      <c r="G45" s="39"/>
      <c r="H45" s="39"/>
      <c r="I45" s="111" t="s">
        <v>25</v>
      </c>
      <c r="J45" s="112" t="str">
        <f>IF(J10="","",J10)</f>
        <v>2.10.2017</v>
      </c>
      <c r="K45" s="42"/>
    </row>
    <row r="46" spans="2:11" s="1" customFormat="1" ht="6.9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3.2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111" t="s">
        <v>32</v>
      </c>
      <c r="J47" s="308" t="str">
        <f>E19</f>
        <v xml:space="preserve"> </v>
      </c>
      <c r="K47" s="42"/>
    </row>
    <row r="48" spans="2:11" s="1" customFormat="1" ht="14.4" customHeight="1">
      <c r="B48" s="38"/>
      <c r="C48" s="34" t="s">
        <v>30</v>
      </c>
      <c r="D48" s="39"/>
      <c r="E48" s="39"/>
      <c r="F48" s="32" t="str">
        <f>IF(E16="","",E16)</f>
        <v/>
      </c>
      <c r="G48" s="39"/>
      <c r="H48" s="39"/>
      <c r="I48" s="110"/>
      <c r="J48" s="341"/>
      <c r="K48" s="42"/>
    </row>
    <row r="49" spans="2:47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47" s="1" customFormat="1" ht="29.25" customHeight="1">
      <c r="B50" s="38"/>
      <c r="C50" s="136" t="s">
        <v>83</v>
      </c>
      <c r="D50" s="124"/>
      <c r="E50" s="124"/>
      <c r="F50" s="124"/>
      <c r="G50" s="124"/>
      <c r="H50" s="124"/>
      <c r="I50" s="137"/>
      <c r="J50" s="138" t="s">
        <v>84</v>
      </c>
      <c r="K50" s="139"/>
    </row>
    <row r="51" spans="2:47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85</v>
      </c>
      <c r="D52" s="39"/>
      <c r="E52" s="39"/>
      <c r="F52" s="39"/>
      <c r="G52" s="39"/>
      <c r="H52" s="39"/>
      <c r="I52" s="110"/>
      <c r="J52" s="120">
        <f>J80</f>
        <v>0</v>
      </c>
      <c r="K52" s="42"/>
      <c r="AU52" s="21" t="s">
        <v>86</v>
      </c>
    </row>
    <row r="53" spans="2:47" s="7" customFormat="1" ht="24.9" customHeight="1">
      <c r="B53" s="141"/>
      <c r="C53" s="142"/>
      <c r="D53" s="143" t="s">
        <v>87</v>
      </c>
      <c r="E53" s="144"/>
      <c r="F53" s="144"/>
      <c r="G53" s="144"/>
      <c r="H53" s="144"/>
      <c r="I53" s="145"/>
      <c r="J53" s="146">
        <f>J81</f>
        <v>0</v>
      </c>
      <c r="K53" s="147"/>
    </row>
    <row r="54" spans="2:47" s="8" customFormat="1" ht="19.95" customHeight="1">
      <c r="B54" s="148"/>
      <c r="C54" s="149"/>
      <c r="D54" s="150" t="s">
        <v>88</v>
      </c>
      <c r="E54" s="151"/>
      <c r="F54" s="151"/>
      <c r="G54" s="151"/>
      <c r="H54" s="151"/>
      <c r="I54" s="152"/>
      <c r="J54" s="153">
        <f>J82</f>
        <v>0</v>
      </c>
      <c r="K54" s="154"/>
    </row>
    <row r="55" spans="2:47" s="8" customFormat="1" ht="19.95" customHeight="1">
      <c r="B55" s="148"/>
      <c r="C55" s="149"/>
      <c r="D55" s="150" t="s">
        <v>89</v>
      </c>
      <c r="E55" s="151"/>
      <c r="F55" s="151"/>
      <c r="G55" s="151"/>
      <c r="H55" s="151"/>
      <c r="I55" s="152"/>
      <c r="J55" s="153">
        <f>J91</f>
        <v>0</v>
      </c>
      <c r="K55" s="154"/>
    </row>
    <row r="56" spans="2:47" s="8" customFormat="1" ht="19.95" customHeight="1">
      <c r="B56" s="148"/>
      <c r="C56" s="149"/>
      <c r="D56" s="150" t="s">
        <v>90</v>
      </c>
      <c r="E56" s="151"/>
      <c r="F56" s="151"/>
      <c r="G56" s="151"/>
      <c r="H56" s="151"/>
      <c r="I56" s="152"/>
      <c r="J56" s="153">
        <f>J96</f>
        <v>0</v>
      </c>
      <c r="K56" s="154"/>
    </row>
    <row r="57" spans="2:47" s="8" customFormat="1" ht="19.95" customHeight="1">
      <c r="B57" s="148"/>
      <c r="C57" s="149"/>
      <c r="D57" s="150" t="s">
        <v>91</v>
      </c>
      <c r="E57" s="151"/>
      <c r="F57" s="151"/>
      <c r="G57" s="151"/>
      <c r="H57" s="151"/>
      <c r="I57" s="152"/>
      <c r="J57" s="153">
        <f>J102</f>
        <v>0</v>
      </c>
      <c r="K57" s="154"/>
    </row>
    <row r="58" spans="2:47" s="7" customFormat="1" ht="24.9" customHeight="1">
      <c r="B58" s="141"/>
      <c r="C58" s="142"/>
      <c r="D58" s="143" t="s">
        <v>92</v>
      </c>
      <c r="E58" s="144"/>
      <c r="F58" s="144"/>
      <c r="G58" s="144"/>
      <c r="H58" s="144"/>
      <c r="I58" s="145"/>
      <c r="J58" s="146">
        <f>J104</f>
        <v>0</v>
      </c>
      <c r="K58" s="147"/>
    </row>
    <row r="59" spans="2:47" s="8" customFormat="1" ht="19.95" customHeight="1">
      <c r="B59" s="148"/>
      <c r="C59" s="149"/>
      <c r="D59" s="150" t="s">
        <v>93</v>
      </c>
      <c r="E59" s="151"/>
      <c r="F59" s="151"/>
      <c r="G59" s="151"/>
      <c r="H59" s="151"/>
      <c r="I59" s="152"/>
      <c r="J59" s="153">
        <f>J105</f>
        <v>0</v>
      </c>
      <c r="K59" s="154"/>
    </row>
    <row r="60" spans="2:47" s="8" customFormat="1" ht="19.95" customHeight="1">
      <c r="B60" s="148"/>
      <c r="C60" s="149"/>
      <c r="D60" s="150" t="s">
        <v>94</v>
      </c>
      <c r="E60" s="151"/>
      <c r="F60" s="151"/>
      <c r="G60" s="151"/>
      <c r="H60" s="151"/>
      <c r="I60" s="152"/>
      <c r="J60" s="153">
        <f>J109</f>
        <v>0</v>
      </c>
      <c r="K60" s="154"/>
    </row>
    <row r="61" spans="2:47" s="8" customFormat="1" ht="19.95" customHeight="1">
      <c r="B61" s="148"/>
      <c r="C61" s="149"/>
      <c r="D61" s="150" t="s">
        <v>95</v>
      </c>
      <c r="E61" s="151"/>
      <c r="F61" s="151"/>
      <c r="G61" s="151"/>
      <c r="H61" s="151"/>
      <c r="I61" s="152"/>
      <c r="J61" s="153">
        <f>J141</f>
        <v>0</v>
      </c>
      <c r="K61" s="154"/>
    </row>
    <row r="62" spans="2:47" s="8" customFormat="1" ht="19.95" customHeight="1">
      <c r="B62" s="148"/>
      <c r="C62" s="149"/>
      <c r="D62" s="150" t="s">
        <v>96</v>
      </c>
      <c r="E62" s="151"/>
      <c r="F62" s="151"/>
      <c r="G62" s="151"/>
      <c r="H62" s="151"/>
      <c r="I62" s="152"/>
      <c r="J62" s="153">
        <f>J144</f>
        <v>0</v>
      </c>
      <c r="K62" s="154"/>
    </row>
    <row r="63" spans="2:47" s="1" customFormat="1" ht="21.75" customHeight="1">
      <c r="B63" s="38"/>
      <c r="C63" s="39"/>
      <c r="D63" s="39"/>
      <c r="E63" s="39"/>
      <c r="F63" s="39"/>
      <c r="G63" s="39"/>
      <c r="H63" s="39"/>
      <c r="I63" s="110"/>
      <c r="J63" s="39"/>
      <c r="K63" s="42"/>
    </row>
    <row r="64" spans="2:47" s="1" customFormat="1" ht="6.9" customHeight="1">
      <c r="B64" s="53"/>
      <c r="C64" s="54"/>
      <c r="D64" s="54"/>
      <c r="E64" s="54"/>
      <c r="F64" s="54"/>
      <c r="G64" s="54"/>
      <c r="H64" s="54"/>
      <c r="I64" s="131"/>
      <c r="J64" s="54"/>
      <c r="K64" s="55"/>
    </row>
    <row r="68" spans="2:63" s="1" customFormat="1" ht="6.9" customHeight="1">
      <c r="B68" s="56"/>
      <c r="C68" s="57"/>
      <c r="D68" s="57"/>
      <c r="E68" s="57"/>
      <c r="F68" s="57"/>
      <c r="G68" s="57"/>
      <c r="H68" s="57"/>
      <c r="I68" s="134"/>
      <c r="J68" s="57"/>
      <c r="K68" s="57"/>
      <c r="L68" s="58"/>
    </row>
    <row r="69" spans="2:63" s="1" customFormat="1" ht="36.9" customHeight="1">
      <c r="B69" s="38"/>
      <c r="C69" s="59" t="s">
        <v>97</v>
      </c>
      <c r="D69" s="60"/>
      <c r="E69" s="60"/>
      <c r="F69" s="60"/>
      <c r="G69" s="60"/>
      <c r="H69" s="60"/>
      <c r="I69" s="155"/>
      <c r="J69" s="60"/>
      <c r="K69" s="60"/>
      <c r="L69" s="58"/>
    </row>
    <row r="70" spans="2:63" s="1" customFormat="1" ht="6.9" customHeight="1">
      <c r="B70" s="38"/>
      <c r="C70" s="60"/>
      <c r="D70" s="60"/>
      <c r="E70" s="60"/>
      <c r="F70" s="60"/>
      <c r="G70" s="60"/>
      <c r="H70" s="60"/>
      <c r="I70" s="155"/>
      <c r="J70" s="60"/>
      <c r="K70" s="60"/>
      <c r="L70" s="58"/>
    </row>
    <row r="71" spans="2:63" s="1" customFormat="1" ht="14.4" customHeight="1">
      <c r="B71" s="38"/>
      <c r="C71" s="62" t="s">
        <v>18</v>
      </c>
      <c r="D71" s="60"/>
      <c r="E71" s="60"/>
      <c r="F71" s="60"/>
      <c r="G71" s="60"/>
      <c r="H71" s="60"/>
      <c r="I71" s="155"/>
      <c r="J71" s="60"/>
      <c r="K71" s="60"/>
      <c r="L71" s="58"/>
    </row>
    <row r="72" spans="2:63" s="1" customFormat="1" ht="17.25" customHeight="1">
      <c r="B72" s="38"/>
      <c r="C72" s="60"/>
      <c r="D72" s="60"/>
      <c r="E72" s="319" t="str">
        <f>E7</f>
        <v>Výměna oken a balkonových dveří v bytových domech na ul. 8. března, Slezská Ostrava</v>
      </c>
      <c r="F72" s="342"/>
      <c r="G72" s="342"/>
      <c r="H72" s="342"/>
      <c r="I72" s="155"/>
      <c r="J72" s="60"/>
      <c r="K72" s="60"/>
      <c r="L72" s="58"/>
    </row>
    <row r="73" spans="2:63" s="1" customFormat="1" ht="6.9" customHeight="1">
      <c r="B73" s="38"/>
      <c r="C73" s="60"/>
      <c r="D73" s="60"/>
      <c r="E73" s="60"/>
      <c r="F73" s="60"/>
      <c r="G73" s="60"/>
      <c r="H73" s="60"/>
      <c r="I73" s="155"/>
      <c r="J73" s="60"/>
      <c r="K73" s="60"/>
      <c r="L73" s="58"/>
    </row>
    <row r="74" spans="2:63" s="1" customFormat="1" ht="18" customHeight="1">
      <c r="B74" s="38"/>
      <c r="C74" s="62" t="s">
        <v>23</v>
      </c>
      <c r="D74" s="60"/>
      <c r="E74" s="60"/>
      <c r="F74" s="156" t="str">
        <f>F10</f>
        <v xml:space="preserve"> </v>
      </c>
      <c r="G74" s="60"/>
      <c r="H74" s="60"/>
      <c r="I74" s="157" t="s">
        <v>25</v>
      </c>
      <c r="J74" s="70" t="str">
        <f>IF(J10="","",J10)</f>
        <v>2.10.2017</v>
      </c>
      <c r="K74" s="60"/>
      <c r="L74" s="58"/>
    </row>
    <row r="75" spans="2:63" s="1" customFormat="1" ht="6.9" customHeight="1">
      <c r="B75" s="38"/>
      <c r="C75" s="60"/>
      <c r="D75" s="60"/>
      <c r="E75" s="60"/>
      <c r="F75" s="60"/>
      <c r="G75" s="60"/>
      <c r="H75" s="60"/>
      <c r="I75" s="155"/>
      <c r="J75" s="60"/>
      <c r="K75" s="60"/>
      <c r="L75" s="58"/>
    </row>
    <row r="76" spans="2:63" s="1" customFormat="1" ht="13.2">
      <c r="B76" s="38"/>
      <c r="C76" s="62" t="s">
        <v>27</v>
      </c>
      <c r="D76" s="60"/>
      <c r="E76" s="60"/>
      <c r="F76" s="156" t="str">
        <f>E13</f>
        <v xml:space="preserve"> </v>
      </c>
      <c r="G76" s="60"/>
      <c r="H76" s="60"/>
      <c r="I76" s="157" t="s">
        <v>32</v>
      </c>
      <c r="J76" s="156" t="str">
        <f>E19</f>
        <v xml:space="preserve"> </v>
      </c>
      <c r="K76" s="60"/>
      <c r="L76" s="58"/>
    </row>
    <row r="77" spans="2:63" s="1" customFormat="1" ht="14.4" customHeight="1">
      <c r="B77" s="38"/>
      <c r="C77" s="62" t="s">
        <v>30</v>
      </c>
      <c r="D77" s="60"/>
      <c r="E77" s="60"/>
      <c r="F77" s="156" t="str">
        <f>IF(E16="","",E16)</f>
        <v/>
      </c>
      <c r="G77" s="60"/>
      <c r="H77" s="60"/>
      <c r="I77" s="155"/>
      <c r="J77" s="60"/>
      <c r="K77" s="60"/>
      <c r="L77" s="58"/>
    </row>
    <row r="78" spans="2:63" s="1" customFormat="1" ht="10.35" customHeight="1">
      <c r="B78" s="38"/>
      <c r="C78" s="60"/>
      <c r="D78" s="60"/>
      <c r="E78" s="60"/>
      <c r="F78" s="60"/>
      <c r="G78" s="60"/>
      <c r="H78" s="60"/>
      <c r="I78" s="155"/>
      <c r="J78" s="60"/>
      <c r="K78" s="60"/>
      <c r="L78" s="58"/>
    </row>
    <row r="79" spans="2:63" s="9" customFormat="1" ht="29.25" customHeight="1">
      <c r="B79" s="158"/>
      <c r="C79" s="159" t="s">
        <v>98</v>
      </c>
      <c r="D79" s="160" t="s">
        <v>54</v>
      </c>
      <c r="E79" s="160" t="s">
        <v>50</v>
      </c>
      <c r="F79" s="160" t="s">
        <v>99</v>
      </c>
      <c r="G79" s="160" t="s">
        <v>100</v>
      </c>
      <c r="H79" s="160" t="s">
        <v>101</v>
      </c>
      <c r="I79" s="161" t="s">
        <v>102</v>
      </c>
      <c r="J79" s="160" t="s">
        <v>84</v>
      </c>
      <c r="K79" s="162" t="s">
        <v>103</v>
      </c>
      <c r="L79" s="163"/>
      <c r="M79" s="78" t="s">
        <v>104</v>
      </c>
      <c r="N79" s="79" t="s">
        <v>39</v>
      </c>
      <c r="O79" s="79" t="s">
        <v>105</v>
      </c>
      <c r="P79" s="79" t="s">
        <v>106</v>
      </c>
      <c r="Q79" s="79" t="s">
        <v>107</v>
      </c>
      <c r="R79" s="79" t="s">
        <v>108</v>
      </c>
      <c r="S79" s="79" t="s">
        <v>109</v>
      </c>
      <c r="T79" s="80" t="s">
        <v>110</v>
      </c>
    </row>
    <row r="80" spans="2:63" s="1" customFormat="1" ht="29.25" customHeight="1">
      <c r="B80" s="38"/>
      <c r="C80" s="84" t="s">
        <v>85</v>
      </c>
      <c r="D80" s="60"/>
      <c r="E80" s="60"/>
      <c r="F80" s="60"/>
      <c r="G80" s="60"/>
      <c r="H80" s="60"/>
      <c r="I80" s="155"/>
      <c r="J80" s="164">
        <f>BK80</f>
        <v>0</v>
      </c>
      <c r="K80" s="60"/>
      <c r="L80" s="58"/>
      <c r="M80" s="81"/>
      <c r="N80" s="82"/>
      <c r="O80" s="82"/>
      <c r="P80" s="165">
        <f>P81+P104</f>
        <v>0</v>
      </c>
      <c r="Q80" s="82"/>
      <c r="R80" s="165">
        <f>R81+R104</f>
        <v>45.711139889089004</v>
      </c>
      <c r="S80" s="82"/>
      <c r="T80" s="166">
        <f>T81+T104</f>
        <v>21.247751000000001</v>
      </c>
      <c r="AT80" s="21" t="s">
        <v>68</v>
      </c>
      <c r="AU80" s="21" t="s">
        <v>86</v>
      </c>
      <c r="BK80" s="167">
        <f>BK81+BK104</f>
        <v>0</v>
      </c>
    </row>
    <row r="81" spans="2:65" s="10" customFormat="1" ht="37.35" customHeight="1">
      <c r="B81" s="168"/>
      <c r="C81" s="169"/>
      <c r="D81" s="170" t="s">
        <v>68</v>
      </c>
      <c r="E81" s="171" t="s">
        <v>111</v>
      </c>
      <c r="F81" s="171" t="s">
        <v>112</v>
      </c>
      <c r="G81" s="169"/>
      <c r="H81" s="169"/>
      <c r="I81" s="172"/>
      <c r="J81" s="173">
        <f>BK81</f>
        <v>0</v>
      </c>
      <c r="K81" s="169"/>
      <c r="L81" s="174"/>
      <c r="M81" s="175"/>
      <c r="N81" s="176"/>
      <c r="O81" s="176"/>
      <c r="P81" s="177">
        <f>P82+P91+P96+P102</f>
        <v>0</v>
      </c>
      <c r="Q81" s="176"/>
      <c r="R81" s="177">
        <f>R82+R91+R96+R102</f>
        <v>35.481764800000008</v>
      </c>
      <c r="S81" s="176"/>
      <c r="T81" s="178">
        <f>T82+T91+T96+T102</f>
        <v>19.48122</v>
      </c>
      <c r="AR81" s="179" t="s">
        <v>74</v>
      </c>
      <c r="AT81" s="180" t="s">
        <v>68</v>
      </c>
      <c r="AU81" s="180" t="s">
        <v>69</v>
      </c>
      <c r="AY81" s="179" t="s">
        <v>113</v>
      </c>
      <c r="BK81" s="181">
        <f>BK82+BK91+BK96+BK102</f>
        <v>0</v>
      </c>
    </row>
    <row r="82" spans="2:65" s="10" customFormat="1" ht="19.95" customHeight="1">
      <c r="B82" s="168"/>
      <c r="C82" s="169"/>
      <c r="D82" s="170" t="s">
        <v>68</v>
      </c>
      <c r="E82" s="182" t="s">
        <v>114</v>
      </c>
      <c r="F82" s="182" t="s">
        <v>115</v>
      </c>
      <c r="G82" s="169"/>
      <c r="H82" s="169"/>
      <c r="I82" s="172"/>
      <c r="J82" s="183">
        <f>BK82</f>
        <v>0</v>
      </c>
      <c r="K82" s="169"/>
      <c r="L82" s="174"/>
      <c r="M82" s="175"/>
      <c r="N82" s="176"/>
      <c r="O82" s="176"/>
      <c r="P82" s="177">
        <f>SUM(P83:P90)</f>
        <v>0</v>
      </c>
      <c r="Q82" s="176"/>
      <c r="R82" s="177">
        <f>SUM(R83:R90)</f>
        <v>35.481754800000004</v>
      </c>
      <c r="S82" s="176"/>
      <c r="T82" s="178">
        <f>SUM(T83:T90)</f>
        <v>0</v>
      </c>
      <c r="AR82" s="179" t="s">
        <v>74</v>
      </c>
      <c r="AT82" s="180" t="s">
        <v>68</v>
      </c>
      <c r="AU82" s="180" t="s">
        <v>74</v>
      </c>
      <c r="AY82" s="179" t="s">
        <v>113</v>
      </c>
      <c r="BK82" s="181">
        <f>SUM(BK83:BK90)</f>
        <v>0</v>
      </c>
    </row>
    <row r="83" spans="2:65" s="1" customFormat="1" ht="16.5" customHeight="1">
      <c r="B83" s="38"/>
      <c r="C83" s="184" t="s">
        <v>74</v>
      </c>
      <c r="D83" s="184" t="s">
        <v>116</v>
      </c>
      <c r="E83" s="185" t="s">
        <v>117</v>
      </c>
      <c r="F83" s="186" t="s">
        <v>118</v>
      </c>
      <c r="G83" s="187" t="s">
        <v>119</v>
      </c>
      <c r="H83" s="188">
        <v>369</v>
      </c>
      <c r="I83" s="189"/>
      <c r="J83" s="190">
        <f>ROUND(I83*H83,2)</f>
        <v>0</v>
      </c>
      <c r="K83" s="186" t="s">
        <v>120</v>
      </c>
      <c r="L83" s="58"/>
      <c r="M83" s="191" t="s">
        <v>21</v>
      </c>
      <c r="N83" s="192" t="s">
        <v>41</v>
      </c>
      <c r="O83" s="39"/>
      <c r="P83" s="193">
        <f>O83*H83</f>
        <v>0</v>
      </c>
      <c r="Q83" s="193">
        <v>3.3579999999999999E-2</v>
      </c>
      <c r="R83" s="193">
        <f>Q83*H83</f>
        <v>12.391019999999999</v>
      </c>
      <c r="S83" s="193">
        <v>0</v>
      </c>
      <c r="T83" s="194">
        <f>S83*H83</f>
        <v>0</v>
      </c>
      <c r="AR83" s="21" t="s">
        <v>121</v>
      </c>
      <c r="AT83" s="21" t="s">
        <v>116</v>
      </c>
      <c r="AU83" s="21" t="s">
        <v>122</v>
      </c>
      <c r="AY83" s="21" t="s">
        <v>113</v>
      </c>
      <c r="BE83" s="195">
        <f>IF(N83="základní",J83,0)</f>
        <v>0</v>
      </c>
      <c r="BF83" s="195">
        <f>IF(N83="snížená",J83,0)</f>
        <v>0</v>
      </c>
      <c r="BG83" s="195">
        <f>IF(N83="zákl. přenesená",J83,0)</f>
        <v>0</v>
      </c>
      <c r="BH83" s="195">
        <f>IF(N83="sníž. přenesená",J83,0)</f>
        <v>0</v>
      </c>
      <c r="BI83" s="195">
        <f>IF(N83="nulová",J83,0)</f>
        <v>0</v>
      </c>
      <c r="BJ83" s="21" t="s">
        <v>122</v>
      </c>
      <c r="BK83" s="195">
        <f>ROUND(I83*H83,2)</f>
        <v>0</v>
      </c>
      <c r="BL83" s="21" t="s">
        <v>121</v>
      </c>
      <c r="BM83" s="21" t="s">
        <v>123</v>
      </c>
    </row>
    <row r="84" spans="2:65" s="11" customFormat="1" ht="12">
      <c r="B84" s="196"/>
      <c r="C84" s="197"/>
      <c r="D84" s="198" t="s">
        <v>124</v>
      </c>
      <c r="E84" s="199" t="s">
        <v>21</v>
      </c>
      <c r="F84" s="200" t="s">
        <v>125</v>
      </c>
      <c r="G84" s="197"/>
      <c r="H84" s="201">
        <v>369</v>
      </c>
      <c r="I84" s="202"/>
      <c r="J84" s="197"/>
      <c r="K84" s="197"/>
      <c r="L84" s="203"/>
      <c r="M84" s="204"/>
      <c r="N84" s="205"/>
      <c r="O84" s="205"/>
      <c r="P84" s="205"/>
      <c r="Q84" s="205"/>
      <c r="R84" s="205"/>
      <c r="S84" s="205"/>
      <c r="T84" s="206"/>
      <c r="AT84" s="207" t="s">
        <v>124</v>
      </c>
      <c r="AU84" s="207" t="s">
        <v>122</v>
      </c>
      <c r="AV84" s="11" t="s">
        <v>122</v>
      </c>
      <c r="AW84" s="11" t="s">
        <v>33</v>
      </c>
      <c r="AX84" s="11" t="s">
        <v>74</v>
      </c>
      <c r="AY84" s="207" t="s">
        <v>113</v>
      </c>
    </row>
    <row r="85" spans="2:65" s="1" customFormat="1" ht="16.5" customHeight="1">
      <c r="B85" s="38"/>
      <c r="C85" s="184" t="s">
        <v>122</v>
      </c>
      <c r="D85" s="184" t="s">
        <v>116</v>
      </c>
      <c r="E85" s="185" t="s">
        <v>126</v>
      </c>
      <c r="F85" s="186" t="s">
        <v>127</v>
      </c>
      <c r="G85" s="187" t="s">
        <v>128</v>
      </c>
      <c r="H85" s="188">
        <v>1557</v>
      </c>
      <c r="I85" s="189"/>
      <c r="J85" s="190">
        <f>ROUND(I85*H85,2)</f>
        <v>0</v>
      </c>
      <c r="K85" s="186" t="s">
        <v>120</v>
      </c>
      <c r="L85" s="58"/>
      <c r="M85" s="191" t="s">
        <v>21</v>
      </c>
      <c r="N85" s="192" t="s">
        <v>41</v>
      </c>
      <c r="O85" s="39"/>
      <c r="P85" s="193">
        <f>O85*H85</f>
        <v>0</v>
      </c>
      <c r="Q85" s="193">
        <v>1.5E-3</v>
      </c>
      <c r="R85" s="193">
        <f>Q85*H85</f>
        <v>2.3355000000000001</v>
      </c>
      <c r="S85" s="193">
        <v>0</v>
      </c>
      <c r="T85" s="194">
        <f>S85*H85</f>
        <v>0</v>
      </c>
      <c r="AR85" s="21" t="s">
        <v>121</v>
      </c>
      <c r="AT85" s="21" t="s">
        <v>116</v>
      </c>
      <c r="AU85" s="21" t="s">
        <v>122</v>
      </c>
      <c r="AY85" s="21" t="s">
        <v>113</v>
      </c>
      <c r="BE85" s="195">
        <f>IF(N85="základní",J85,0)</f>
        <v>0</v>
      </c>
      <c r="BF85" s="195">
        <f>IF(N85="snížená",J85,0)</f>
        <v>0</v>
      </c>
      <c r="BG85" s="195">
        <f>IF(N85="zákl. přenesená",J85,0)</f>
        <v>0</v>
      </c>
      <c r="BH85" s="195">
        <f>IF(N85="sníž. přenesená",J85,0)</f>
        <v>0</v>
      </c>
      <c r="BI85" s="195">
        <f>IF(N85="nulová",J85,0)</f>
        <v>0</v>
      </c>
      <c r="BJ85" s="21" t="s">
        <v>122</v>
      </c>
      <c r="BK85" s="195">
        <f>ROUND(I85*H85,2)</f>
        <v>0</v>
      </c>
      <c r="BL85" s="21" t="s">
        <v>121</v>
      </c>
      <c r="BM85" s="21" t="s">
        <v>129</v>
      </c>
    </row>
    <row r="86" spans="2:65" s="1" customFormat="1" ht="25.5" customHeight="1">
      <c r="B86" s="38"/>
      <c r="C86" s="184" t="s">
        <v>130</v>
      </c>
      <c r="D86" s="184" t="s">
        <v>116</v>
      </c>
      <c r="E86" s="185" t="s">
        <v>131</v>
      </c>
      <c r="F86" s="186" t="s">
        <v>132</v>
      </c>
      <c r="G86" s="187" t="s">
        <v>119</v>
      </c>
      <c r="H86" s="188">
        <v>184.5</v>
      </c>
      <c r="I86" s="189"/>
      <c r="J86" s="190">
        <f>ROUND(I86*H86,2)</f>
        <v>0</v>
      </c>
      <c r="K86" s="186" t="s">
        <v>120</v>
      </c>
      <c r="L86" s="58"/>
      <c r="M86" s="191" t="s">
        <v>21</v>
      </c>
      <c r="N86" s="192" t="s">
        <v>41</v>
      </c>
      <c r="O86" s="39"/>
      <c r="P86" s="193">
        <f>O86*H86</f>
        <v>0</v>
      </c>
      <c r="Q86" s="193">
        <v>1.255E-2</v>
      </c>
      <c r="R86" s="193">
        <f>Q86*H86</f>
        <v>2.3154750000000002</v>
      </c>
      <c r="S86" s="193">
        <v>0</v>
      </c>
      <c r="T86" s="194">
        <f>S86*H86</f>
        <v>0</v>
      </c>
      <c r="AR86" s="21" t="s">
        <v>121</v>
      </c>
      <c r="AT86" s="21" t="s">
        <v>116</v>
      </c>
      <c r="AU86" s="21" t="s">
        <v>122</v>
      </c>
      <c r="AY86" s="21" t="s">
        <v>113</v>
      </c>
      <c r="BE86" s="195">
        <f>IF(N86="základní",J86,0)</f>
        <v>0</v>
      </c>
      <c r="BF86" s="195">
        <f>IF(N86="snížená",J86,0)</f>
        <v>0</v>
      </c>
      <c r="BG86" s="195">
        <f>IF(N86="zákl. přenesená",J86,0)</f>
        <v>0</v>
      </c>
      <c r="BH86" s="195">
        <f>IF(N86="sníž. přenesená",J86,0)</f>
        <v>0</v>
      </c>
      <c r="BI86" s="195">
        <f>IF(N86="nulová",J86,0)</f>
        <v>0</v>
      </c>
      <c r="BJ86" s="21" t="s">
        <v>122</v>
      </c>
      <c r="BK86" s="195">
        <f>ROUND(I86*H86,2)</f>
        <v>0</v>
      </c>
      <c r="BL86" s="21" t="s">
        <v>121</v>
      </c>
      <c r="BM86" s="21" t="s">
        <v>133</v>
      </c>
    </row>
    <row r="87" spans="2:65" s="11" customFormat="1" ht="12">
      <c r="B87" s="196"/>
      <c r="C87" s="197"/>
      <c r="D87" s="198" t="s">
        <v>124</v>
      </c>
      <c r="E87" s="199" t="s">
        <v>21</v>
      </c>
      <c r="F87" s="200" t="s">
        <v>134</v>
      </c>
      <c r="G87" s="197"/>
      <c r="H87" s="201">
        <v>184.5</v>
      </c>
      <c r="I87" s="202"/>
      <c r="J87" s="197"/>
      <c r="K87" s="197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124</v>
      </c>
      <c r="AU87" s="207" t="s">
        <v>122</v>
      </c>
      <c r="AV87" s="11" t="s">
        <v>122</v>
      </c>
      <c r="AW87" s="11" t="s">
        <v>33</v>
      </c>
      <c r="AX87" s="11" t="s">
        <v>74</v>
      </c>
      <c r="AY87" s="207" t="s">
        <v>113</v>
      </c>
    </row>
    <row r="88" spans="2:65" s="1" customFormat="1" ht="16.5" customHeight="1">
      <c r="B88" s="38"/>
      <c r="C88" s="184" t="s">
        <v>121</v>
      </c>
      <c r="D88" s="184" t="s">
        <v>116</v>
      </c>
      <c r="E88" s="185" t="s">
        <v>135</v>
      </c>
      <c r="F88" s="186" t="s">
        <v>136</v>
      </c>
      <c r="G88" s="187" t="s">
        <v>128</v>
      </c>
      <c r="H88" s="188">
        <v>309.3</v>
      </c>
      <c r="I88" s="189"/>
      <c r="J88" s="190">
        <f>ROUND(I88*H88,2)</f>
        <v>0</v>
      </c>
      <c r="K88" s="186" t="s">
        <v>137</v>
      </c>
      <c r="L88" s="58"/>
      <c r="M88" s="191" t="s">
        <v>21</v>
      </c>
      <c r="N88" s="192" t="s">
        <v>41</v>
      </c>
      <c r="O88" s="39"/>
      <c r="P88" s="193">
        <f>O88*H88</f>
        <v>0</v>
      </c>
      <c r="Q88" s="193">
        <v>2.0646000000000001E-2</v>
      </c>
      <c r="R88" s="193">
        <f>Q88*H88</f>
        <v>6.3858078000000003</v>
      </c>
      <c r="S88" s="193">
        <v>0</v>
      </c>
      <c r="T88" s="194">
        <f>S88*H88</f>
        <v>0</v>
      </c>
      <c r="AR88" s="21" t="s">
        <v>121</v>
      </c>
      <c r="AT88" s="21" t="s">
        <v>116</v>
      </c>
      <c r="AU88" s="21" t="s">
        <v>122</v>
      </c>
      <c r="AY88" s="21" t="s">
        <v>113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21" t="s">
        <v>122</v>
      </c>
      <c r="BK88" s="195">
        <f>ROUND(I88*H88,2)</f>
        <v>0</v>
      </c>
      <c r="BL88" s="21" t="s">
        <v>121</v>
      </c>
      <c r="BM88" s="21" t="s">
        <v>138</v>
      </c>
    </row>
    <row r="89" spans="2:65" s="1" customFormat="1" ht="16.5" customHeight="1">
      <c r="B89" s="38"/>
      <c r="C89" s="184" t="s">
        <v>139</v>
      </c>
      <c r="D89" s="184" t="s">
        <v>116</v>
      </c>
      <c r="E89" s="185" t="s">
        <v>140</v>
      </c>
      <c r="F89" s="186" t="s">
        <v>141</v>
      </c>
      <c r="G89" s="187" t="s">
        <v>119</v>
      </c>
      <c r="H89" s="188">
        <v>97.92</v>
      </c>
      <c r="I89" s="189"/>
      <c r="J89" s="190">
        <f>ROUND(I89*H89,2)</f>
        <v>0</v>
      </c>
      <c r="K89" s="186" t="s">
        <v>120</v>
      </c>
      <c r="L89" s="58"/>
      <c r="M89" s="191" t="s">
        <v>21</v>
      </c>
      <c r="N89" s="192" t="s">
        <v>41</v>
      </c>
      <c r="O89" s="39"/>
      <c r="P89" s="193">
        <f>O89*H89</f>
        <v>0</v>
      </c>
      <c r="Q89" s="193">
        <v>0.1231</v>
      </c>
      <c r="R89" s="193">
        <f>Q89*H89</f>
        <v>12.053952000000001</v>
      </c>
      <c r="S89" s="193">
        <v>0</v>
      </c>
      <c r="T89" s="194">
        <f>S89*H89</f>
        <v>0</v>
      </c>
      <c r="AR89" s="21" t="s">
        <v>121</v>
      </c>
      <c r="AT89" s="21" t="s">
        <v>116</v>
      </c>
      <c r="AU89" s="21" t="s">
        <v>122</v>
      </c>
      <c r="AY89" s="21" t="s">
        <v>113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1" t="s">
        <v>122</v>
      </c>
      <c r="BK89" s="195">
        <f>ROUND(I89*H89,2)</f>
        <v>0</v>
      </c>
      <c r="BL89" s="21" t="s">
        <v>121</v>
      </c>
      <c r="BM89" s="21" t="s">
        <v>142</v>
      </c>
    </row>
    <row r="90" spans="2:65" s="11" customFormat="1" ht="12">
      <c r="B90" s="196"/>
      <c r="C90" s="197"/>
      <c r="D90" s="198" t="s">
        <v>124</v>
      </c>
      <c r="E90" s="199" t="s">
        <v>21</v>
      </c>
      <c r="F90" s="200" t="s">
        <v>143</v>
      </c>
      <c r="G90" s="197"/>
      <c r="H90" s="201">
        <v>97.92</v>
      </c>
      <c r="I90" s="202"/>
      <c r="J90" s="197"/>
      <c r="K90" s="197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124</v>
      </c>
      <c r="AU90" s="207" t="s">
        <v>122</v>
      </c>
      <c r="AV90" s="11" t="s">
        <v>122</v>
      </c>
      <c r="AW90" s="11" t="s">
        <v>33</v>
      </c>
      <c r="AX90" s="11" t="s">
        <v>74</v>
      </c>
      <c r="AY90" s="207" t="s">
        <v>113</v>
      </c>
    </row>
    <row r="91" spans="2:65" s="10" customFormat="1" ht="29.85" customHeight="1">
      <c r="B91" s="168"/>
      <c r="C91" s="169"/>
      <c r="D91" s="170" t="s">
        <v>68</v>
      </c>
      <c r="E91" s="182" t="s">
        <v>144</v>
      </c>
      <c r="F91" s="182" t="s">
        <v>145</v>
      </c>
      <c r="G91" s="169"/>
      <c r="H91" s="169"/>
      <c r="I91" s="172"/>
      <c r="J91" s="183">
        <f>BK91</f>
        <v>0</v>
      </c>
      <c r="K91" s="169"/>
      <c r="L91" s="174"/>
      <c r="M91" s="175"/>
      <c r="N91" s="176"/>
      <c r="O91" s="176"/>
      <c r="P91" s="177">
        <f>SUM(P92:P95)</f>
        <v>0</v>
      </c>
      <c r="Q91" s="176"/>
      <c r="R91" s="177">
        <f>SUM(R92:R95)</f>
        <v>1.0000000000000001E-5</v>
      </c>
      <c r="S91" s="176"/>
      <c r="T91" s="178">
        <f>SUM(T92:T95)</f>
        <v>19.48122</v>
      </c>
      <c r="AR91" s="179" t="s">
        <v>74</v>
      </c>
      <c r="AT91" s="180" t="s">
        <v>68</v>
      </c>
      <c r="AU91" s="180" t="s">
        <v>74</v>
      </c>
      <c r="AY91" s="179" t="s">
        <v>113</v>
      </c>
      <c r="BK91" s="181">
        <f>SUM(BK92:BK95)</f>
        <v>0</v>
      </c>
    </row>
    <row r="92" spans="2:65" s="1" customFormat="1" ht="16.5" customHeight="1">
      <c r="B92" s="38"/>
      <c r="C92" s="184" t="s">
        <v>114</v>
      </c>
      <c r="D92" s="184" t="s">
        <v>116</v>
      </c>
      <c r="E92" s="185" t="s">
        <v>146</v>
      </c>
      <c r="F92" s="186" t="s">
        <v>147</v>
      </c>
      <c r="G92" s="187" t="s">
        <v>148</v>
      </c>
      <c r="H92" s="188">
        <v>1</v>
      </c>
      <c r="I92" s="189"/>
      <c r="J92" s="190">
        <f>ROUND(I92*H92,2)</f>
        <v>0</v>
      </c>
      <c r="K92" s="186" t="s">
        <v>21</v>
      </c>
      <c r="L92" s="58"/>
      <c r="M92" s="191" t="s">
        <v>21</v>
      </c>
      <c r="N92" s="192" t="s">
        <v>41</v>
      </c>
      <c r="O92" s="39"/>
      <c r="P92" s="193">
        <f>O92*H92</f>
        <v>0</v>
      </c>
      <c r="Q92" s="193">
        <v>1.0000000000000001E-5</v>
      </c>
      <c r="R92" s="193">
        <f>Q92*H92</f>
        <v>1.0000000000000001E-5</v>
      </c>
      <c r="S92" s="193">
        <v>0</v>
      </c>
      <c r="T92" s="194">
        <f>S92*H92</f>
        <v>0</v>
      </c>
      <c r="AR92" s="21" t="s">
        <v>121</v>
      </c>
      <c r="AT92" s="21" t="s">
        <v>116</v>
      </c>
      <c r="AU92" s="21" t="s">
        <v>122</v>
      </c>
      <c r="AY92" s="21" t="s">
        <v>113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1" t="s">
        <v>122</v>
      </c>
      <c r="BK92" s="195">
        <f>ROUND(I92*H92,2)</f>
        <v>0</v>
      </c>
      <c r="BL92" s="21" t="s">
        <v>121</v>
      </c>
      <c r="BM92" s="21" t="s">
        <v>149</v>
      </c>
    </row>
    <row r="93" spans="2:65" s="1" customFormat="1" ht="16.5" customHeight="1">
      <c r="B93" s="38"/>
      <c r="C93" s="184" t="s">
        <v>150</v>
      </c>
      <c r="D93" s="184" t="s">
        <v>116</v>
      </c>
      <c r="E93" s="185" t="s">
        <v>151</v>
      </c>
      <c r="F93" s="186" t="s">
        <v>152</v>
      </c>
      <c r="G93" s="187" t="s">
        <v>119</v>
      </c>
      <c r="H93" s="188">
        <v>25.35</v>
      </c>
      <c r="I93" s="189"/>
      <c r="J93" s="190">
        <f>ROUND(I93*H93,2)</f>
        <v>0</v>
      </c>
      <c r="K93" s="186" t="s">
        <v>137</v>
      </c>
      <c r="L93" s="58"/>
      <c r="M93" s="191" t="s">
        <v>21</v>
      </c>
      <c r="N93" s="192" t="s">
        <v>41</v>
      </c>
      <c r="O93" s="39"/>
      <c r="P93" s="193">
        <f>O93*H93</f>
        <v>0</v>
      </c>
      <c r="Q93" s="193">
        <v>0</v>
      </c>
      <c r="R93" s="193">
        <f>Q93*H93</f>
        <v>0</v>
      </c>
      <c r="S93" s="193">
        <v>4.8000000000000001E-2</v>
      </c>
      <c r="T93" s="194">
        <f>S93*H93</f>
        <v>1.2168000000000001</v>
      </c>
      <c r="AR93" s="21" t="s">
        <v>121</v>
      </c>
      <c r="AT93" s="21" t="s">
        <v>116</v>
      </c>
      <c r="AU93" s="21" t="s">
        <v>122</v>
      </c>
      <c r="AY93" s="21" t="s">
        <v>113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1" t="s">
        <v>122</v>
      </c>
      <c r="BK93" s="195">
        <f>ROUND(I93*H93,2)</f>
        <v>0</v>
      </c>
      <c r="BL93" s="21" t="s">
        <v>121</v>
      </c>
      <c r="BM93" s="21" t="s">
        <v>153</v>
      </c>
    </row>
    <row r="94" spans="2:65" s="1" customFormat="1" ht="16.5" customHeight="1">
      <c r="B94" s="38"/>
      <c r="C94" s="184" t="s">
        <v>154</v>
      </c>
      <c r="D94" s="184" t="s">
        <v>116</v>
      </c>
      <c r="E94" s="185" t="s">
        <v>155</v>
      </c>
      <c r="F94" s="186" t="s">
        <v>156</v>
      </c>
      <c r="G94" s="187" t="s">
        <v>119</v>
      </c>
      <c r="H94" s="188">
        <v>393.03</v>
      </c>
      <c r="I94" s="189"/>
      <c r="J94" s="190">
        <f>ROUND(I94*H94,2)</f>
        <v>0</v>
      </c>
      <c r="K94" s="186" t="s">
        <v>120</v>
      </c>
      <c r="L94" s="58"/>
      <c r="M94" s="191" t="s">
        <v>21</v>
      </c>
      <c r="N94" s="192" t="s">
        <v>41</v>
      </c>
      <c r="O94" s="39"/>
      <c r="P94" s="193">
        <f>O94*H94</f>
        <v>0</v>
      </c>
      <c r="Q94" s="193">
        <v>0</v>
      </c>
      <c r="R94" s="193">
        <f>Q94*H94</f>
        <v>0</v>
      </c>
      <c r="S94" s="193">
        <v>3.7999999999999999E-2</v>
      </c>
      <c r="T94" s="194">
        <f>S94*H94</f>
        <v>14.935139999999999</v>
      </c>
      <c r="AR94" s="21" t="s">
        <v>121</v>
      </c>
      <c r="AT94" s="21" t="s">
        <v>116</v>
      </c>
      <c r="AU94" s="21" t="s">
        <v>122</v>
      </c>
      <c r="AY94" s="21" t="s">
        <v>113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1" t="s">
        <v>122</v>
      </c>
      <c r="BK94" s="195">
        <f>ROUND(I94*H94,2)</f>
        <v>0</v>
      </c>
      <c r="BL94" s="21" t="s">
        <v>121</v>
      </c>
      <c r="BM94" s="21" t="s">
        <v>157</v>
      </c>
    </row>
    <row r="95" spans="2:65" s="1" customFormat="1" ht="16.5" customHeight="1">
      <c r="B95" s="38"/>
      <c r="C95" s="184" t="s">
        <v>144</v>
      </c>
      <c r="D95" s="184" t="s">
        <v>116</v>
      </c>
      <c r="E95" s="185" t="s">
        <v>158</v>
      </c>
      <c r="F95" s="186" t="s">
        <v>159</v>
      </c>
      <c r="G95" s="187" t="s">
        <v>119</v>
      </c>
      <c r="H95" s="188">
        <v>97.92</v>
      </c>
      <c r="I95" s="189"/>
      <c r="J95" s="190">
        <f>ROUND(I95*H95,2)</f>
        <v>0</v>
      </c>
      <c r="K95" s="186" t="s">
        <v>120</v>
      </c>
      <c r="L95" s="58"/>
      <c r="M95" s="191" t="s">
        <v>21</v>
      </c>
      <c r="N95" s="192" t="s">
        <v>41</v>
      </c>
      <c r="O95" s="39"/>
      <c r="P95" s="193">
        <f>O95*H95</f>
        <v>0</v>
      </c>
      <c r="Q95" s="193">
        <v>0</v>
      </c>
      <c r="R95" s="193">
        <f>Q95*H95</f>
        <v>0</v>
      </c>
      <c r="S95" s="193">
        <v>3.4000000000000002E-2</v>
      </c>
      <c r="T95" s="194">
        <f>S95*H95</f>
        <v>3.3292800000000002</v>
      </c>
      <c r="AR95" s="21" t="s">
        <v>121</v>
      </c>
      <c r="AT95" s="21" t="s">
        <v>116</v>
      </c>
      <c r="AU95" s="21" t="s">
        <v>122</v>
      </c>
      <c r="AY95" s="21" t="s">
        <v>113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21" t="s">
        <v>122</v>
      </c>
      <c r="BK95" s="195">
        <f>ROUND(I95*H95,2)</f>
        <v>0</v>
      </c>
      <c r="BL95" s="21" t="s">
        <v>121</v>
      </c>
      <c r="BM95" s="21" t="s">
        <v>160</v>
      </c>
    </row>
    <row r="96" spans="2:65" s="10" customFormat="1" ht="29.85" customHeight="1">
      <c r="B96" s="168"/>
      <c r="C96" s="169"/>
      <c r="D96" s="170" t="s">
        <v>68</v>
      </c>
      <c r="E96" s="182" t="s">
        <v>161</v>
      </c>
      <c r="F96" s="182" t="s">
        <v>162</v>
      </c>
      <c r="G96" s="169"/>
      <c r="H96" s="169"/>
      <c r="I96" s="172"/>
      <c r="J96" s="183">
        <f>BK96</f>
        <v>0</v>
      </c>
      <c r="K96" s="169"/>
      <c r="L96" s="174"/>
      <c r="M96" s="175"/>
      <c r="N96" s="176"/>
      <c r="O96" s="176"/>
      <c r="P96" s="177">
        <f>SUM(P97:P101)</f>
        <v>0</v>
      </c>
      <c r="Q96" s="176"/>
      <c r="R96" s="177">
        <f>SUM(R97:R101)</f>
        <v>0</v>
      </c>
      <c r="S96" s="176"/>
      <c r="T96" s="178">
        <f>SUM(T97:T101)</f>
        <v>0</v>
      </c>
      <c r="AR96" s="179" t="s">
        <v>74</v>
      </c>
      <c r="AT96" s="180" t="s">
        <v>68</v>
      </c>
      <c r="AU96" s="180" t="s">
        <v>74</v>
      </c>
      <c r="AY96" s="179" t="s">
        <v>113</v>
      </c>
      <c r="BK96" s="181">
        <f>SUM(BK97:BK101)</f>
        <v>0</v>
      </c>
    </row>
    <row r="97" spans="2:65" s="1" customFormat="1" ht="25.5" customHeight="1">
      <c r="B97" s="38"/>
      <c r="C97" s="184" t="s">
        <v>163</v>
      </c>
      <c r="D97" s="184" t="s">
        <v>116</v>
      </c>
      <c r="E97" s="185" t="s">
        <v>164</v>
      </c>
      <c r="F97" s="186" t="s">
        <v>165</v>
      </c>
      <c r="G97" s="187" t="s">
        <v>166</v>
      </c>
      <c r="H97" s="188">
        <v>21.248000000000001</v>
      </c>
      <c r="I97" s="189"/>
      <c r="J97" s="190">
        <f>ROUND(I97*H97,2)</f>
        <v>0</v>
      </c>
      <c r="K97" s="186" t="s">
        <v>120</v>
      </c>
      <c r="L97" s="58"/>
      <c r="M97" s="191" t="s">
        <v>21</v>
      </c>
      <c r="N97" s="192" t="s">
        <v>41</v>
      </c>
      <c r="O97" s="39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21" t="s">
        <v>121</v>
      </c>
      <c r="AT97" s="21" t="s">
        <v>116</v>
      </c>
      <c r="AU97" s="21" t="s">
        <v>122</v>
      </c>
      <c r="AY97" s="21" t="s">
        <v>113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1" t="s">
        <v>122</v>
      </c>
      <c r="BK97" s="195">
        <f>ROUND(I97*H97,2)</f>
        <v>0</v>
      </c>
      <c r="BL97" s="21" t="s">
        <v>121</v>
      </c>
      <c r="BM97" s="21" t="s">
        <v>167</v>
      </c>
    </row>
    <row r="98" spans="2:65" s="1" customFormat="1" ht="25.5" customHeight="1">
      <c r="B98" s="38"/>
      <c r="C98" s="184" t="s">
        <v>168</v>
      </c>
      <c r="D98" s="184" t="s">
        <v>116</v>
      </c>
      <c r="E98" s="185" t="s">
        <v>169</v>
      </c>
      <c r="F98" s="186" t="s">
        <v>170</v>
      </c>
      <c r="G98" s="187" t="s">
        <v>166</v>
      </c>
      <c r="H98" s="188">
        <v>21.248000000000001</v>
      </c>
      <c r="I98" s="189"/>
      <c r="J98" s="190">
        <f>ROUND(I98*H98,2)</f>
        <v>0</v>
      </c>
      <c r="K98" s="186" t="s">
        <v>120</v>
      </c>
      <c r="L98" s="58"/>
      <c r="M98" s="191" t="s">
        <v>21</v>
      </c>
      <c r="N98" s="192" t="s">
        <v>41</v>
      </c>
      <c r="O98" s="39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AR98" s="21" t="s">
        <v>121</v>
      </c>
      <c r="AT98" s="21" t="s">
        <v>116</v>
      </c>
      <c r="AU98" s="21" t="s">
        <v>122</v>
      </c>
      <c r="AY98" s="21" t="s">
        <v>113</v>
      </c>
      <c r="BE98" s="195">
        <f>IF(N98="základní",J98,0)</f>
        <v>0</v>
      </c>
      <c r="BF98" s="195">
        <f>IF(N98="snížená",J98,0)</f>
        <v>0</v>
      </c>
      <c r="BG98" s="195">
        <f>IF(N98="zákl. přenesená",J98,0)</f>
        <v>0</v>
      </c>
      <c r="BH98" s="195">
        <f>IF(N98="sníž. přenesená",J98,0)</f>
        <v>0</v>
      </c>
      <c r="BI98" s="195">
        <f>IF(N98="nulová",J98,0)</f>
        <v>0</v>
      </c>
      <c r="BJ98" s="21" t="s">
        <v>122</v>
      </c>
      <c r="BK98" s="195">
        <f>ROUND(I98*H98,2)</f>
        <v>0</v>
      </c>
      <c r="BL98" s="21" t="s">
        <v>121</v>
      </c>
      <c r="BM98" s="21" t="s">
        <v>171</v>
      </c>
    </row>
    <row r="99" spans="2:65" s="1" customFormat="1" ht="25.5" customHeight="1">
      <c r="B99" s="38"/>
      <c r="C99" s="184" t="s">
        <v>172</v>
      </c>
      <c r="D99" s="184" t="s">
        <v>116</v>
      </c>
      <c r="E99" s="185" t="s">
        <v>173</v>
      </c>
      <c r="F99" s="186" t="s">
        <v>174</v>
      </c>
      <c r="G99" s="187" t="s">
        <v>166</v>
      </c>
      <c r="H99" s="188">
        <v>297.47199999999998</v>
      </c>
      <c r="I99" s="189"/>
      <c r="J99" s="190">
        <f>ROUND(I99*H99,2)</f>
        <v>0</v>
      </c>
      <c r="K99" s="186" t="s">
        <v>120</v>
      </c>
      <c r="L99" s="58"/>
      <c r="M99" s="191" t="s">
        <v>21</v>
      </c>
      <c r="N99" s="192" t="s">
        <v>41</v>
      </c>
      <c r="O99" s="39"/>
      <c r="P99" s="193">
        <f>O99*H99</f>
        <v>0</v>
      </c>
      <c r="Q99" s="193">
        <v>0</v>
      </c>
      <c r="R99" s="193">
        <f>Q99*H99</f>
        <v>0</v>
      </c>
      <c r="S99" s="193">
        <v>0</v>
      </c>
      <c r="T99" s="194">
        <f>S99*H99</f>
        <v>0</v>
      </c>
      <c r="AR99" s="21" t="s">
        <v>121</v>
      </c>
      <c r="AT99" s="21" t="s">
        <v>116</v>
      </c>
      <c r="AU99" s="21" t="s">
        <v>122</v>
      </c>
      <c r="AY99" s="21" t="s">
        <v>113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21" t="s">
        <v>122</v>
      </c>
      <c r="BK99" s="195">
        <f>ROUND(I99*H99,2)</f>
        <v>0</v>
      </c>
      <c r="BL99" s="21" t="s">
        <v>121</v>
      </c>
      <c r="BM99" s="21" t="s">
        <v>175</v>
      </c>
    </row>
    <row r="100" spans="2:65" s="11" customFormat="1" ht="12">
      <c r="B100" s="196"/>
      <c r="C100" s="197"/>
      <c r="D100" s="198" t="s">
        <v>124</v>
      </c>
      <c r="E100" s="197"/>
      <c r="F100" s="200" t="s">
        <v>176</v>
      </c>
      <c r="G100" s="197"/>
      <c r="H100" s="201">
        <v>297.47199999999998</v>
      </c>
      <c r="I100" s="202"/>
      <c r="J100" s="197"/>
      <c r="K100" s="197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124</v>
      </c>
      <c r="AU100" s="207" t="s">
        <v>122</v>
      </c>
      <c r="AV100" s="11" t="s">
        <v>122</v>
      </c>
      <c r="AW100" s="11" t="s">
        <v>6</v>
      </c>
      <c r="AX100" s="11" t="s">
        <v>74</v>
      </c>
      <c r="AY100" s="207" t="s">
        <v>113</v>
      </c>
    </row>
    <row r="101" spans="2:65" s="1" customFormat="1" ht="16.5" customHeight="1">
      <c r="B101" s="38"/>
      <c r="C101" s="184" t="s">
        <v>177</v>
      </c>
      <c r="D101" s="184" t="s">
        <v>116</v>
      </c>
      <c r="E101" s="185" t="s">
        <v>178</v>
      </c>
      <c r="F101" s="186" t="s">
        <v>179</v>
      </c>
      <c r="G101" s="187" t="s">
        <v>166</v>
      </c>
      <c r="H101" s="188">
        <v>21.248000000000001</v>
      </c>
      <c r="I101" s="189"/>
      <c r="J101" s="190">
        <f>ROUND(I101*H101,2)</f>
        <v>0</v>
      </c>
      <c r="K101" s="186" t="s">
        <v>120</v>
      </c>
      <c r="L101" s="58"/>
      <c r="M101" s="191" t="s">
        <v>21</v>
      </c>
      <c r="N101" s="192" t="s">
        <v>41</v>
      </c>
      <c r="O101" s="39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AR101" s="21" t="s">
        <v>121</v>
      </c>
      <c r="AT101" s="21" t="s">
        <v>116</v>
      </c>
      <c r="AU101" s="21" t="s">
        <v>122</v>
      </c>
      <c r="AY101" s="21" t="s">
        <v>113</v>
      </c>
      <c r="BE101" s="195">
        <f>IF(N101="základní",J101,0)</f>
        <v>0</v>
      </c>
      <c r="BF101" s="195">
        <f>IF(N101="snížená",J101,0)</f>
        <v>0</v>
      </c>
      <c r="BG101" s="195">
        <f>IF(N101="zákl. přenesená",J101,0)</f>
        <v>0</v>
      </c>
      <c r="BH101" s="195">
        <f>IF(N101="sníž. přenesená",J101,0)</f>
        <v>0</v>
      </c>
      <c r="BI101" s="195">
        <f>IF(N101="nulová",J101,0)</f>
        <v>0</v>
      </c>
      <c r="BJ101" s="21" t="s">
        <v>122</v>
      </c>
      <c r="BK101" s="195">
        <f>ROUND(I101*H101,2)</f>
        <v>0</v>
      </c>
      <c r="BL101" s="21" t="s">
        <v>121</v>
      </c>
      <c r="BM101" s="21" t="s">
        <v>180</v>
      </c>
    </row>
    <row r="102" spans="2:65" s="10" customFormat="1" ht="29.85" customHeight="1">
      <c r="B102" s="168"/>
      <c r="C102" s="169"/>
      <c r="D102" s="170" t="s">
        <v>68</v>
      </c>
      <c r="E102" s="182" t="s">
        <v>181</v>
      </c>
      <c r="F102" s="182" t="s">
        <v>182</v>
      </c>
      <c r="G102" s="169"/>
      <c r="H102" s="169"/>
      <c r="I102" s="172"/>
      <c r="J102" s="183">
        <f>BK102</f>
        <v>0</v>
      </c>
      <c r="K102" s="169"/>
      <c r="L102" s="174"/>
      <c r="M102" s="175"/>
      <c r="N102" s="176"/>
      <c r="O102" s="176"/>
      <c r="P102" s="177">
        <f>P103</f>
        <v>0</v>
      </c>
      <c r="Q102" s="176"/>
      <c r="R102" s="177">
        <f>R103</f>
        <v>0</v>
      </c>
      <c r="S102" s="176"/>
      <c r="T102" s="178">
        <f>T103</f>
        <v>0</v>
      </c>
      <c r="AR102" s="179" t="s">
        <v>74</v>
      </c>
      <c r="AT102" s="180" t="s">
        <v>68</v>
      </c>
      <c r="AU102" s="180" t="s">
        <v>74</v>
      </c>
      <c r="AY102" s="179" t="s">
        <v>113</v>
      </c>
      <c r="BK102" s="181">
        <f>BK103</f>
        <v>0</v>
      </c>
    </row>
    <row r="103" spans="2:65" s="1" customFormat="1" ht="16.5" customHeight="1">
      <c r="B103" s="38"/>
      <c r="C103" s="184" t="s">
        <v>183</v>
      </c>
      <c r="D103" s="184" t="s">
        <v>116</v>
      </c>
      <c r="E103" s="185" t="s">
        <v>184</v>
      </c>
      <c r="F103" s="186" t="s">
        <v>185</v>
      </c>
      <c r="G103" s="187" t="s">
        <v>166</v>
      </c>
      <c r="H103" s="188">
        <v>35.481999999999999</v>
      </c>
      <c r="I103" s="189"/>
      <c r="J103" s="190">
        <f>ROUND(I103*H103,2)</f>
        <v>0</v>
      </c>
      <c r="K103" s="186" t="s">
        <v>120</v>
      </c>
      <c r="L103" s="58"/>
      <c r="M103" s="191" t="s">
        <v>21</v>
      </c>
      <c r="N103" s="192" t="s">
        <v>41</v>
      </c>
      <c r="O103" s="39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21" t="s">
        <v>121</v>
      </c>
      <c r="AT103" s="21" t="s">
        <v>116</v>
      </c>
      <c r="AU103" s="21" t="s">
        <v>122</v>
      </c>
      <c r="AY103" s="21" t="s">
        <v>113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21" t="s">
        <v>122</v>
      </c>
      <c r="BK103" s="195">
        <f>ROUND(I103*H103,2)</f>
        <v>0</v>
      </c>
      <c r="BL103" s="21" t="s">
        <v>121</v>
      </c>
      <c r="BM103" s="21" t="s">
        <v>186</v>
      </c>
    </row>
    <row r="104" spans="2:65" s="10" customFormat="1" ht="37.35" customHeight="1">
      <c r="B104" s="168"/>
      <c r="C104" s="169"/>
      <c r="D104" s="170" t="s">
        <v>68</v>
      </c>
      <c r="E104" s="171" t="s">
        <v>187</v>
      </c>
      <c r="F104" s="171" t="s">
        <v>188</v>
      </c>
      <c r="G104" s="169"/>
      <c r="H104" s="169"/>
      <c r="I104" s="172"/>
      <c r="J104" s="173">
        <f>BK104</f>
        <v>0</v>
      </c>
      <c r="K104" s="169"/>
      <c r="L104" s="174"/>
      <c r="M104" s="175"/>
      <c r="N104" s="176"/>
      <c r="O104" s="176"/>
      <c r="P104" s="177">
        <f>P105+P109+P141+P144</f>
        <v>0</v>
      </c>
      <c r="Q104" s="176"/>
      <c r="R104" s="177">
        <f>R105+R109+R141+R144</f>
        <v>10.229375089088999</v>
      </c>
      <c r="S104" s="176"/>
      <c r="T104" s="178">
        <f>T105+T109+T141+T144</f>
        <v>1.7665310000000001</v>
      </c>
      <c r="AR104" s="179" t="s">
        <v>122</v>
      </c>
      <c r="AT104" s="180" t="s">
        <v>68</v>
      </c>
      <c r="AU104" s="180" t="s">
        <v>69</v>
      </c>
      <c r="AY104" s="179" t="s">
        <v>113</v>
      </c>
      <c r="BK104" s="181">
        <f>BK105+BK109+BK141+BK144</f>
        <v>0</v>
      </c>
    </row>
    <row r="105" spans="2:65" s="10" customFormat="1" ht="19.95" customHeight="1">
      <c r="B105" s="168"/>
      <c r="C105" s="169"/>
      <c r="D105" s="170" t="s">
        <v>68</v>
      </c>
      <c r="E105" s="182" t="s">
        <v>189</v>
      </c>
      <c r="F105" s="182" t="s">
        <v>190</v>
      </c>
      <c r="G105" s="169"/>
      <c r="H105" s="169"/>
      <c r="I105" s="172"/>
      <c r="J105" s="183">
        <f>BK105</f>
        <v>0</v>
      </c>
      <c r="K105" s="169"/>
      <c r="L105" s="174"/>
      <c r="M105" s="175"/>
      <c r="N105" s="176"/>
      <c r="O105" s="176"/>
      <c r="P105" s="177">
        <f>SUM(P106:P108)</f>
        <v>0</v>
      </c>
      <c r="Q105" s="176"/>
      <c r="R105" s="177">
        <f>SUM(R106:R108)</f>
        <v>0.39132635999999998</v>
      </c>
      <c r="S105" s="176"/>
      <c r="T105" s="178">
        <f>SUM(T106:T108)</f>
        <v>0.51653100000000007</v>
      </c>
      <c r="AR105" s="179" t="s">
        <v>122</v>
      </c>
      <c r="AT105" s="180" t="s">
        <v>68</v>
      </c>
      <c r="AU105" s="180" t="s">
        <v>74</v>
      </c>
      <c r="AY105" s="179" t="s">
        <v>113</v>
      </c>
      <c r="BK105" s="181">
        <f>SUM(BK106:BK108)</f>
        <v>0</v>
      </c>
    </row>
    <row r="106" spans="2:65" s="1" customFormat="1" ht="16.5" customHeight="1">
      <c r="B106" s="38"/>
      <c r="C106" s="184" t="s">
        <v>10</v>
      </c>
      <c r="D106" s="184" t="s">
        <v>116</v>
      </c>
      <c r="E106" s="185" t="s">
        <v>191</v>
      </c>
      <c r="F106" s="186" t="s">
        <v>192</v>
      </c>
      <c r="G106" s="187" t="s">
        <v>128</v>
      </c>
      <c r="H106" s="188">
        <v>309.3</v>
      </c>
      <c r="I106" s="189"/>
      <c r="J106" s="190">
        <f>ROUND(I106*H106,2)</f>
        <v>0</v>
      </c>
      <c r="K106" s="186" t="s">
        <v>120</v>
      </c>
      <c r="L106" s="58"/>
      <c r="M106" s="191" t="s">
        <v>21</v>
      </c>
      <c r="N106" s="192" t="s">
        <v>41</v>
      </c>
      <c r="O106" s="39"/>
      <c r="P106" s="193">
        <f>O106*H106</f>
        <v>0</v>
      </c>
      <c r="Q106" s="193">
        <v>0</v>
      </c>
      <c r="R106" s="193">
        <f>Q106*H106</f>
        <v>0</v>
      </c>
      <c r="S106" s="193">
        <v>1.67E-3</v>
      </c>
      <c r="T106" s="194">
        <f>S106*H106</f>
        <v>0.51653100000000007</v>
      </c>
      <c r="AR106" s="21" t="s">
        <v>193</v>
      </c>
      <c r="AT106" s="21" t="s">
        <v>116</v>
      </c>
      <c r="AU106" s="21" t="s">
        <v>122</v>
      </c>
      <c r="AY106" s="21" t="s">
        <v>113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21" t="s">
        <v>122</v>
      </c>
      <c r="BK106" s="195">
        <f>ROUND(I106*H106,2)</f>
        <v>0</v>
      </c>
      <c r="BL106" s="21" t="s">
        <v>193</v>
      </c>
      <c r="BM106" s="21" t="s">
        <v>194</v>
      </c>
    </row>
    <row r="107" spans="2:65" s="1" customFormat="1" ht="16.5" customHeight="1">
      <c r="B107" s="38"/>
      <c r="C107" s="184" t="s">
        <v>193</v>
      </c>
      <c r="D107" s="184" t="s">
        <v>116</v>
      </c>
      <c r="E107" s="185" t="s">
        <v>195</v>
      </c>
      <c r="F107" s="186" t="s">
        <v>196</v>
      </c>
      <c r="G107" s="187" t="s">
        <v>128</v>
      </c>
      <c r="H107" s="188">
        <v>309.3</v>
      </c>
      <c r="I107" s="189"/>
      <c r="J107" s="190">
        <f>ROUND(I107*H107,2)</f>
        <v>0</v>
      </c>
      <c r="K107" s="186" t="s">
        <v>137</v>
      </c>
      <c r="L107" s="58"/>
      <c r="M107" s="191" t="s">
        <v>21</v>
      </c>
      <c r="N107" s="192" t="s">
        <v>41</v>
      </c>
      <c r="O107" s="39"/>
      <c r="P107" s="193">
        <f>O107*H107</f>
        <v>0</v>
      </c>
      <c r="Q107" s="193">
        <v>1.2652E-3</v>
      </c>
      <c r="R107" s="193">
        <f>Q107*H107</f>
        <v>0.39132635999999998</v>
      </c>
      <c r="S107" s="193">
        <v>0</v>
      </c>
      <c r="T107" s="194">
        <f>S107*H107</f>
        <v>0</v>
      </c>
      <c r="AR107" s="21" t="s">
        <v>193</v>
      </c>
      <c r="AT107" s="21" t="s">
        <v>116</v>
      </c>
      <c r="AU107" s="21" t="s">
        <v>122</v>
      </c>
      <c r="AY107" s="21" t="s">
        <v>113</v>
      </c>
      <c r="BE107" s="195">
        <f>IF(N107="základní",J107,0)</f>
        <v>0</v>
      </c>
      <c r="BF107" s="195">
        <f>IF(N107="snížená",J107,0)</f>
        <v>0</v>
      </c>
      <c r="BG107" s="195">
        <f>IF(N107="zákl. přenesená",J107,0)</f>
        <v>0</v>
      </c>
      <c r="BH107" s="195">
        <f>IF(N107="sníž. přenesená",J107,0)</f>
        <v>0</v>
      </c>
      <c r="BI107" s="195">
        <f>IF(N107="nulová",J107,0)</f>
        <v>0</v>
      </c>
      <c r="BJ107" s="21" t="s">
        <v>122</v>
      </c>
      <c r="BK107" s="195">
        <f>ROUND(I107*H107,2)</f>
        <v>0</v>
      </c>
      <c r="BL107" s="21" t="s">
        <v>193</v>
      </c>
      <c r="BM107" s="21" t="s">
        <v>197</v>
      </c>
    </row>
    <row r="108" spans="2:65" s="1" customFormat="1" ht="16.5" customHeight="1">
      <c r="B108" s="38"/>
      <c r="C108" s="184" t="s">
        <v>198</v>
      </c>
      <c r="D108" s="184" t="s">
        <v>116</v>
      </c>
      <c r="E108" s="185" t="s">
        <v>199</v>
      </c>
      <c r="F108" s="186" t="s">
        <v>200</v>
      </c>
      <c r="G108" s="187" t="s">
        <v>201</v>
      </c>
      <c r="H108" s="208"/>
      <c r="I108" s="189"/>
      <c r="J108" s="190">
        <f>ROUND(I108*H108,2)</f>
        <v>0</v>
      </c>
      <c r="K108" s="186" t="s">
        <v>120</v>
      </c>
      <c r="L108" s="58"/>
      <c r="M108" s="191" t="s">
        <v>21</v>
      </c>
      <c r="N108" s="192" t="s">
        <v>41</v>
      </c>
      <c r="O108" s="39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21" t="s">
        <v>193</v>
      </c>
      <c r="AT108" s="21" t="s">
        <v>116</v>
      </c>
      <c r="AU108" s="21" t="s">
        <v>122</v>
      </c>
      <c r="AY108" s="21" t="s">
        <v>113</v>
      </c>
      <c r="BE108" s="195">
        <f>IF(N108="základní",J108,0)</f>
        <v>0</v>
      </c>
      <c r="BF108" s="195">
        <f>IF(N108="snížená",J108,0)</f>
        <v>0</v>
      </c>
      <c r="BG108" s="195">
        <f>IF(N108="zákl. přenesená",J108,0)</f>
        <v>0</v>
      </c>
      <c r="BH108" s="195">
        <f>IF(N108="sníž. přenesená",J108,0)</f>
        <v>0</v>
      </c>
      <c r="BI108" s="195">
        <f>IF(N108="nulová",J108,0)</f>
        <v>0</v>
      </c>
      <c r="BJ108" s="21" t="s">
        <v>122</v>
      </c>
      <c r="BK108" s="195">
        <f>ROUND(I108*H108,2)</f>
        <v>0</v>
      </c>
      <c r="BL108" s="21" t="s">
        <v>193</v>
      </c>
      <c r="BM108" s="21" t="s">
        <v>202</v>
      </c>
    </row>
    <row r="109" spans="2:65" s="10" customFormat="1" ht="29.85" customHeight="1">
      <c r="B109" s="168"/>
      <c r="C109" s="169"/>
      <c r="D109" s="170" t="s">
        <v>68</v>
      </c>
      <c r="E109" s="182" t="s">
        <v>203</v>
      </c>
      <c r="F109" s="182" t="s">
        <v>204</v>
      </c>
      <c r="G109" s="169"/>
      <c r="H109" s="169"/>
      <c r="I109" s="172"/>
      <c r="J109" s="183">
        <f>BK109</f>
        <v>0</v>
      </c>
      <c r="K109" s="169"/>
      <c r="L109" s="174"/>
      <c r="M109" s="175"/>
      <c r="N109" s="176"/>
      <c r="O109" s="176"/>
      <c r="P109" s="177">
        <f>SUM(P110:P140)</f>
        <v>0</v>
      </c>
      <c r="Q109" s="176"/>
      <c r="R109" s="177">
        <f>SUM(R110:R140)</f>
        <v>9.3076196890889982</v>
      </c>
      <c r="S109" s="176"/>
      <c r="T109" s="178">
        <f>SUM(T110:T140)</f>
        <v>1.25</v>
      </c>
      <c r="AR109" s="179" t="s">
        <v>122</v>
      </c>
      <c r="AT109" s="180" t="s">
        <v>68</v>
      </c>
      <c r="AU109" s="180" t="s">
        <v>74</v>
      </c>
      <c r="AY109" s="179" t="s">
        <v>113</v>
      </c>
      <c r="BK109" s="181">
        <f>SUM(BK110:BK140)</f>
        <v>0</v>
      </c>
    </row>
    <row r="110" spans="2:65" s="1" customFormat="1" ht="25.5" customHeight="1">
      <c r="B110" s="38"/>
      <c r="C110" s="184" t="s">
        <v>205</v>
      </c>
      <c r="D110" s="184" t="s">
        <v>116</v>
      </c>
      <c r="E110" s="185" t="s">
        <v>206</v>
      </c>
      <c r="F110" s="186" t="s">
        <v>207</v>
      </c>
      <c r="G110" s="187" t="s">
        <v>208</v>
      </c>
      <c r="H110" s="188">
        <v>70</v>
      </c>
      <c r="I110" s="189"/>
      <c r="J110" s="190">
        <f>ROUND(I110*H110,2)</f>
        <v>0</v>
      </c>
      <c r="K110" s="186" t="s">
        <v>137</v>
      </c>
      <c r="L110" s="58"/>
      <c r="M110" s="191" t="s">
        <v>21</v>
      </c>
      <c r="N110" s="192" t="s">
        <v>41</v>
      </c>
      <c r="O110" s="39"/>
      <c r="P110" s="193">
        <f>O110*H110</f>
        <v>0</v>
      </c>
      <c r="Q110" s="193">
        <v>0</v>
      </c>
      <c r="R110" s="193">
        <f>Q110*H110</f>
        <v>0</v>
      </c>
      <c r="S110" s="193">
        <v>3.0000000000000001E-3</v>
      </c>
      <c r="T110" s="194">
        <f>S110*H110</f>
        <v>0.21</v>
      </c>
      <c r="AR110" s="21" t="s">
        <v>193</v>
      </c>
      <c r="AT110" s="21" t="s">
        <v>116</v>
      </c>
      <c r="AU110" s="21" t="s">
        <v>122</v>
      </c>
      <c r="AY110" s="21" t="s">
        <v>113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21" t="s">
        <v>122</v>
      </c>
      <c r="BK110" s="195">
        <f>ROUND(I110*H110,2)</f>
        <v>0</v>
      </c>
      <c r="BL110" s="21" t="s">
        <v>193</v>
      </c>
      <c r="BM110" s="21" t="s">
        <v>209</v>
      </c>
    </row>
    <row r="111" spans="2:65" s="1" customFormat="1" ht="25.5" customHeight="1">
      <c r="B111" s="38"/>
      <c r="C111" s="184" t="s">
        <v>210</v>
      </c>
      <c r="D111" s="184" t="s">
        <v>116</v>
      </c>
      <c r="E111" s="185" t="s">
        <v>211</v>
      </c>
      <c r="F111" s="186" t="s">
        <v>212</v>
      </c>
      <c r="G111" s="187" t="s">
        <v>208</v>
      </c>
      <c r="H111" s="188">
        <v>208</v>
      </c>
      <c r="I111" s="189"/>
      <c r="J111" s="190">
        <f>ROUND(I111*H111,2)</f>
        <v>0</v>
      </c>
      <c r="K111" s="186" t="s">
        <v>120</v>
      </c>
      <c r="L111" s="58"/>
      <c r="M111" s="191" t="s">
        <v>21</v>
      </c>
      <c r="N111" s="192" t="s">
        <v>41</v>
      </c>
      <c r="O111" s="39"/>
      <c r="P111" s="193">
        <f>O111*H111</f>
        <v>0</v>
      </c>
      <c r="Q111" s="193">
        <v>0</v>
      </c>
      <c r="R111" s="193">
        <f>Q111*H111</f>
        <v>0</v>
      </c>
      <c r="S111" s="193">
        <v>5.0000000000000001E-3</v>
      </c>
      <c r="T111" s="194">
        <f>S111*H111</f>
        <v>1.04</v>
      </c>
      <c r="AR111" s="21" t="s">
        <v>193</v>
      </c>
      <c r="AT111" s="21" t="s">
        <v>116</v>
      </c>
      <c r="AU111" s="21" t="s">
        <v>122</v>
      </c>
      <c r="AY111" s="21" t="s">
        <v>113</v>
      </c>
      <c r="BE111" s="195">
        <f>IF(N111="základní",J111,0)</f>
        <v>0</v>
      </c>
      <c r="BF111" s="195">
        <f>IF(N111="snížená",J111,0)</f>
        <v>0</v>
      </c>
      <c r="BG111" s="195">
        <f>IF(N111="zákl. přenesená",J111,0)</f>
        <v>0</v>
      </c>
      <c r="BH111" s="195">
        <f>IF(N111="sníž. přenesená",J111,0)</f>
        <v>0</v>
      </c>
      <c r="BI111" s="195">
        <f>IF(N111="nulová",J111,0)</f>
        <v>0</v>
      </c>
      <c r="BJ111" s="21" t="s">
        <v>122</v>
      </c>
      <c r="BK111" s="195">
        <f>ROUND(I111*H111,2)</f>
        <v>0</v>
      </c>
      <c r="BL111" s="21" t="s">
        <v>193</v>
      </c>
      <c r="BM111" s="21" t="s">
        <v>213</v>
      </c>
    </row>
    <row r="112" spans="2:65" s="1" customFormat="1" ht="25.5" customHeight="1">
      <c r="B112" s="38"/>
      <c r="C112" s="184" t="s">
        <v>214</v>
      </c>
      <c r="D112" s="184" t="s">
        <v>116</v>
      </c>
      <c r="E112" s="185" t="s">
        <v>215</v>
      </c>
      <c r="F112" s="186" t="s">
        <v>216</v>
      </c>
      <c r="G112" s="187" t="s">
        <v>119</v>
      </c>
      <c r="H112" s="188">
        <v>11.88</v>
      </c>
      <c r="I112" s="189"/>
      <c r="J112" s="190">
        <f>ROUND(I112*H112,2)</f>
        <v>0</v>
      </c>
      <c r="K112" s="186" t="s">
        <v>120</v>
      </c>
      <c r="L112" s="58"/>
      <c r="M112" s="191" t="s">
        <v>21</v>
      </c>
      <c r="N112" s="192" t="s">
        <v>41</v>
      </c>
      <c r="O112" s="39"/>
      <c r="P112" s="193">
        <f>O112*H112</f>
        <v>0</v>
      </c>
      <c r="Q112" s="193">
        <v>2.5424630000000001E-4</v>
      </c>
      <c r="R112" s="193">
        <f>Q112*H112</f>
        <v>3.0204460440000002E-3</v>
      </c>
      <c r="S112" s="193">
        <v>0</v>
      </c>
      <c r="T112" s="194">
        <f>S112*H112</f>
        <v>0</v>
      </c>
      <c r="AR112" s="21" t="s">
        <v>193</v>
      </c>
      <c r="AT112" s="21" t="s">
        <v>116</v>
      </c>
      <c r="AU112" s="21" t="s">
        <v>122</v>
      </c>
      <c r="AY112" s="21" t="s">
        <v>113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1" t="s">
        <v>122</v>
      </c>
      <c r="BK112" s="195">
        <f>ROUND(I112*H112,2)</f>
        <v>0</v>
      </c>
      <c r="BL112" s="21" t="s">
        <v>193</v>
      </c>
      <c r="BM112" s="21" t="s">
        <v>217</v>
      </c>
    </row>
    <row r="113" spans="2:65" s="11" customFormat="1" ht="12">
      <c r="B113" s="196"/>
      <c r="C113" s="197"/>
      <c r="D113" s="198" t="s">
        <v>124</v>
      </c>
      <c r="E113" s="199" t="s">
        <v>21</v>
      </c>
      <c r="F113" s="200" t="s">
        <v>218</v>
      </c>
      <c r="G113" s="197"/>
      <c r="H113" s="201">
        <v>11.88</v>
      </c>
      <c r="I113" s="202"/>
      <c r="J113" s="197"/>
      <c r="K113" s="197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124</v>
      </c>
      <c r="AU113" s="207" t="s">
        <v>122</v>
      </c>
      <c r="AV113" s="11" t="s">
        <v>122</v>
      </c>
      <c r="AW113" s="11" t="s">
        <v>33</v>
      </c>
      <c r="AX113" s="11" t="s">
        <v>74</v>
      </c>
      <c r="AY113" s="207" t="s">
        <v>113</v>
      </c>
    </row>
    <row r="114" spans="2:65" s="1" customFormat="1" ht="16.5" customHeight="1">
      <c r="B114" s="38"/>
      <c r="C114" s="209" t="s">
        <v>9</v>
      </c>
      <c r="D114" s="209" t="s">
        <v>219</v>
      </c>
      <c r="E114" s="210" t="s">
        <v>220</v>
      </c>
      <c r="F114" s="211" t="s">
        <v>221</v>
      </c>
      <c r="G114" s="212" t="s">
        <v>208</v>
      </c>
      <c r="H114" s="213">
        <v>11</v>
      </c>
      <c r="I114" s="214"/>
      <c r="J114" s="215">
        <f>ROUND(I114*H114,2)</f>
        <v>0</v>
      </c>
      <c r="K114" s="211" t="s">
        <v>21</v>
      </c>
      <c r="L114" s="216"/>
      <c r="M114" s="217" t="s">
        <v>21</v>
      </c>
      <c r="N114" s="218" t="s">
        <v>41</v>
      </c>
      <c r="O114" s="39"/>
      <c r="P114" s="193">
        <f>O114*H114</f>
        <v>0</v>
      </c>
      <c r="Q114" s="193">
        <v>2.4899999999999999E-2</v>
      </c>
      <c r="R114" s="193">
        <f>Q114*H114</f>
        <v>0.27389999999999998</v>
      </c>
      <c r="S114" s="193">
        <v>0</v>
      </c>
      <c r="T114" s="194">
        <f>S114*H114</f>
        <v>0</v>
      </c>
      <c r="AR114" s="21" t="s">
        <v>222</v>
      </c>
      <c r="AT114" s="21" t="s">
        <v>219</v>
      </c>
      <c r="AU114" s="21" t="s">
        <v>122</v>
      </c>
      <c r="AY114" s="21" t="s">
        <v>113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21" t="s">
        <v>122</v>
      </c>
      <c r="BK114" s="195">
        <f>ROUND(I114*H114,2)</f>
        <v>0</v>
      </c>
      <c r="BL114" s="21" t="s">
        <v>193</v>
      </c>
      <c r="BM114" s="21" t="s">
        <v>223</v>
      </c>
    </row>
    <row r="115" spans="2:65" s="1" customFormat="1" ht="25.5" customHeight="1">
      <c r="B115" s="38"/>
      <c r="C115" s="184" t="s">
        <v>224</v>
      </c>
      <c r="D115" s="184" t="s">
        <v>116</v>
      </c>
      <c r="E115" s="185" t="s">
        <v>225</v>
      </c>
      <c r="F115" s="186" t="s">
        <v>226</v>
      </c>
      <c r="G115" s="187" t="s">
        <v>119</v>
      </c>
      <c r="H115" s="188">
        <v>441.45</v>
      </c>
      <c r="I115" s="189"/>
      <c r="J115" s="190">
        <f>ROUND(I115*H115,2)</f>
        <v>0</v>
      </c>
      <c r="K115" s="186" t="s">
        <v>137</v>
      </c>
      <c r="L115" s="58"/>
      <c r="M115" s="191" t="s">
        <v>21</v>
      </c>
      <c r="N115" s="192" t="s">
        <v>41</v>
      </c>
      <c r="O115" s="39"/>
      <c r="P115" s="193">
        <f>O115*H115</f>
        <v>0</v>
      </c>
      <c r="Q115" s="193">
        <v>2.4661010000000001E-4</v>
      </c>
      <c r="R115" s="193">
        <f>Q115*H115</f>
        <v>0.108866028645</v>
      </c>
      <c r="S115" s="193">
        <v>0</v>
      </c>
      <c r="T115" s="194">
        <f>S115*H115</f>
        <v>0</v>
      </c>
      <c r="AR115" s="21" t="s">
        <v>193</v>
      </c>
      <c r="AT115" s="21" t="s">
        <v>116</v>
      </c>
      <c r="AU115" s="21" t="s">
        <v>122</v>
      </c>
      <c r="AY115" s="21" t="s">
        <v>113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21" t="s">
        <v>122</v>
      </c>
      <c r="BK115" s="195">
        <f>ROUND(I115*H115,2)</f>
        <v>0</v>
      </c>
      <c r="BL115" s="21" t="s">
        <v>193</v>
      </c>
      <c r="BM115" s="21" t="s">
        <v>227</v>
      </c>
    </row>
    <row r="116" spans="2:65" s="11" customFormat="1" ht="12">
      <c r="B116" s="196"/>
      <c r="C116" s="197"/>
      <c r="D116" s="198" t="s">
        <v>124</v>
      </c>
      <c r="E116" s="199" t="s">
        <v>21</v>
      </c>
      <c r="F116" s="200" t="s">
        <v>228</v>
      </c>
      <c r="G116" s="197"/>
      <c r="H116" s="201">
        <v>441.45</v>
      </c>
      <c r="I116" s="202"/>
      <c r="J116" s="197"/>
      <c r="K116" s="197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124</v>
      </c>
      <c r="AU116" s="207" t="s">
        <v>122</v>
      </c>
      <c r="AV116" s="11" t="s">
        <v>122</v>
      </c>
      <c r="AW116" s="11" t="s">
        <v>33</v>
      </c>
      <c r="AX116" s="11" t="s">
        <v>74</v>
      </c>
      <c r="AY116" s="207" t="s">
        <v>113</v>
      </c>
    </row>
    <row r="117" spans="2:65" s="1" customFormat="1" ht="16.5" customHeight="1">
      <c r="B117" s="38"/>
      <c r="C117" s="209" t="s">
        <v>229</v>
      </c>
      <c r="D117" s="209" t="s">
        <v>219</v>
      </c>
      <c r="E117" s="210" t="s">
        <v>230</v>
      </c>
      <c r="F117" s="211" t="s">
        <v>231</v>
      </c>
      <c r="G117" s="212" t="s">
        <v>208</v>
      </c>
      <c r="H117" s="213">
        <v>138</v>
      </c>
      <c r="I117" s="214"/>
      <c r="J117" s="215">
        <f>ROUND(I117*H117,2)</f>
        <v>0</v>
      </c>
      <c r="K117" s="211" t="s">
        <v>21</v>
      </c>
      <c r="L117" s="216"/>
      <c r="M117" s="217" t="s">
        <v>21</v>
      </c>
      <c r="N117" s="218" t="s">
        <v>41</v>
      </c>
      <c r="O117" s="39"/>
      <c r="P117" s="193">
        <f>O117*H117</f>
        <v>0</v>
      </c>
      <c r="Q117" s="193">
        <v>2.4899999999999999E-2</v>
      </c>
      <c r="R117" s="193">
        <f>Q117*H117</f>
        <v>3.4361999999999999</v>
      </c>
      <c r="S117" s="193">
        <v>0</v>
      </c>
      <c r="T117" s="194">
        <f>S117*H117</f>
        <v>0</v>
      </c>
      <c r="AR117" s="21" t="s">
        <v>222</v>
      </c>
      <c r="AT117" s="21" t="s">
        <v>219</v>
      </c>
      <c r="AU117" s="21" t="s">
        <v>122</v>
      </c>
      <c r="AY117" s="21" t="s">
        <v>113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21" t="s">
        <v>122</v>
      </c>
      <c r="BK117" s="195">
        <f>ROUND(I117*H117,2)</f>
        <v>0</v>
      </c>
      <c r="BL117" s="21" t="s">
        <v>193</v>
      </c>
      <c r="BM117" s="21" t="s">
        <v>232</v>
      </c>
    </row>
    <row r="118" spans="2:65" s="1" customFormat="1" ht="16.5" customHeight="1">
      <c r="B118" s="38"/>
      <c r="C118" s="209" t="s">
        <v>233</v>
      </c>
      <c r="D118" s="209" t="s">
        <v>219</v>
      </c>
      <c r="E118" s="210" t="s">
        <v>234</v>
      </c>
      <c r="F118" s="211" t="s">
        <v>235</v>
      </c>
      <c r="G118" s="212" t="s">
        <v>208</v>
      </c>
      <c r="H118" s="213">
        <v>36</v>
      </c>
      <c r="I118" s="214"/>
      <c r="J118" s="215">
        <f>ROUND(I118*H118,2)</f>
        <v>0</v>
      </c>
      <c r="K118" s="211" t="s">
        <v>21</v>
      </c>
      <c r="L118" s="216"/>
      <c r="M118" s="217" t="s">
        <v>21</v>
      </c>
      <c r="N118" s="218" t="s">
        <v>41</v>
      </c>
      <c r="O118" s="39"/>
      <c r="P118" s="193">
        <f>O118*H118</f>
        <v>0</v>
      </c>
      <c r="Q118" s="193">
        <v>2.4899999999999999E-2</v>
      </c>
      <c r="R118" s="193">
        <f>Q118*H118</f>
        <v>0.89639999999999997</v>
      </c>
      <c r="S118" s="193">
        <v>0</v>
      </c>
      <c r="T118" s="194">
        <f>S118*H118</f>
        <v>0</v>
      </c>
      <c r="AR118" s="21" t="s">
        <v>222</v>
      </c>
      <c r="AT118" s="21" t="s">
        <v>219</v>
      </c>
      <c r="AU118" s="21" t="s">
        <v>122</v>
      </c>
      <c r="AY118" s="21" t="s">
        <v>113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1" t="s">
        <v>122</v>
      </c>
      <c r="BK118" s="195">
        <f>ROUND(I118*H118,2)</f>
        <v>0</v>
      </c>
      <c r="BL118" s="21" t="s">
        <v>193</v>
      </c>
      <c r="BM118" s="21" t="s">
        <v>236</v>
      </c>
    </row>
    <row r="119" spans="2:65" s="1" customFormat="1" ht="16.5" customHeight="1">
      <c r="B119" s="38"/>
      <c r="C119" s="209" t="s">
        <v>237</v>
      </c>
      <c r="D119" s="209" t="s">
        <v>219</v>
      </c>
      <c r="E119" s="210" t="s">
        <v>238</v>
      </c>
      <c r="F119" s="211" t="s">
        <v>239</v>
      </c>
      <c r="G119" s="212" t="s">
        <v>208</v>
      </c>
      <c r="H119" s="213">
        <v>34</v>
      </c>
      <c r="I119" s="214"/>
      <c r="J119" s="215">
        <f>ROUND(I119*H119,2)</f>
        <v>0</v>
      </c>
      <c r="K119" s="211" t="s">
        <v>21</v>
      </c>
      <c r="L119" s="216"/>
      <c r="M119" s="217" t="s">
        <v>21</v>
      </c>
      <c r="N119" s="218" t="s">
        <v>41</v>
      </c>
      <c r="O119" s="39"/>
      <c r="P119" s="193">
        <f>O119*H119</f>
        <v>0</v>
      </c>
      <c r="Q119" s="193">
        <v>2.4899999999999999E-2</v>
      </c>
      <c r="R119" s="193">
        <f>Q119*H119</f>
        <v>0.84659999999999991</v>
      </c>
      <c r="S119" s="193">
        <v>0</v>
      </c>
      <c r="T119" s="194">
        <f>S119*H119</f>
        <v>0</v>
      </c>
      <c r="AR119" s="21" t="s">
        <v>222</v>
      </c>
      <c r="AT119" s="21" t="s">
        <v>219</v>
      </c>
      <c r="AU119" s="21" t="s">
        <v>122</v>
      </c>
      <c r="AY119" s="21" t="s">
        <v>113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21" t="s">
        <v>122</v>
      </c>
      <c r="BK119" s="195">
        <f>ROUND(I119*H119,2)</f>
        <v>0</v>
      </c>
      <c r="BL119" s="21" t="s">
        <v>193</v>
      </c>
      <c r="BM119" s="21" t="s">
        <v>240</v>
      </c>
    </row>
    <row r="120" spans="2:65" s="1" customFormat="1" ht="16.5" customHeight="1">
      <c r="B120" s="38"/>
      <c r="C120" s="209" t="s">
        <v>241</v>
      </c>
      <c r="D120" s="209" t="s">
        <v>219</v>
      </c>
      <c r="E120" s="210" t="s">
        <v>242</v>
      </c>
      <c r="F120" s="211" t="s">
        <v>243</v>
      </c>
      <c r="G120" s="212" t="s">
        <v>208</v>
      </c>
      <c r="H120" s="213">
        <v>5</v>
      </c>
      <c r="I120" s="214"/>
      <c r="J120" s="215">
        <f>ROUND(I120*H120,2)</f>
        <v>0</v>
      </c>
      <c r="K120" s="211" t="s">
        <v>21</v>
      </c>
      <c r="L120" s="216"/>
      <c r="M120" s="217" t="s">
        <v>21</v>
      </c>
      <c r="N120" s="218" t="s">
        <v>41</v>
      </c>
      <c r="O120" s="39"/>
      <c r="P120" s="193">
        <f>O120*H120</f>
        <v>0</v>
      </c>
      <c r="Q120" s="193">
        <v>2.4899999999999999E-2</v>
      </c>
      <c r="R120" s="193">
        <f>Q120*H120</f>
        <v>0.1245</v>
      </c>
      <c r="S120" s="193">
        <v>0</v>
      </c>
      <c r="T120" s="194">
        <f>S120*H120</f>
        <v>0</v>
      </c>
      <c r="AR120" s="21" t="s">
        <v>222</v>
      </c>
      <c r="AT120" s="21" t="s">
        <v>219</v>
      </c>
      <c r="AU120" s="21" t="s">
        <v>122</v>
      </c>
      <c r="AY120" s="21" t="s">
        <v>113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21" t="s">
        <v>122</v>
      </c>
      <c r="BK120" s="195">
        <f>ROUND(I120*H120,2)</f>
        <v>0</v>
      </c>
      <c r="BL120" s="21" t="s">
        <v>193</v>
      </c>
      <c r="BM120" s="21" t="s">
        <v>244</v>
      </c>
    </row>
    <row r="121" spans="2:65" s="1" customFormat="1" ht="16.5" customHeight="1">
      <c r="B121" s="38"/>
      <c r="C121" s="184" t="s">
        <v>245</v>
      </c>
      <c r="D121" s="184" t="s">
        <v>116</v>
      </c>
      <c r="E121" s="185" t="s">
        <v>246</v>
      </c>
      <c r="F121" s="186" t="s">
        <v>247</v>
      </c>
      <c r="G121" s="187" t="s">
        <v>208</v>
      </c>
      <c r="H121" s="188">
        <v>54</v>
      </c>
      <c r="I121" s="189"/>
      <c r="J121" s="190">
        <f>ROUND(I121*H121,2)</f>
        <v>0</v>
      </c>
      <c r="K121" s="186" t="s">
        <v>120</v>
      </c>
      <c r="L121" s="58"/>
      <c r="M121" s="191" t="s">
        <v>21</v>
      </c>
      <c r="N121" s="192" t="s">
        <v>41</v>
      </c>
      <c r="O121" s="39"/>
      <c r="P121" s="193">
        <f>O121*H121</f>
        <v>0</v>
      </c>
      <c r="Q121" s="193">
        <v>2.5424630000000001E-4</v>
      </c>
      <c r="R121" s="193">
        <f>Q121*H121</f>
        <v>1.3729300200000001E-2</v>
      </c>
      <c r="S121" s="193">
        <v>0</v>
      </c>
      <c r="T121" s="194">
        <f>S121*H121</f>
        <v>0</v>
      </c>
      <c r="AR121" s="21" t="s">
        <v>193</v>
      </c>
      <c r="AT121" s="21" t="s">
        <v>116</v>
      </c>
      <c r="AU121" s="21" t="s">
        <v>122</v>
      </c>
      <c r="AY121" s="21" t="s">
        <v>113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21" t="s">
        <v>122</v>
      </c>
      <c r="BK121" s="195">
        <f>ROUND(I121*H121,2)</f>
        <v>0</v>
      </c>
      <c r="BL121" s="21" t="s">
        <v>193</v>
      </c>
      <c r="BM121" s="21" t="s">
        <v>248</v>
      </c>
    </row>
    <row r="122" spans="2:65" s="11" customFormat="1" ht="12">
      <c r="B122" s="196"/>
      <c r="C122" s="197"/>
      <c r="D122" s="198" t="s">
        <v>124</v>
      </c>
      <c r="E122" s="199" t="s">
        <v>21</v>
      </c>
      <c r="F122" s="200" t="s">
        <v>249</v>
      </c>
      <c r="G122" s="197"/>
      <c r="H122" s="201">
        <v>54</v>
      </c>
      <c r="I122" s="202"/>
      <c r="J122" s="197"/>
      <c r="K122" s="197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124</v>
      </c>
      <c r="AU122" s="207" t="s">
        <v>122</v>
      </c>
      <c r="AV122" s="11" t="s">
        <v>122</v>
      </c>
      <c r="AW122" s="11" t="s">
        <v>33</v>
      </c>
      <c r="AX122" s="11" t="s">
        <v>74</v>
      </c>
      <c r="AY122" s="207" t="s">
        <v>113</v>
      </c>
    </row>
    <row r="123" spans="2:65" s="1" customFormat="1" ht="16.5" customHeight="1">
      <c r="B123" s="38"/>
      <c r="C123" s="209" t="s">
        <v>250</v>
      </c>
      <c r="D123" s="209" t="s">
        <v>219</v>
      </c>
      <c r="E123" s="210" t="s">
        <v>251</v>
      </c>
      <c r="F123" s="211" t="s">
        <v>252</v>
      </c>
      <c r="G123" s="212" t="s">
        <v>208</v>
      </c>
      <c r="H123" s="213">
        <v>25</v>
      </c>
      <c r="I123" s="214"/>
      <c r="J123" s="215">
        <f t="shared" ref="J123:J129" si="0">ROUND(I123*H123,2)</f>
        <v>0</v>
      </c>
      <c r="K123" s="211" t="s">
        <v>21</v>
      </c>
      <c r="L123" s="216"/>
      <c r="M123" s="217" t="s">
        <v>21</v>
      </c>
      <c r="N123" s="218" t="s">
        <v>41</v>
      </c>
      <c r="O123" s="39"/>
      <c r="P123" s="193">
        <f t="shared" ref="P123:P129" si="1">O123*H123</f>
        <v>0</v>
      </c>
      <c r="Q123" s="193">
        <v>2.4899999999999999E-2</v>
      </c>
      <c r="R123" s="193">
        <f t="shared" ref="R123:R129" si="2">Q123*H123</f>
        <v>0.62249999999999994</v>
      </c>
      <c r="S123" s="193">
        <v>0</v>
      </c>
      <c r="T123" s="194">
        <f t="shared" ref="T123:T129" si="3">S123*H123</f>
        <v>0</v>
      </c>
      <c r="AR123" s="21" t="s">
        <v>222</v>
      </c>
      <c r="AT123" s="21" t="s">
        <v>219</v>
      </c>
      <c r="AU123" s="21" t="s">
        <v>122</v>
      </c>
      <c r="AY123" s="21" t="s">
        <v>113</v>
      </c>
      <c r="BE123" s="195">
        <f t="shared" ref="BE123:BE129" si="4">IF(N123="základní",J123,0)</f>
        <v>0</v>
      </c>
      <c r="BF123" s="195">
        <f t="shared" ref="BF123:BF129" si="5">IF(N123="snížená",J123,0)</f>
        <v>0</v>
      </c>
      <c r="BG123" s="195">
        <f t="shared" ref="BG123:BG129" si="6">IF(N123="zákl. přenesená",J123,0)</f>
        <v>0</v>
      </c>
      <c r="BH123" s="195">
        <f t="shared" ref="BH123:BH129" si="7">IF(N123="sníž. přenesená",J123,0)</f>
        <v>0</v>
      </c>
      <c r="BI123" s="195">
        <f t="shared" ref="BI123:BI129" si="8">IF(N123="nulová",J123,0)</f>
        <v>0</v>
      </c>
      <c r="BJ123" s="21" t="s">
        <v>122</v>
      </c>
      <c r="BK123" s="195">
        <f t="shared" ref="BK123:BK129" si="9">ROUND(I123*H123,2)</f>
        <v>0</v>
      </c>
      <c r="BL123" s="21" t="s">
        <v>193</v>
      </c>
      <c r="BM123" s="21" t="s">
        <v>253</v>
      </c>
    </row>
    <row r="124" spans="2:65" s="1" customFormat="1" ht="16.5" customHeight="1">
      <c r="B124" s="38"/>
      <c r="C124" s="209" t="s">
        <v>254</v>
      </c>
      <c r="D124" s="209" t="s">
        <v>219</v>
      </c>
      <c r="E124" s="210" t="s">
        <v>255</v>
      </c>
      <c r="F124" s="211" t="s">
        <v>256</v>
      </c>
      <c r="G124" s="212" t="s">
        <v>208</v>
      </c>
      <c r="H124" s="213">
        <v>7</v>
      </c>
      <c r="I124" s="214"/>
      <c r="J124" s="215">
        <f t="shared" si="0"/>
        <v>0</v>
      </c>
      <c r="K124" s="211" t="s">
        <v>21</v>
      </c>
      <c r="L124" s="216"/>
      <c r="M124" s="217" t="s">
        <v>21</v>
      </c>
      <c r="N124" s="218" t="s">
        <v>41</v>
      </c>
      <c r="O124" s="39"/>
      <c r="P124" s="193">
        <f t="shared" si="1"/>
        <v>0</v>
      </c>
      <c r="Q124" s="193">
        <v>2.4899999999999999E-2</v>
      </c>
      <c r="R124" s="193">
        <f t="shared" si="2"/>
        <v>0.17429999999999998</v>
      </c>
      <c r="S124" s="193">
        <v>0</v>
      </c>
      <c r="T124" s="194">
        <f t="shared" si="3"/>
        <v>0</v>
      </c>
      <c r="AR124" s="21" t="s">
        <v>222</v>
      </c>
      <c r="AT124" s="21" t="s">
        <v>219</v>
      </c>
      <c r="AU124" s="21" t="s">
        <v>122</v>
      </c>
      <c r="AY124" s="21" t="s">
        <v>113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21" t="s">
        <v>122</v>
      </c>
      <c r="BK124" s="195">
        <f t="shared" si="9"/>
        <v>0</v>
      </c>
      <c r="BL124" s="21" t="s">
        <v>193</v>
      </c>
      <c r="BM124" s="21" t="s">
        <v>257</v>
      </c>
    </row>
    <row r="125" spans="2:65" s="1" customFormat="1" ht="16.5" customHeight="1">
      <c r="B125" s="38"/>
      <c r="C125" s="209" t="s">
        <v>258</v>
      </c>
      <c r="D125" s="209" t="s">
        <v>219</v>
      </c>
      <c r="E125" s="210" t="s">
        <v>259</v>
      </c>
      <c r="F125" s="211" t="s">
        <v>260</v>
      </c>
      <c r="G125" s="212" t="s">
        <v>208</v>
      </c>
      <c r="H125" s="213">
        <v>22</v>
      </c>
      <c r="I125" s="214"/>
      <c r="J125" s="215">
        <f t="shared" si="0"/>
        <v>0</v>
      </c>
      <c r="K125" s="211" t="s">
        <v>21</v>
      </c>
      <c r="L125" s="216"/>
      <c r="M125" s="217" t="s">
        <v>21</v>
      </c>
      <c r="N125" s="218" t="s">
        <v>41</v>
      </c>
      <c r="O125" s="39"/>
      <c r="P125" s="193">
        <f t="shared" si="1"/>
        <v>0</v>
      </c>
      <c r="Q125" s="193">
        <v>2.4899999999999999E-2</v>
      </c>
      <c r="R125" s="193">
        <f t="shared" si="2"/>
        <v>0.54779999999999995</v>
      </c>
      <c r="S125" s="193">
        <v>0</v>
      </c>
      <c r="T125" s="194">
        <f t="shared" si="3"/>
        <v>0</v>
      </c>
      <c r="AR125" s="21" t="s">
        <v>222</v>
      </c>
      <c r="AT125" s="21" t="s">
        <v>219</v>
      </c>
      <c r="AU125" s="21" t="s">
        <v>122</v>
      </c>
      <c r="AY125" s="21" t="s">
        <v>113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21" t="s">
        <v>122</v>
      </c>
      <c r="BK125" s="195">
        <f t="shared" si="9"/>
        <v>0</v>
      </c>
      <c r="BL125" s="21" t="s">
        <v>193</v>
      </c>
      <c r="BM125" s="21" t="s">
        <v>261</v>
      </c>
    </row>
    <row r="126" spans="2:65" s="1" customFormat="1" ht="25.5" customHeight="1">
      <c r="B126" s="38"/>
      <c r="C126" s="184" t="s">
        <v>262</v>
      </c>
      <c r="D126" s="184" t="s">
        <v>116</v>
      </c>
      <c r="E126" s="185" t="s">
        <v>263</v>
      </c>
      <c r="F126" s="186" t="s">
        <v>264</v>
      </c>
      <c r="G126" s="187" t="s">
        <v>208</v>
      </c>
      <c r="H126" s="188">
        <v>19</v>
      </c>
      <c r="I126" s="189"/>
      <c r="J126" s="190">
        <f t="shared" si="0"/>
        <v>0</v>
      </c>
      <c r="K126" s="186" t="s">
        <v>120</v>
      </c>
      <c r="L126" s="58"/>
      <c r="M126" s="191" t="s">
        <v>21</v>
      </c>
      <c r="N126" s="192" t="s">
        <v>41</v>
      </c>
      <c r="O126" s="39"/>
      <c r="P126" s="193">
        <f t="shared" si="1"/>
        <v>0</v>
      </c>
      <c r="Q126" s="193">
        <v>2.4352179999999999E-4</v>
      </c>
      <c r="R126" s="193">
        <f t="shared" si="2"/>
        <v>4.6269141999999994E-3</v>
      </c>
      <c r="S126" s="193">
        <v>0</v>
      </c>
      <c r="T126" s="194">
        <f t="shared" si="3"/>
        <v>0</v>
      </c>
      <c r="AR126" s="21" t="s">
        <v>193</v>
      </c>
      <c r="AT126" s="21" t="s">
        <v>116</v>
      </c>
      <c r="AU126" s="21" t="s">
        <v>122</v>
      </c>
      <c r="AY126" s="21" t="s">
        <v>113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21" t="s">
        <v>122</v>
      </c>
      <c r="BK126" s="195">
        <f t="shared" si="9"/>
        <v>0</v>
      </c>
      <c r="BL126" s="21" t="s">
        <v>193</v>
      </c>
      <c r="BM126" s="21" t="s">
        <v>265</v>
      </c>
    </row>
    <row r="127" spans="2:65" s="1" customFormat="1" ht="16.5" customHeight="1">
      <c r="B127" s="38"/>
      <c r="C127" s="209" t="s">
        <v>222</v>
      </c>
      <c r="D127" s="209" t="s">
        <v>219</v>
      </c>
      <c r="E127" s="210" t="s">
        <v>266</v>
      </c>
      <c r="F127" s="211" t="s">
        <v>267</v>
      </c>
      <c r="G127" s="212" t="s">
        <v>208</v>
      </c>
      <c r="H127" s="213">
        <v>10</v>
      </c>
      <c r="I127" s="214"/>
      <c r="J127" s="215">
        <f t="shared" si="0"/>
        <v>0</v>
      </c>
      <c r="K127" s="211" t="s">
        <v>21</v>
      </c>
      <c r="L127" s="216"/>
      <c r="M127" s="217" t="s">
        <v>21</v>
      </c>
      <c r="N127" s="218" t="s">
        <v>41</v>
      </c>
      <c r="O127" s="39"/>
      <c r="P127" s="193">
        <f t="shared" si="1"/>
        <v>0</v>
      </c>
      <c r="Q127" s="193">
        <v>8.5000000000000006E-2</v>
      </c>
      <c r="R127" s="193">
        <f t="shared" si="2"/>
        <v>0.85000000000000009</v>
      </c>
      <c r="S127" s="193">
        <v>0</v>
      </c>
      <c r="T127" s="194">
        <f t="shared" si="3"/>
        <v>0</v>
      </c>
      <c r="AR127" s="21" t="s">
        <v>222</v>
      </c>
      <c r="AT127" s="21" t="s">
        <v>219</v>
      </c>
      <c r="AU127" s="21" t="s">
        <v>122</v>
      </c>
      <c r="AY127" s="21" t="s">
        <v>113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21" t="s">
        <v>122</v>
      </c>
      <c r="BK127" s="195">
        <f t="shared" si="9"/>
        <v>0</v>
      </c>
      <c r="BL127" s="21" t="s">
        <v>193</v>
      </c>
      <c r="BM127" s="21" t="s">
        <v>268</v>
      </c>
    </row>
    <row r="128" spans="2:65" s="1" customFormat="1" ht="16.5" customHeight="1">
      <c r="B128" s="38"/>
      <c r="C128" s="209" t="s">
        <v>269</v>
      </c>
      <c r="D128" s="209" t="s">
        <v>219</v>
      </c>
      <c r="E128" s="210" t="s">
        <v>270</v>
      </c>
      <c r="F128" s="211" t="s">
        <v>271</v>
      </c>
      <c r="G128" s="212" t="s">
        <v>208</v>
      </c>
      <c r="H128" s="213">
        <v>9</v>
      </c>
      <c r="I128" s="214"/>
      <c r="J128" s="215">
        <f t="shared" si="0"/>
        <v>0</v>
      </c>
      <c r="K128" s="211" t="s">
        <v>21</v>
      </c>
      <c r="L128" s="216"/>
      <c r="M128" s="217" t="s">
        <v>21</v>
      </c>
      <c r="N128" s="218" t="s">
        <v>41</v>
      </c>
      <c r="O128" s="39"/>
      <c r="P128" s="193">
        <f t="shared" si="1"/>
        <v>0</v>
      </c>
      <c r="Q128" s="193">
        <v>8.5000000000000006E-2</v>
      </c>
      <c r="R128" s="193">
        <f t="shared" si="2"/>
        <v>0.76500000000000001</v>
      </c>
      <c r="S128" s="193">
        <v>0</v>
      </c>
      <c r="T128" s="194">
        <f t="shared" si="3"/>
        <v>0</v>
      </c>
      <c r="AR128" s="21" t="s">
        <v>222</v>
      </c>
      <c r="AT128" s="21" t="s">
        <v>219</v>
      </c>
      <c r="AU128" s="21" t="s">
        <v>122</v>
      </c>
      <c r="AY128" s="21" t="s">
        <v>113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21" t="s">
        <v>122</v>
      </c>
      <c r="BK128" s="195">
        <f t="shared" si="9"/>
        <v>0</v>
      </c>
      <c r="BL128" s="21" t="s">
        <v>193</v>
      </c>
      <c r="BM128" s="21" t="s">
        <v>272</v>
      </c>
    </row>
    <row r="129" spans="2:65" s="1" customFormat="1" ht="25.5" customHeight="1">
      <c r="B129" s="38"/>
      <c r="C129" s="184" t="s">
        <v>273</v>
      </c>
      <c r="D129" s="184" t="s">
        <v>116</v>
      </c>
      <c r="E129" s="185" t="s">
        <v>274</v>
      </c>
      <c r="F129" s="186" t="s">
        <v>275</v>
      </c>
      <c r="G129" s="187" t="s">
        <v>208</v>
      </c>
      <c r="H129" s="188">
        <v>70</v>
      </c>
      <c r="I129" s="189"/>
      <c r="J129" s="190">
        <f t="shared" si="0"/>
        <v>0</v>
      </c>
      <c r="K129" s="186" t="s">
        <v>137</v>
      </c>
      <c r="L129" s="58"/>
      <c r="M129" s="191" t="s">
        <v>21</v>
      </c>
      <c r="N129" s="192" t="s">
        <v>41</v>
      </c>
      <c r="O129" s="39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AR129" s="21" t="s">
        <v>193</v>
      </c>
      <c r="AT129" s="21" t="s">
        <v>116</v>
      </c>
      <c r="AU129" s="21" t="s">
        <v>122</v>
      </c>
      <c r="AY129" s="21" t="s">
        <v>113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21" t="s">
        <v>122</v>
      </c>
      <c r="BK129" s="195">
        <f t="shared" si="9"/>
        <v>0</v>
      </c>
      <c r="BL129" s="21" t="s">
        <v>193</v>
      </c>
      <c r="BM129" s="21" t="s">
        <v>276</v>
      </c>
    </row>
    <row r="130" spans="2:65" s="11" customFormat="1" ht="12">
      <c r="B130" s="196"/>
      <c r="C130" s="197"/>
      <c r="D130" s="198" t="s">
        <v>124</v>
      </c>
      <c r="E130" s="199" t="s">
        <v>21</v>
      </c>
      <c r="F130" s="200" t="s">
        <v>277</v>
      </c>
      <c r="G130" s="197"/>
      <c r="H130" s="201">
        <v>70</v>
      </c>
      <c r="I130" s="202"/>
      <c r="J130" s="197"/>
      <c r="K130" s="197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124</v>
      </c>
      <c r="AU130" s="207" t="s">
        <v>122</v>
      </c>
      <c r="AV130" s="11" t="s">
        <v>122</v>
      </c>
      <c r="AW130" s="11" t="s">
        <v>33</v>
      </c>
      <c r="AX130" s="11" t="s">
        <v>74</v>
      </c>
      <c r="AY130" s="207" t="s">
        <v>113</v>
      </c>
    </row>
    <row r="131" spans="2:65" s="1" customFormat="1" ht="16.5" customHeight="1">
      <c r="B131" s="38"/>
      <c r="C131" s="184" t="s">
        <v>278</v>
      </c>
      <c r="D131" s="184" t="s">
        <v>116</v>
      </c>
      <c r="E131" s="185" t="s">
        <v>279</v>
      </c>
      <c r="F131" s="186" t="s">
        <v>280</v>
      </c>
      <c r="G131" s="187" t="s">
        <v>208</v>
      </c>
      <c r="H131" s="188">
        <v>174</v>
      </c>
      <c r="I131" s="189"/>
      <c r="J131" s="190">
        <f>ROUND(I131*H131,2)</f>
        <v>0</v>
      </c>
      <c r="K131" s="186" t="s">
        <v>120</v>
      </c>
      <c r="L131" s="58"/>
      <c r="M131" s="191" t="s">
        <v>21</v>
      </c>
      <c r="N131" s="192" t="s">
        <v>41</v>
      </c>
      <c r="O131" s="39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AR131" s="21" t="s">
        <v>193</v>
      </c>
      <c r="AT131" s="21" t="s">
        <v>116</v>
      </c>
      <c r="AU131" s="21" t="s">
        <v>122</v>
      </c>
      <c r="AY131" s="21" t="s">
        <v>113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21" t="s">
        <v>122</v>
      </c>
      <c r="BK131" s="195">
        <f>ROUND(I131*H131,2)</f>
        <v>0</v>
      </c>
      <c r="BL131" s="21" t="s">
        <v>193</v>
      </c>
      <c r="BM131" s="21" t="s">
        <v>281</v>
      </c>
    </row>
    <row r="132" spans="2:65" s="11" customFormat="1" ht="12">
      <c r="B132" s="196"/>
      <c r="C132" s="197"/>
      <c r="D132" s="198" t="s">
        <v>124</v>
      </c>
      <c r="E132" s="199" t="s">
        <v>21</v>
      </c>
      <c r="F132" s="200" t="s">
        <v>282</v>
      </c>
      <c r="G132" s="197"/>
      <c r="H132" s="201">
        <v>174</v>
      </c>
      <c r="I132" s="202"/>
      <c r="J132" s="197"/>
      <c r="K132" s="197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124</v>
      </c>
      <c r="AU132" s="207" t="s">
        <v>122</v>
      </c>
      <c r="AV132" s="11" t="s">
        <v>122</v>
      </c>
      <c r="AW132" s="11" t="s">
        <v>33</v>
      </c>
      <c r="AX132" s="11" t="s">
        <v>74</v>
      </c>
      <c r="AY132" s="207" t="s">
        <v>113</v>
      </c>
    </row>
    <row r="133" spans="2:65" s="1" customFormat="1" ht="25.5" customHeight="1">
      <c r="B133" s="38"/>
      <c r="C133" s="184" t="s">
        <v>283</v>
      </c>
      <c r="D133" s="184" t="s">
        <v>116</v>
      </c>
      <c r="E133" s="185" t="s">
        <v>284</v>
      </c>
      <c r="F133" s="186" t="s">
        <v>285</v>
      </c>
      <c r="G133" s="187" t="s">
        <v>208</v>
      </c>
      <c r="H133" s="188">
        <v>34</v>
      </c>
      <c r="I133" s="189"/>
      <c r="J133" s="190">
        <f>ROUND(I133*H133,2)</f>
        <v>0</v>
      </c>
      <c r="K133" s="186" t="s">
        <v>137</v>
      </c>
      <c r="L133" s="58"/>
      <c r="M133" s="191" t="s">
        <v>21</v>
      </c>
      <c r="N133" s="192" t="s">
        <v>41</v>
      </c>
      <c r="O133" s="39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AR133" s="21" t="s">
        <v>193</v>
      </c>
      <c r="AT133" s="21" t="s">
        <v>116</v>
      </c>
      <c r="AU133" s="21" t="s">
        <v>122</v>
      </c>
      <c r="AY133" s="21" t="s">
        <v>113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21" t="s">
        <v>122</v>
      </c>
      <c r="BK133" s="195">
        <f>ROUND(I133*H133,2)</f>
        <v>0</v>
      </c>
      <c r="BL133" s="21" t="s">
        <v>193</v>
      </c>
      <c r="BM133" s="21" t="s">
        <v>286</v>
      </c>
    </row>
    <row r="134" spans="2:65" s="11" customFormat="1" ht="12">
      <c r="B134" s="196"/>
      <c r="C134" s="197"/>
      <c r="D134" s="198" t="s">
        <v>124</v>
      </c>
      <c r="E134" s="199" t="s">
        <v>21</v>
      </c>
      <c r="F134" s="200" t="s">
        <v>273</v>
      </c>
      <c r="G134" s="197"/>
      <c r="H134" s="201">
        <v>34</v>
      </c>
      <c r="I134" s="202"/>
      <c r="J134" s="197"/>
      <c r="K134" s="197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124</v>
      </c>
      <c r="AU134" s="207" t="s">
        <v>122</v>
      </c>
      <c r="AV134" s="11" t="s">
        <v>122</v>
      </c>
      <c r="AW134" s="11" t="s">
        <v>33</v>
      </c>
      <c r="AX134" s="11" t="s">
        <v>74</v>
      </c>
      <c r="AY134" s="207" t="s">
        <v>113</v>
      </c>
    </row>
    <row r="135" spans="2:65" s="1" customFormat="1" ht="16.5" customHeight="1">
      <c r="B135" s="38"/>
      <c r="C135" s="209" t="s">
        <v>287</v>
      </c>
      <c r="D135" s="209" t="s">
        <v>219</v>
      </c>
      <c r="E135" s="210" t="s">
        <v>288</v>
      </c>
      <c r="F135" s="211" t="s">
        <v>289</v>
      </c>
      <c r="G135" s="212" t="s">
        <v>128</v>
      </c>
      <c r="H135" s="213">
        <v>324.76499999999999</v>
      </c>
      <c r="I135" s="214"/>
      <c r="J135" s="215">
        <f>ROUND(I135*H135,2)</f>
        <v>0</v>
      </c>
      <c r="K135" s="211" t="s">
        <v>21</v>
      </c>
      <c r="L135" s="216"/>
      <c r="M135" s="217" t="s">
        <v>21</v>
      </c>
      <c r="N135" s="218" t="s">
        <v>41</v>
      </c>
      <c r="O135" s="39"/>
      <c r="P135" s="193">
        <f>O135*H135</f>
        <v>0</v>
      </c>
      <c r="Q135" s="193">
        <v>1.8E-3</v>
      </c>
      <c r="R135" s="193">
        <f>Q135*H135</f>
        <v>0.58457700000000001</v>
      </c>
      <c r="S135" s="193">
        <v>0</v>
      </c>
      <c r="T135" s="194">
        <f>S135*H135</f>
        <v>0</v>
      </c>
      <c r="AR135" s="21" t="s">
        <v>222</v>
      </c>
      <c r="AT135" s="21" t="s">
        <v>219</v>
      </c>
      <c r="AU135" s="21" t="s">
        <v>122</v>
      </c>
      <c r="AY135" s="21" t="s">
        <v>113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21" t="s">
        <v>122</v>
      </c>
      <c r="BK135" s="195">
        <f>ROUND(I135*H135,2)</f>
        <v>0</v>
      </c>
      <c r="BL135" s="21" t="s">
        <v>193</v>
      </c>
      <c r="BM135" s="21" t="s">
        <v>290</v>
      </c>
    </row>
    <row r="136" spans="2:65" s="11" customFormat="1" ht="12">
      <c r="B136" s="196"/>
      <c r="C136" s="197"/>
      <c r="D136" s="198" t="s">
        <v>124</v>
      </c>
      <c r="E136" s="199" t="s">
        <v>21</v>
      </c>
      <c r="F136" s="200" t="s">
        <v>291</v>
      </c>
      <c r="G136" s="197"/>
      <c r="H136" s="201">
        <v>309.3</v>
      </c>
      <c r="I136" s="202"/>
      <c r="J136" s="197"/>
      <c r="K136" s="197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124</v>
      </c>
      <c r="AU136" s="207" t="s">
        <v>122</v>
      </c>
      <c r="AV136" s="11" t="s">
        <v>122</v>
      </c>
      <c r="AW136" s="11" t="s">
        <v>33</v>
      </c>
      <c r="AX136" s="11" t="s">
        <v>74</v>
      </c>
      <c r="AY136" s="207" t="s">
        <v>113</v>
      </c>
    </row>
    <row r="137" spans="2:65" s="11" customFormat="1" ht="12">
      <c r="B137" s="196"/>
      <c r="C137" s="197"/>
      <c r="D137" s="198" t="s">
        <v>124</v>
      </c>
      <c r="E137" s="197"/>
      <c r="F137" s="200" t="s">
        <v>292</v>
      </c>
      <c r="G137" s="197"/>
      <c r="H137" s="201">
        <v>324.76499999999999</v>
      </c>
      <c r="I137" s="202"/>
      <c r="J137" s="197"/>
      <c r="K137" s="197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124</v>
      </c>
      <c r="AU137" s="207" t="s">
        <v>122</v>
      </c>
      <c r="AV137" s="11" t="s">
        <v>122</v>
      </c>
      <c r="AW137" s="11" t="s">
        <v>6</v>
      </c>
      <c r="AX137" s="11" t="s">
        <v>74</v>
      </c>
      <c r="AY137" s="207" t="s">
        <v>113</v>
      </c>
    </row>
    <row r="138" spans="2:65" s="1" customFormat="1" ht="16.5" customHeight="1">
      <c r="B138" s="38"/>
      <c r="C138" s="209" t="s">
        <v>293</v>
      </c>
      <c r="D138" s="209" t="s">
        <v>219</v>
      </c>
      <c r="E138" s="210" t="s">
        <v>294</v>
      </c>
      <c r="F138" s="211" t="s">
        <v>295</v>
      </c>
      <c r="G138" s="212" t="s">
        <v>208</v>
      </c>
      <c r="H138" s="213">
        <v>278</v>
      </c>
      <c r="I138" s="214"/>
      <c r="J138" s="215">
        <f>ROUND(I138*H138,2)</f>
        <v>0</v>
      </c>
      <c r="K138" s="211" t="s">
        <v>120</v>
      </c>
      <c r="L138" s="216"/>
      <c r="M138" s="217" t="s">
        <v>21</v>
      </c>
      <c r="N138" s="218" t="s">
        <v>41</v>
      </c>
      <c r="O138" s="39"/>
      <c r="P138" s="193">
        <f>O138*H138</f>
        <v>0</v>
      </c>
      <c r="Q138" s="193">
        <v>2.0000000000000001E-4</v>
      </c>
      <c r="R138" s="193">
        <f>Q138*H138</f>
        <v>5.5600000000000004E-2</v>
      </c>
      <c r="S138" s="193">
        <v>0</v>
      </c>
      <c r="T138" s="194">
        <f>S138*H138</f>
        <v>0</v>
      </c>
      <c r="AR138" s="21" t="s">
        <v>222</v>
      </c>
      <c r="AT138" s="21" t="s">
        <v>219</v>
      </c>
      <c r="AU138" s="21" t="s">
        <v>122</v>
      </c>
      <c r="AY138" s="21" t="s">
        <v>113</v>
      </c>
      <c r="BE138" s="195">
        <f>IF(N138="základní",J138,0)</f>
        <v>0</v>
      </c>
      <c r="BF138" s="195">
        <f>IF(N138="snížená",J138,0)</f>
        <v>0</v>
      </c>
      <c r="BG138" s="195">
        <f>IF(N138="zákl. přenesená",J138,0)</f>
        <v>0</v>
      </c>
      <c r="BH138" s="195">
        <f>IF(N138="sníž. přenesená",J138,0)</f>
        <v>0</v>
      </c>
      <c r="BI138" s="195">
        <f>IF(N138="nulová",J138,0)</f>
        <v>0</v>
      </c>
      <c r="BJ138" s="21" t="s">
        <v>122</v>
      </c>
      <c r="BK138" s="195">
        <f>ROUND(I138*H138,2)</f>
        <v>0</v>
      </c>
      <c r="BL138" s="21" t="s">
        <v>193</v>
      </c>
      <c r="BM138" s="21" t="s">
        <v>296</v>
      </c>
    </row>
    <row r="139" spans="2:65" s="11" customFormat="1" ht="12">
      <c r="B139" s="196"/>
      <c r="C139" s="197"/>
      <c r="D139" s="198" t="s">
        <v>124</v>
      </c>
      <c r="E139" s="199" t="s">
        <v>21</v>
      </c>
      <c r="F139" s="200" t="s">
        <v>297</v>
      </c>
      <c r="G139" s="197"/>
      <c r="H139" s="201">
        <v>278</v>
      </c>
      <c r="I139" s="202"/>
      <c r="J139" s="197"/>
      <c r="K139" s="197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124</v>
      </c>
      <c r="AU139" s="207" t="s">
        <v>122</v>
      </c>
      <c r="AV139" s="11" t="s">
        <v>122</v>
      </c>
      <c r="AW139" s="11" t="s">
        <v>33</v>
      </c>
      <c r="AX139" s="11" t="s">
        <v>74</v>
      </c>
      <c r="AY139" s="207" t="s">
        <v>113</v>
      </c>
    </row>
    <row r="140" spans="2:65" s="1" customFormat="1" ht="16.5" customHeight="1">
      <c r="B140" s="38"/>
      <c r="C140" s="184" t="s">
        <v>298</v>
      </c>
      <c r="D140" s="184" t="s">
        <v>116</v>
      </c>
      <c r="E140" s="185" t="s">
        <v>299</v>
      </c>
      <c r="F140" s="186" t="s">
        <v>300</v>
      </c>
      <c r="G140" s="187" t="s">
        <v>201</v>
      </c>
      <c r="H140" s="208"/>
      <c r="I140" s="189"/>
      <c r="J140" s="190">
        <f>ROUND(I140*H140,2)</f>
        <v>0</v>
      </c>
      <c r="K140" s="186" t="s">
        <v>120</v>
      </c>
      <c r="L140" s="58"/>
      <c r="M140" s="191" t="s">
        <v>21</v>
      </c>
      <c r="N140" s="192" t="s">
        <v>41</v>
      </c>
      <c r="O140" s="39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AR140" s="21" t="s">
        <v>193</v>
      </c>
      <c r="AT140" s="21" t="s">
        <v>116</v>
      </c>
      <c r="AU140" s="21" t="s">
        <v>122</v>
      </c>
      <c r="AY140" s="21" t="s">
        <v>113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21" t="s">
        <v>122</v>
      </c>
      <c r="BK140" s="195">
        <f>ROUND(I140*H140,2)</f>
        <v>0</v>
      </c>
      <c r="BL140" s="21" t="s">
        <v>193</v>
      </c>
      <c r="BM140" s="21" t="s">
        <v>301</v>
      </c>
    </row>
    <row r="141" spans="2:65" s="10" customFormat="1" ht="29.85" customHeight="1">
      <c r="B141" s="168"/>
      <c r="C141" s="169"/>
      <c r="D141" s="170" t="s">
        <v>68</v>
      </c>
      <c r="E141" s="182" t="s">
        <v>302</v>
      </c>
      <c r="F141" s="182" t="s">
        <v>303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SUM(P142:P143)</f>
        <v>0</v>
      </c>
      <c r="Q141" s="176"/>
      <c r="R141" s="177">
        <f>SUM(R142:R143)</f>
        <v>0.15129000000000001</v>
      </c>
      <c r="S141" s="176"/>
      <c r="T141" s="178">
        <f>SUM(T142:T143)</f>
        <v>0</v>
      </c>
      <c r="AR141" s="179" t="s">
        <v>122</v>
      </c>
      <c r="AT141" s="180" t="s">
        <v>68</v>
      </c>
      <c r="AU141" s="180" t="s">
        <v>74</v>
      </c>
      <c r="AY141" s="179" t="s">
        <v>113</v>
      </c>
      <c r="BK141" s="181">
        <f>SUM(BK142:BK143)</f>
        <v>0</v>
      </c>
    </row>
    <row r="142" spans="2:65" s="1" customFormat="1" ht="25.5" customHeight="1">
      <c r="B142" s="38"/>
      <c r="C142" s="184" t="s">
        <v>304</v>
      </c>
      <c r="D142" s="184" t="s">
        <v>116</v>
      </c>
      <c r="E142" s="185" t="s">
        <v>305</v>
      </c>
      <c r="F142" s="186" t="s">
        <v>306</v>
      </c>
      <c r="G142" s="187" t="s">
        <v>119</v>
      </c>
      <c r="H142" s="188">
        <v>184.5</v>
      </c>
      <c r="I142" s="189"/>
      <c r="J142" s="190">
        <f>ROUND(I142*H142,2)</f>
        <v>0</v>
      </c>
      <c r="K142" s="186" t="s">
        <v>137</v>
      </c>
      <c r="L142" s="58"/>
      <c r="M142" s="191" t="s">
        <v>21</v>
      </c>
      <c r="N142" s="192" t="s">
        <v>41</v>
      </c>
      <c r="O142" s="39"/>
      <c r="P142" s="193">
        <f>O142*H142</f>
        <v>0</v>
      </c>
      <c r="Q142" s="193">
        <v>1E-4</v>
      </c>
      <c r="R142" s="193">
        <f>Q142*H142</f>
        <v>1.8450000000000001E-2</v>
      </c>
      <c r="S142" s="193">
        <v>0</v>
      </c>
      <c r="T142" s="194">
        <f>S142*H142</f>
        <v>0</v>
      </c>
      <c r="AR142" s="21" t="s">
        <v>193</v>
      </c>
      <c r="AT142" s="21" t="s">
        <v>116</v>
      </c>
      <c r="AU142" s="21" t="s">
        <v>122</v>
      </c>
      <c r="AY142" s="21" t="s">
        <v>113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21" t="s">
        <v>122</v>
      </c>
      <c r="BK142" s="195">
        <f>ROUND(I142*H142,2)</f>
        <v>0</v>
      </c>
      <c r="BL142" s="21" t="s">
        <v>193</v>
      </c>
      <c r="BM142" s="21" t="s">
        <v>307</v>
      </c>
    </row>
    <row r="143" spans="2:65" s="1" customFormat="1" ht="16.5" customHeight="1">
      <c r="B143" s="38"/>
      <c r="C143" s="184" t="s">
        <v>308</v>
      </c>
      <c r="D143" s="184" t="s">
        <v>116</v>
      </c>
      <c r="E143" s="185" t="s">
        <v>309</v>
      </c>
      <c r="F143" s="186" t="s">
        <v>310</v>
      </c>
      <c r="G143" s="187" t="s">
        <v>119</v>
      </c>
      <c r="H143" s="188">
        <v>184.5</v>
      </c>
      <c r="I143" s="189"/>
      <c r="J143" s="190">
        <f>ROUND(I143*H143,2)</f>
        <v>0</v>
      </c>
      <c r="K143" s="186" t="s">
        <v>137</v>
      </c>
      <c r="L143" s="58"/>
      <c r="M143" s="191" t="s">
        <v>21</v>
      </c>
      <c r="N143" s="192" t="s">
        <v>41</v>
      </c>
      <c r="O143" s="39"/>
      <c r="P143" s="193">
        <f>O143*H143</f>
        <v>0</v>
      </c>
      <c r="Q143" s="193">
        <v>7.2000000000000005E-4</v>
      </c>
      <c r="R143" s="193">
        <f>Q143*H143</f>
        <v>0.13284000000000001</v>
      </c>
      <c r="S143" s="193">
        <v>0</v>
      </c>
      <c r="T143" s="194">
        <f>S143*H143</f>
        <v>0</v>
      </c>
      <c r="AR143" s="21" t="s">
        <v>193</v>
      </c>
      <c r="AT143" s="21" t="s">
        <v>116</v>
      </c>
      <c r="AU143" s="21" t="s">
        <v>122</v>
      </c>
      <c r="AY143" s="21" t="s">
        <v>113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21" t="s">
        <v>122</v>
      </c>
      <c r="BK143" s="195">
        <f>ROUND(I143*H143,2)</f>
        <v>0</v>
      </c>
      <c r="BL143" s="21" t="s">
        <v>193</v>
      </c>
      <c r="BM143" s="21" t="s">
        <v>311</v>
      </c>
    </row>
    <row r="144" spans="2:65" s="10" customFormat="1" ht="29.85" customHeight="1">
      <c r="B144" s="168"/>
      <c r="C144" s="169"/>
      <c r="D144" s="170" t="s">
        <v>68</v>
      </c>
      <c r="E144" s="182" t="s">
        <v>312</v>
      </c>
      <c r="F144" s="182" t="s">
        <v>313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SUM(P145:P148)</f>
        <v>0</v>
      </c>
      <c r="Q144" s="176"/>
      <c r="R144" s="177">
        <f>SUM(R145:R148)</f>
        <v>0.37913904000000004</v>
      </c>
      <c r="S144" s="176"/>
      <c r="T144" s="178">
        <f>SUM(T145:T148)</f>
        <v>0</v>
      </c>
      <c r="AR144" s="179" t="s">
        <v>122</v>
      </c>
      <c r="AT144" s="180" t="s">
        <v>68</v>
      </c>
      <c r="AU144" s="180" t="s">
        <v>74</v>
      </c>
      <c r="AY144" s="179" t="s">
        <v>113</v>
      </c>
      <c r="BK144" s="181">
        <f>SUM(BK145:BK148)</f>
        <v>0</v>
      </c>
    </row>
    <row r="145" spans="2:65" s="1" customFormat="1" ht="25.5" customHeight="1">
      <c r="B145" s="38"/>
      <c r="C145" s="184" t="s">
        <v>314</v>
      </c>
      <c r="D145" s="184" t="s">
        <v>116</v>
      </c>
      <c r="E145" s="185" t="s">
        <v>315</v>
      </c>
      <c r="F145" s="186" t="s">
        <v>316</v>
      </c>
      <c r="G145" s="187" t="s">
        <v>119</v>
      </c>
      <c r="H145" s="188">
        <v>778.2</v>
      </c>
      <c r="I145" s="189"/>
      <c r="J145" s="190">
        <f>ROUND(I145*H145,2)</f>
        <v>0</v>
      </c>
      <c r="K145" s="186" t="s">
        <v>120</v>
      </c>
      <c r="L145" s="58"/>
      <c r="M145" s="191" t="s">
        <v>21</v>
      </c>
      <c r="N145" s="192" t="s">
        <v>41</v>
      </c>
      <c r="O145" s="39"/>
      <c r="P145" s="193">
        <f>O145*H145</f>
        <v>0</v>
      </c>
      <c r="Q145" s="193">
        <v>2.0120000000000001E-4</v>
      </c>
      <c r="R145" s="193">
        <f>Q145*H145</f>
        <v>0.15657384000000002</v>
      </c>
      <c r="S145" s="193">
        <v>0</v>
      </c>
      <c r="T145" s="194">
        <f>S145*H145</f>
        <v>0</v>
      </c>
      <c r="AR145" s="21" t="s">
        <v>193</v>
      </c>
      <c r="AT145" s="21" t="s">
        <v>116</v>
      </c>
      <c r="AU145" s="21" t="s">
        <v>122</v>
      </c>
      <c r="AY145" s="21" t="s">
        <v>113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21" t="s">
        <v>122</v>
      </c>
      <c r="BK145" s="195">
        <f>ROUND(I145*H145,2)</f>
        <v>0</v>
      </c>
      <c r="BL145" s="21" t="s">
        <v>193</v>
      </c>
      <c r="BM145" s="21" t="s">
        <v>317</v>
      </c>
    </row>
    <row r="146" spans="2:65" s="11" customFormat="1" ht="12">
      <c r="B146" s="196"/>
      <c r="C146" s="197"/>
      <c r="D146" s="198" t="s">
        <v>124</v>
      </c>
      <c r="E146" s="199" t="s">
        <v>21</v>
      </c>
      <c r="F146" s="200" t="s">
        <v>318</v>
      </c>
      <c r="G146" s="197"/>
      <c r="H146" s="201">
        <v>778.2</v>
      </c>
      <c r="I146" s="202"/>
      <c r="J146" s="197"/>
      <c r="K146" s="197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124</v>
      </c>
      <c r="AU146" s="207" t="s">
        <v>122</v>
      </c>
      <c r="AV146" s="11" t="s">
        <v>122</v>
      </c>
      <c r="AW146" s="11" t="s">
        <v>33</v>
      </c>
      <c r="AX146" s="11" t="s">
        <v>74</v>
      </c>
      <c r="AY146" s="207" t="s">
        <v>113</v>
      </c>
    </row>
    <row r="147" spans="2:65" s="1" customFormat="1" ht="25.5" customHeight="1">
      <c r="B147" s="38"/>
      <c r="C147" s="184" t="s">
        <v>319</v>
      </c>
      <c r="D147" s="184" t="s">
        <v>116</v>
      </c>
      <c r="E147" s="185" t="s">
        <v>320</v>
      </c>
      <c r="F147" s="186" t="s">
        <v>321</v>
      </c>
      <c r="G147" s="187" t="s">
        <v>119</v>
      </c>
      <c r="H147" s="188">
        <v>778.2</v>
      </c>
      <c r="I147" s="189"/>
      <c r="J147" s="190">
        <f>ROUND(I147*H147,2)</f>
        <v>0</v>
      </c>
      <c r="K147" s="186" t="s">
        <v>120</v>
      </c>
      <c r="L147" s="58"/>
      <c r="M147" s="191" t="s">
        <v>21</v>
      </c>
      <c r="N147" s="192" t="s">
        <v>41</v>
      </c>
      <c r="O147" s="39"/>
      <c r="P147" s="193">
        <f>O147*H147</f>
        <v>0</v>
      </c>
      <c r="Q147" s="193">
        <v>2.8600000000000001E-4</v>
      </c>
      <c r="R147" s="193">
        <f>Q147*H147</f>
        <v>0.22256520000000002</v>
      </c>
      <c r="S147" s="193">
        <v>0</v>
      </c>
      <c r="T147" s="194">
        <f>S147*H147</f>
        <v>0</v>
      </c>
      <c r="AR147" s="21" t="s">
        <v>193</v>
      </c>
      <c r="AT147" s="21" t="s">
        <v>116</v>
      </c>
      <c r="AU147" s="21" t="s">
        <v>122</v>
      </c>
      <c r="AY147" s="21" t="s">
        <v>113</v>
      </c>
      <c r="BE147" s="195">
        <f>IF(N147="základní",J147,0)</f>
        <v>0</v>
      </c>
      <c r="BF147" s="195">
        <f>IF(N147="snížená",J147,0)</f>
        <v>0</v>
      </c>
      <c r="BG147" s="195">
        <f>IF(N147="zákl. přenesená",J147,0)</f>
        <v>0</v>
      </c>
      <c r="BH147" s="195">
        <f>IF(N147="sníž. přenesená",J147,0)</f>
        <v>0</v>
      </c>
      <c r="BI147" s="195">
        <f>IF(N147="nulová",J147,0)</f>
        <v>0</v>
      </c>
      <c r="BJ147" s="21" t="s">
        <v>122</v>
      </c>
      <c r="BK147" s="195">
        <f>ROUND(I147*H147,2)</f>
        <v>0</v>
      </c>
      <c r="BL147" s="21" t="s">
        <v>193</v>
      </c>
      <c r="BM147" s="21" t="s">
        <v>322</v>
      </c>
    </row>
    <row r="148" spans="2:65" s="1" customFormat="1" ht="25.5" customHeight="1">
      <c r="B148" s="38"/>
      <c r="C148" s="184" t="s">
        <v>323</v>
      </c>
      <c r="D148" s="184" t="s">
        <v>116</v>
      </c>
      <c r="E148" s="185" t="s">
        <v>324</v>
      </c>
      <c r="F148" s="186" t="s">
        <v>325</v>
      </c>
      <c r="G148" s="187" t="s">
        <v>119</v>
      </c>
      <c r="H148" s="188">
        <v>778.2</v>
      </c>
      <c r="I148" s="189"/>
      <c r="J148" s="190">
        <f>ROUND(I148*H148,2)</f>
        <v>0</v>
      </c>
      <c r="K148" s="186" t="s">
        <v>120</v>
      </c>
      <c r="L148" s="58"/>
      <c r="M148" s="191" t="s">
        <v>21</v>
      </c>
      <c r="N148" s="219" t="s">
        <v>41</v>
      </c>
      <c r="O148" s="220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21" t="s">
        <v>193</v>
      </c>
      <c r="AT148" s="21" t="s">
        <v>116</v>
      </c>
      <c r="AU148" s="21" t="s">
        <v>122</v>
      </c>
      <c r="AY148" s="21" t="s">
        <v>113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21" t="s">
        <v>122</v>
      </c>
      <c r="BK148" s="195">
        <f>ROUND(I148*H148,2)</f>
        <v>0</v>
      </c>
      <c r="BL148" s="21" t="s">
        <v>193</v>
      </c>
      <c r="BM148" s="21" t="s">
        <v>326</v>
      </c>
    </row>
    <row r="149" spans="2:65" s="1" customFormat="1" ht="6.9" customHeight="1">
      <c r="B149" s="53"/>
      <c r="C149" s="54"/>
      <c r="D149" s="54"/>
      <c r="E149" s="54"/>
      <c r="F149" s="54"/>
      <c r="G149" s="54"/>
      <c r="H149" s="54"/>
      <c r="I149" s="131"/>
      <c r="J149" s="54"/>
      <c r="K149" s="54"/>
      <c r="L149" s="58"/>
    </row>
  </sheetData>
  <sheetProtection algorithmName="SHA-512" hashValue="Emi6cJ4vCYACyQtNcEygiILwWsPJqqBH4mtXLa7vsMFw5Iun2levVkX9cFOVp5SX8WY5B06xq3oq2ASqjPpdvw==" saltValue="ORMDhKq4XKhuKSayDn5Sj4PEWiVZ7+Q7xSS86sOXFMU1fLg8TqVdKE/8tK8puSEjdSDrmXDoG8wCNwbYpAt4Fw==" spinCount="100000" sheet="1" objects="1" scenarios="1" formatColumns="0" formatRows="0" autoFilter="0"/>
  <autoFilter ref="C79:K148"/>
  <mergeCells count="7">
    <mergeCell ref="G1:H1"/>
    <mergeCell ref="L2:V2"/>
    <mergeCell ref="E7:H7"/>
    <mergeCell ref="E22:H22"/>
    <mergeCell ref="E43:H43"/>
    <mergeCell ref="J47:J48"/>
    <mergeCell ref="E72:H7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23" customWidth="1"/>
    <col min="2" max="2" width="1.7109375" style="223" customWidth="1"/>
    <col min="3" max="4" width="5" style="223" customWidth="1"/>
    <col min="5" max="5" width="11.7109375" style="223" customWidth="1"/>
    <col min="6" max="6" width="9.140625" style="223" customWidth="1"/>
    <col min="7" max="7" width="5" style="223" customWidth="1"/>
    <col min="8" max="8" width="77.85546875" style="223" customWidth="1"/>
    <col min="9" max="10" width="20" style="223" customWidth="1"/>
    <col min="11" max="11" width="1.7109375" style="223" customWidth="1"/>
  </cols>
  <sheetData>
    <row r="1" spans="2:1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347" t="s">
        <v>327</v>
      </c>
      <c r="D3" s="347"/>
      <c r="E3" s="347"/>
      <c r="F3" s="347"/>
      <c r="G3" s="347"/>
      <c r="H3" s="347"/>
      <c r="I3" s="347"/>
      <c r="J3" s="347"/>
      <c r="K3" s="228"/>
    </row>
    <row r="4" spans="2:11" ht="25.5" customHeight="1">
      <c r="B4" s="229"/>
      <c r="C4" s="351" t="s">
        <v>328</v>
      </c>
      <c r="D4" s="351"/>
      <c r="E4" s="351"/>
      <c r="F4" s="351"/>
      <c r="G4" s="351"/>
      <c r="H4" s="351"/>
      <c r="I4" s="351"/>
      <c r="J4" s="351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50" t="s">
        <v>329</v>
      </c>
      <c r="D6" s="350"/>
      <c r="E6" s="350"/>
      <c r="F6" s="350"/>
      <c r="G6" s="350"/>
      <c r="H6" s="350"/>
      <c r="I6" s="350"/>
      <c r="J6" s="350"/>
      <c r="K6" s="230"/>
    </row>
    <row r="7" spans="2:11" ht="15" customHeight="1">
      <c r="B7" s="233"/>
      <c r="C7" s="350" t="s">
        <v>330</v>
      </c>
      <c r="D7" s="350"/>
      <c r="E7" s="350"/>
      <c r="F7" s="350"/>
      <c r="G7" s="350"/>
      <c r="H7" s="350"/>
      <c r="I7" s="350"/>
      <c r="J7" s="350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50" t="s">
        <v>331</v>
      </c>
      <c r="D9" s="350"/>
      <c r="E9" s="350"/>
      <c r="F9" s="350"/>
      <c r="G9" s="350"/>
      <c r="H9" s="350"/>
      <c r="I9" s="350"/>
      <c r="J9" s="350"/>
      <c r="K9" s="230"/>
    </row>
    <row r="10" spans="2:11" ht="15" customHeight="1">
      <c r="B10" s="233"/>
      <c r="C10" s="232"/>
      <c r="D10" s="350" t="s">
        <v>332</v>
      </c>
      <c r="E10" s="350"/>
      <c r="F10" s="350"/>
      <c r="G10" s="350"/>
      <c r="H10" s="350"/>
      <c r="I10" s="350"/>
      <c r="J10" s="350"/>
      <c r="K10" s="230"/>
    </row>
    <row r="11" spans="2:11" ht="15" customHeight="1">
      <c r="B11" s="233"/>
      <c r="C11" s="234"/>
      <c r="D11" s="350" t="s">
        <v>333</v>
      </c>
      <c r="E11" s="350"/>
      <c r="F11" s="350"/>
      <c r="G11" s="350"/>
      <c r="H11" s="350"/>
      <c r="I11" s="350"/>
      <c r="J11" s="350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50" t="s">
        <v>334</v>
      </c>
      <c r="E13" s="350"/>
      <c r="F13" s="350"/>
      <c r="G13" s="350"/>
      <c r="H13" s="350"/>
      <c r="I13" s="350"/>
      <c r="J13" s="350"/>
      <c r="K13" s="230"/>
    </row>
    <row r="14" spans="2:11" ht="15" customHeight="1">
      <c r="B14" s="233"/>
      <c r="C14" s="234"/>
      <c r="D14" s="350" t="s">
        <v>335</v>
      </c>
      <c r="E14" s="350"/>
      <c r="F14" s="350"/>
      <c r="G14" s="350"/>
      <c r="H14" s="350"/>
      <c r="I14" s="350"/>
      <c r="J14" s="350"/>
      <c r="K14" s="230"/>
    </row>
    <row r="15" spans="2:11" ht="15" customHeight="1">
      <c r="B15" s="233"/>
      <c r="C15" s="234"/>
      <c r="D15" s="350" t="s">
        <v>336</v>
      </c>
      <c r="E15" s="350"/>
      <c r="F15" s="350"/>
      <c r="G15" s="350"/>
      <c r="H15" s="350"/>
      <c r="I15" s="350"/>
      <c r="J15" s="350"/>
      <c r="K15" s="230"/>
    </row>
    <row r="16" spans="2:11" ht="15" customHeight="1">
      <c r="B16" s="233"/>
      <c r="C16" s="234"/>
      <c r="D16" s="234"/>
      <c r="E16" s="235" t="s">
        <v>73</v>
      </c>
      <c r="F16" s="350" t="s">
        <v>337</v>
      </c>
      <c r="G16" s="350"/>
      <c r="H16" s="350"/>
      <c r="I16" s="350"/>
      <c r="J16" s="350"/>
      <c r="K16" s="230"/>
    </row>
    <row r="17" spans="2:11" ht="15" customHeight="1">
      <c r="B17" s="233"/>
      <c r="C17" s="234"/>
      <c r="D17" s="234"/>
      <c r="E17" s="235" t="s">
        <v>338</v>
      </c>
      <c r="F17" s="350" t="s">
        <v>339</v>
      </c>
      <c r="G17" s="350"/>
      <c r="H17" s="350"/>
      <c r="I17" s="350"/>
      <c r="J17" s="350"/>
      <c r="K17" s="230"/>
    </row>
    <row r="18" spans="2:11" ht="15" customHeight="1">
      <c r="B18" s="233"/>
      <c r="C18" s="234"/>
      <c r="D18" s="234"/>
      <c r="E18" s="235" t="s">
        <v>340</v>
      </c>
      <c r="F18" s="350" t="s">
        <v>341</v>
      </c>
      <c r="G18" s="350"/>
      <c r="H18" s="350"/>
      <c r="I18" s="350"/>
      <c r="J18" s="350"/>
      <c r="K18" s="230"/>
    </row>
    <row r="19" spans="2:11" ht="15" customHeight="1">
      <c r="B19" s="233"/>
      <c r="C19" s="234"/>
      <c r="D19" s="234"/>
      <c r="E19" s="235" t="s">
        <v>342</v>
      </c>
      <c r="F19" s="350" t="s">
        <v>343</v>
      </c>
      <c r="G19" s="350"/>
      <c r="H19" s="350"/>
      <c r="I19" s="350"/>
      <c r="J19" s="350"/>
      <c r="K19" s="230"/>
    </row>
    <row r="20" spans="2:11" ht="15" customHeight="1">
      <c r="B20" s="233"/>
      <c r="C20" s="234"/>
      <c r="D20" s="234"/>
      <c r="E20" s="235" t="s">
        <v>344</v>
      </c>
      <c r="F20" s="350" t="s">
        <v>345</v>
      </c>
      <c r="G20" s="350"/>
      <c r="H20" s="350"/>
      <c r="I20" s="350"/>
      <c r="J20" s="350"/>
      <c r="K20" s="230"/>
    </row>
    <row r="21" spans="2:11" ht="15" customHeight="1">
      <c r="B21" s="233"/>
      <c r="C21" s="234"/>
      <c r="D21" s="234"/>
      <c r="E21" s="235" t="s">
        <v>346</v>
      </c>
      <c r="F21" s="350" t="s">
        <v>347</v>
      </c>
      <c r="G21" s="350"/>
      <c r="H21" s="350"/>
      <c r="I21" s="350"/>
      <c r="J21" s="350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50" t="s">
        <v>348</v>
      </c>
      <c r="D23" s="350"/>
      <c r="E23" s="350"/>
      <c r="F23" s="350"/>
      <c r="G23" s="350"/>
      <c r="H23" s="350"/>
      <c r="I23" s="350"/>
      <c r="J23" s="350"/>
      <c r="K23" s="230"/>
    </row>
    <row r="24" spans="2:11" ht="15" customHeight="1">
      <c r="B24" s="233"/>
      <c r="C24" s="350" t="s">
        <v>349</v>
      </c>
      <c r="D24" s="350"/>
      <c r="E24" s="350"/>
      <c r="F24" s="350"/>
      <c r="G24" s="350"/>
      <c r="H24" s="350"/>
      <c r="I24" s="350"/>
      <c r="J24" s="350"/>
      <c r="K24" s="230"/>
    </row>
    <row r="25" spans="2:11" ht="15" customHeight="1">
      <c r="B25" s="233"/>
      <c r="C25" s="232"/>
      <c r="D25" s="350" t="s">
        <v>350</v>
      </c>
      <c r="E25" s="350"/>
      <c r="F25" s="350"/>
      <c r="G25" s="350"/>
      <c r="H25" s="350"/>
      <c r="I25" s="350"/>
      <c r="J25" s="350"/>
      <c r="K25" s="230"/>
    </row>
    <row r="26" spans="2:11" ht="15" customHeight="1">
      <c r="B26" s="233"/>
      <c r="C26" s="234"/>
      <c r="D26" s="350" t="s">
        <v>351</v>
      </c>
      <c r="E26" s="350"/>
      <c r="F26" s="350"/>
      <c r="G26" s="350"/>
      <c r="H26" s="350"/>
      <c r="I26" s="350"/>
      <c r="J26" s="350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50" t="s">
        <v>352</v>
      </c>
      <c r="E28" s="350"/>
      <c r="F28" s="350"/>
      <c r="G28" s="350"/>
      <c r="H28" s="350"/>
      <c r="I28" s="350"/>
      <c r="J28" s="350"/>
      <c r="K28" s="230"/>
    </row>
    <row r="29" spans="2:11" ht="15" customHeight="1">
      <c r="B29" s="233"/>
      <c r="C29" s="234"/>
      <c r="D29" s="350" t="s">
        <v>353</v>
      </c>
      <c r="E29" s="350"/>
      <c r="F29" s="350"/>
      <c r="G29" s="350"/>
      <c r="H29" s="350"/>
      <c r="I29" s="350"/>
      <c r="J29" s="350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50" t="s">
        <v>354</v>
      </c>
      <c r="E31" s="350"/>
      <c r="F31" s="350"/>
      <c r="G31" s="350"/>
      <c r="H31" s="350"/>
      <c r="I31" s="350"/>
      <c r="J31" s="350"/>
      <c r="K31" s="230"/>
    </row>
    <row r="32" spans="2:11" ht="15" customHeight="1">
      <c r="B32" s="233"/>
      <c r="C32" s="234"/>
      <c r="D32" s="350" t="s">
        <v>355</v>
      </c>
      <c r="E32" s="350"/>
      <c r="F32" s="350"/>
      <c r="G32" s="350"/>
      <c r="H32" s="350"/>
      <c r="I32" s="350"/>
      <c r="J32" s="350"/>
      <c r="K32" s="230"/>
    </row>
    <row r="33" spans="2:11" ht="15" customHeight="1">
      <c r="B33" s="233"/>
      <c r="C33" s="234"/>
      <c r="D33" s="350" t="s">
        <v>356</v>
      </c>
      <c r="E33" s="350"/>
      <c r="F33" s="350"/>
      <c r="G33" s="350"/>
      <c r="H33" s="350"/>
      <c r="I33" s="350"/>
      <c r="J33" s="350"/>
      <c r="K33" s="230"/>
    </row>
    <row r="34" spans="2:11" ht="15" customHeight="1">
      <c r="B34" s="233"/>
      <c r="C34" s="234"/>
      <c r="D34" s="232"/>
      <c r="E34" s="236" t="s">
        <v>98</v>
      </c>
      <c r="F34" s="232"/>
      <c r="G34" s="350" t="s">
        <v>357</v>
      </c>
      <c r="H34" s="350"/>
      <c r="I34" s="350"/>
      <c r="J34" s="350"/>
      <c r="K34" s="230"/>
    </row>
    <row r="35" spans="2:11" ht="30.75" customHeight="1">
      <c r="B35" s="233"/>
      <c r="C35" s="234"/>
      <c r="D35" s="232"/>
      <c r="E35" s="236" t="s">
        <v>358</v>
      </c>
      <c r="F35" s="232"/>
      <c r="G35" s="350" t="s">
        <v>359</v>
      </c>
      <c r="H35" s="350"/>
      <c r="I35" s="350"/>
      <c r="J35" s="350"/>
      <c r="K35" s="230"/>
    </row>
    <row r="36" spans="2:11" ht="15" customHeight="1">
      <c r="B36" s="233"/>
      <c r="C36" s="234"/>
      <c r="D36" s="232"/>
      <c r="E36" s="236" t="s">
        <v>50</v>
      </c>
      <c r="F36" s="232"/>
      <c r="G36" s="350" t="s">
        <v>360</v>
      </c>
      <c r="H36" s="350"/>
      <c r="I36" s="350"/>
      <c r="J36" s="350"/>
      <c r="K36" s="230"/>
    </row>
    <row r="37" spans="2:11" ht="15" customHeight="1">
      <c r="B37" s="233"/>
      <c r="C37" s="234"/>
      <c r="D37" s="232"/>
      <c r="E37" s="236" t="s">
        <v>99</v>
      </c>
      <c r="F37" s="232"/>
      <c r="G37" s="350" t="s">
        <v>361</v>
      </c>
      <c r="H37" s="350"/>
      <c r="I37" s="350"/>
      <c r="J37" s="350"/>
      <c r="K37" s="230"/>
    </row>
    <row r="38" spans="2:11" ht="15" customHeight="1">
      <c r="B38" s="233"/>
      <c r="C38" s="234"/>
      <c r="D38" s="232"/>
      <c r="E38" s="236" t="s">
        <v>100</v>
      </c>
      <c r="F38" s="232"/>
      <c r="G38" s="350" t="s">
        <v>362</v>
      </c>
      <c r="H38" s="350"/>
      <c r="I38" s="350"/>
      <c r="J38" s="350"/>
      <c r="K38" s="230"/>
    </row>
    <row r="39" spans="2:11" ht="15" customHeight="1">
      <c r="B39" s="233"/>
      <c r="C39" s="234"/>
      <c r="D39" s="232"/>
      <c r="E39" s="236" t="s">
        <v>101</v>
      </c>
      <c r="F39" s="232"/>
      <c r="G39" s="350" t="s">
        <v>363</v>
      </c>
      <c r="H39" s="350"/>
      <c r="I39" s="350"/>
      <c r="J39" s="350"/>
      <c r="K39" s="230"/>
    </row>
    <row r="40" spans="2:11" ht="15" customHeight="1">
      <c r="B40" s="233"/>
      <c r="C40" s="234"/>
      <c r="D40" s="232"/>
      <c r="E40" s="236" t="s">
        <v>364</v>
      </c>
      <c r="F40" s="232"/>
      <c r="G40" s="350" t="s">
        <v>365</v>
      </c>
      <c r="H40" s="350"/>
      <c r="I40" s="350"/>
      <c r="J40" s="350"/>
      <c r="K40" s="230"/>
    </row>
    <row r="41" spans="2:11" ht="15" customHeight="1">
      <c r="B41" s="233"/>
      <c r="C41" s="234"/>
      <c r="D41" s="232"/>
      <c r="E41" s="236"/>
      <c r="F41" s="232"/>
      <c r="G41" s="350" t="s">
        <v>366</v>
      </c>
      <c r="H41" s="350"/>
      <c r="I41" s="350"/>
      <c r="J41" s="350"/>
      <c r="K41" s="230"/>
    </row>
    <row r="42" spans="2:11" ht="15" customHeight="1">
      <c r="B42" s="233"/>
      <c r="C42" s="234"/>
      <c r="D42" s="232"/>
      <c r="E42" s="236" t="s">
        <v>367</v>
      </c>
      <c r="F42" s="232"/>
      <c r="G42" s="350" t="s">
        <v>368</v>
      </c>
      <c r="H42" s="350"/>
      <c r="I42" s="350"/>
      <c r="J42" s="350"/>
      <c r="K42" s="230"/>
    </row>
    <row r="43" spans="2:11" ht="15" customHeight="1">
      <c r="B43" s="233"/>
      <c r="C43" s="234"/>
      <c r="D43" s="232"/>
      <c r="E43" s="236" t="s">
        <v>103</v>
      </c>
      <c r="F43" s="232"/>
      <c r="G43" s="350" t="s">
        <v>369</v>
      </c>
      <c r="H43" s="350"/>
      <c r="I43" s="350"/>
      <c r="J43" s="350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50" t="s">
        <v>370</v>
      </c>
      <c r="E45" s="350"/>
      <c r="F45" s="350"/>
      <c r="G45" s="350"/>
      <c r="H45" s="350"/>
      <c r="I45" s="350"/>
      <c r="J45" s="350"/>
      <c r="K45" s="230"/>
    </row>
    <row r="46" spans="2:11" ht="15" customHeight="1">
      <c r="B46" s="233"/>
      <c r="C46" s="234"/>
      <c r="D46" s="234"/>
      <c r="E46" s="350" t="s">
        <v>371</v>
      </c>
      <c r="F46" s="350"/>
      <c r="G46" s="350"/>
      <c r="H46" s="350"/>
      <c r="I46" s="350"/>
      <c r="J46" s="350"/>
      <c r="K46" s="230"/>
    </row>
    <row r="47" spans="2:11" ht="15" customHeight="1">
      <c r="B47" s="233"/>
      <c r="C47" s="234"/>
      <c r="D47" s="234"/>
      <c r="E47" s="350" t="s">
        <v>372</v>
      </c>
      <c r="F47" s="350"/>
      <c r="G47" s="350"/>
      <c r="H47" s="350"/>
      <c r="I47" s="350"/>
      <c r="J47" s="350"/>
      <c r="K47" s="230"/>
    </row>
    <row r="48" spans="2:11" ht="15" customHeight="1">
      <c r="B48" s="233"/>
      <c r="C48" s="234"/>
      <c r="D48" s="234"/>
      <c r="E48" s="350" t="s">
        <v>373</v>
      </c>
      <c r="F48" s="350"/>
      <c r="G48" s="350"/>
      <c r="H48" s="350"/>
      <c r="I48" s="350"/>
      <c r="J48" s="350"/>
      <c r="K48" s="230"/>
    </row>
    <row r="49" spans="2:11" ht="15" customHeight="1">
      <c r="B49" s="233"/>
      <c r="C49" s="234"/>
      <c r="D49" s="350" t="s">
        <v>374</v>
      </c>
      <c r="E49" s="350"/>
      <c r="F49" s="350"/>
      <c r="G49" s="350"/>
      <c r="H49" s="350"/>
      <c r="I49" s="350"/>
      <c r="J49" s="350"/>
      <c r="K49" s="230"/>
    </row>
    <row r="50" spans="2:11" ht="25.5" customHeight="1">
      <c r="B50" s="229"/>
      <c r="C50" s="351" t="s">
        <v>375</v>
      </c>
      <c r="D50" s="351"/>
      <c r="E50" s="351"/>
      <c r="F50" s="351"/>
      <c r="G50" s="351"/>
      <c r="H50" s="351"/>
      <c r="I50" s="351"/>
      <c r="J50" s="351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50" t="s">
        <v>376</v>
      </c>
      <c r="D52" s="350"/>
      <c r="E52" s="350"/>
      <c r="F52" s="350"/>
      <c r="G52" s="350"/>
      <c r="H52" s="350"/>
      <c r="I52" s="350"/>
      <c r="J52" s="350"/>
      <c r="K52" s="230"/>
    </row>
    <row r="53" spans="2:11" ht="15" customHeight="1">
      <c r="B53" s="229"/>
      <c r="C53" s="350" t="s">
        <v>377</v>
      </c>
      <c r="D53" s="350"/>
      <c r="E53" s="350"/>
      <c r="F53" s="350"/>
      <c r="G53" s="350"/>
      <c r="H53" s="350"/>
      <c r="I53" s="350"/>
      <c r="J53" s="350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50" t="s">
        <v>378</v>
      </c>
      <c r="D55" s="350"/>
      <c r="E55" s="350"/>
      <c r="F55" s="350"/>
      <c r="G55" s="350"/>
      <c r="H55" s="350"/>
      <c r="I55" s="350"/>
      <c r="J55" s="350"/>
      <c r="K55" s="230"/>
    </row>
    <row r="56" spans="2:11" ht="15" customHeight="1">
      <c r="B56" s="229"/>
      <c r="C56" s="234"/>
      <c r="D56" s="350" t="s">
        <v>379</v>
      </c>
      <c r="E56" s="350"/>
      <c r="F56" s="350"/>
      <c r="G56" s="350"/>
      <c r="H56" s="350"/>
      <c r="I56" s="350"/>
      <c r="J56" s="350"/>
      <c r="K56" s="230"/>
    </row>
    <row r="57" spans="2:11" ht="15" customHeight="1">
      <c r="B57" s="229"/>
      <c r="C57" s="234"/>
      <c r="D57" s="350" t="s">
        <v>380</v>
      </c>
      <c r="E57" s="350"/>
      <c r="F57" s="350"/>
      <c r="G57" s="350"/>
      <c r="H57" s="350"/>
      <c r="I57" s="350"/>
      <c r="J57" s="350"/>
      <c r="K57" s="230"/>
    </row>
    <row r="58" spans="2:11" ht="15" customHeight="1">
      <c r="B58" s="229"/>
      <c r="C58" s="234"/>
      <c r="D58" s="350" t="s">
        <v>381</v>
      </c>
      <c r="E58" s="350"/>
      <c r="F58" s="350"/>
      <c r="G58" s="350"/>
      <c r="H58" s="350"/>
      <c r="I58" s="350"/>
      <c r="J58" s="350"/>
      <c r="K58" s="230"/>
    </row>
    <row r="59" spans="2:11" ht="15" customHeight="1">
      <c r="B59" s="229"/>
      <c r="C59" s="234"/>
      <c r="D59" s="350" t="s">
        <v>382</v>
      </c>
      <c r="E59" s="350"/>
      <c r="F59" s="350"/>
      <c r="G59" s="350"/>
      <c r="H59" s="350"/>
      <c r="I59" s="350"/>
      <c r="J59" s="350"/>
      <c r="K59" s="230"/>
    </row>
    <row r="60" spans="2:11" ht="15" customHeight="1">
      <c r="B60" s="229"/>
      <c r="C60" s="234"/>
      <c r="D60" s="349" t="s">
        <v>383</v>
      </c>
      <c r="E60" s="349"/>
      <c r="F60" s="349"/>
      <c r="G60" s="349"/>
      <c r="H60" s="349"/>
      <c r="I60" s="349"/>
      <c r="J60" s="349"/>
      <c r="K60" s="230"/>
    </row>
    <row r="61" spans="2:11" ht="15" customHeight="1">
      <c r="B61" s="229"/>
      <c r="C61" s="234"/>
      <c r="D61" s="350" t="s">
        <v>384</v>
      </c>
      <c r="E61" s="350"/>
      <c r="F61" s="350"/>
      <c r="G61" s="350"/>
      <c r="H61" s="350"/>
      <c r="I61" s="350"/>
      <c r="J61" s="350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50" t="s">
        <v>385</v>
      </c>
      <c r="E63" s="350"/>
      <c r="F63" s="350"/>
      <c r="G63" s="350"/>
      <c r="H63" s="350"/>
      <c r="I63" s="350"/>
      <c r="J63" s="350"/>
      <c r="K63" s="230"/>
    </row>
    <row r="64" spans="2:11" ht="15" customHeight="1">
      <c r="B64" s="229"/>
      <c r="C64" s="234"/>
      <c r="D64" s="349" t="s">
        <v>386</v>
      </c>
      <c r="E64" s="349"/>
      <c r="F64" s="349"/>
      <c r="G64" s="349"/>
      <c r="H64" s="349"/>
      <c r="I64" s="349"/>
      <c r="J64" s="349"/>
      <c r="K64" s="230"/>
    </row>
    <row r="65" spans="2:11" ht="15" customHeight="1">
      <c r="B65" s="229"/>
      <c r="C65" s="234"/>
      <c r="D65" s="350" t="s">
        <v>387</v>
      </c>
      <c r="E65" s="350"/>
      <c r="F65" s="350"/>
      <c r="G65" s="350"/>
      <c r="H65" s="350"/>
      <c r="I65" s="350"/>
      <c r="J65" s="350"/>
      <c r="K65" s="230"/>
    </row>
    <row r="66" spans="2:11" ht="15" customHeight="1">
      <c r="B66" s="229"/>
      <c r="C66" s="234"/>
      <c r="D66" s="350" t="s">
        <v>388</v>
      </c>
      <c r="E66" s="350"/>
      <c r="F66" s="350"/>
      <c r="G66" s="350"/>
      <c r="H66" s="350"/>
      <c r="I66" s="350"/>
      <c r="J66" s="350"/>
      <c r="K66" s="230"/>
    </row>
    <row r="67" spans="2:11" ht="15" customHeight="1">
      <c r="B67" s="229"/>
      <c r="C67" s="234"/>
      <c r="D67" s="350" t="s">
        <v>389</v>
      </c>
      <c r="E67" s="350"/>
      <c r="F67" s="350"/>
      <c r="G67" s="350"/>
      <c r="H67" s="350"/>
      <c r="I67" s="350"/>
      <c r="J67" s="350"/>
      <c r="K67" s="230"/>
    </row>
    <row r="68" spans="2:11" ht="15" customHeight="1">
      <c r="B68" s="229"/>
      <c r="C68" s="234"/>
      <c r="D68" s="350" t="s">
        <v>390</v>
      </c>
      <c r="E68" s="350"/>
      <c r="F68" s="350"/>
      <c r="G68" s="350"/>
      <c r="H68" s="350"/>
      <c r="I68" s="350"/>
      <c r="J68" s="350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48" t="s">
        <v>80</v>
      </c>
      <c r="D73" s="348"/>
      <c r="E73" s="348"/>
      <c r="F73" s="348"/>
      <c r="G73" s="348"/>
      <c r="H73" s="348"/>
      <c r="I73" s="348"/>
      <c r="J73" s="348"/>
      <c r="K73" s="247"/>
    </row>
    <row r="74" spans="2:11" ht="17.25" customHeight="1">
      <c r="B74" s="246"/>
      <c r="C74" s="248" t="s">
        <v>391</v>
      </c>
      <c r="D74" s="248"/>
      <c r="E74" s="248"/>
      <c r="F74" s="248" t="s">
        <v>392</v>
      </c>
      <c r="G74" s="249"/>
      <c r="H74" s="248" t="s">
        <v>99</v>
      </c>
      <c r="I74" s="248" t="s">
        <v>54</v>
      </c>
      <c r="J74" s="248" t="s">
        <v>393</v>
      </c>
      <c r="K74" s="247"/>
    </row>
    <row r="75" spans="2:11" ht="17.25" customHeight="1">
      <c r="B75" s="246"/>
      <c r="C75" s="250" t="s">
        <v>394</v>
      </c>
      <c r="D75" s="250"/>
      <c r="E75" s="250"/>
      <c r="F75" s="251" t="s">
        <v>395</v>
      </c>
      <c r="G75" s="252"/>
      <c r="H75" s="250"/>
      <c r="I75" s="250"/>
      <c r="J75" s="250" t="s">
        <v>396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50</v>
      </c>
      <c r="D77" s="253"/>
      <c r="E77" s="253"/>
      <c r="F77" s="255" t="s">
        <v>397</v>
      </c>
      <c r="G77" s="254"/>
      <c r="H77" s="236" t="s">
        <v>398</v>
      </c>
      <c r="I77" s="236" t="s">
        <v>399</v>
      </c>
      <c r="J77" s="236">
        <v>20</v>
      </c>
      <c r="K77" s="247"/>
    </row>
    <row r="78" spans="2:11" ht="15" customHeight="1">
      <c r="B78" s="246"/>
      <c r="C78" s="236" t="s">
        <v>400</v>
      </c>
      <c r="D78" s="236"/>
      <c r="E78" s="236"/>
      <c r="F78" s="255" t="s">
        <v>397</v>
      </c>
      <c r="G78" s="254"/>
      <c r="H78" s="236" t="s">
        <v>401</v>
      </c>
      <c r="I78" s="236" t="s">
        <v>399</v>
      </c>
      <c r="J78" s="236">
        <v>120</v>
      </c>
      <c r="K78" s="247"/>
    </row>
    <row r="79" spans="2:11" ht="15" customHeight="1">
      <c r="B79" s="256"/>
      <c r="C79" s="236" t="s">
        <v>402</v>
      </c>
      <c r="D79" s="236"/>
      <c r="E79" s="236"/>
      <c r="F79" s="255" t="s">
        <v>403</v>
      </c>
      <c r="G79" s="254"/>
      <c r="H79" s="236" t="s">
        <v>404</v>
      </c>
      <c r="I79" s="236" t="s">
        <v>399</v>
      </c>
      <c r="J79" s="236">
        <v>50</v>
      </c>
      <c r="K79" s="247"/>
    </row>
    <row r="80" spans="2:11" ht="15" customHeight="1">
      <c r="B80" s="256"/>
      <c r="C80" s="236" t="s">
        <v>405</v>
      </c>
      <c r="D80" s="236"/>
      <c r="E80" s="236"/>
      <c r="F80" s="255" t="s">
        <v>397</v>
      </c>
      <c r="G80" s="254"/>
      <c r="H80" s="236" t="s">
        <v>406</v>
      </c>
      <c r="I80" s="236" t="s">
        <v>407</v>
      </c>
      <c r="J80" s="236"/>
      <c r="K80" s="247"/>
    </row>
    <row r="81" spans="2:11" ht="15" customHeight="1">
      <c r="B81" s="256"/>
      <c r="C81" s="257" t="s">
        <v>408</v>
      </c>
      <c r="D81" s="257"/>
      <c r="E81" s="257"/>
      <c r="F81" s="258" t="s">
        <v>403</v>
      </c>
      <c r="G81" s="257"/>
      <c r="H81" s="257" t="s">
        <v>409</v>
      </c>
      <c r="I81" s="257" t="s">
        <v>399</v>
      </c>
      <c r="J81" s="257">
        <v>15</v>
      </c>
      <c r="K81" s="247"/>
    </row>
    <row r="82" spans="2:11" ht="15" customHeight="1">
      <c r="B82" s="256"/>
      <c r="C82" s="257" t="s">
        <v>410</v>
      </c>
      <c r="D82" s="257"/>
      <c r="E82" s="257"/>
      <c r="F82" s="258" t="s">
        <v>403</v>
      </c>
      <c r="G82" s="257"/>
      <c r="H82" s="257" t="s">
        <v>411</v>
      </c>
      <c r="I82" s="257" t="s">
        <v>399</v>
      </c>
      <c r="J82" s="257">
        <v>15</v>
      </c>
      <c r="K82" s="247"/>
    </row>
    <row r="83" spans="2:11" ht="15" customHeight="1">
      <c r="B83" s="256"/>
      <c r="C83" s="257" t="s">
        <v>412</v>
      </c>
      <c r="D83" s="257"/>
      <c r="E83" s="257"/>
      <c r="F83" s="258" t="s">
        <v>403</v>
      </c>
      <c r="G83" s="257"/>
      <c r="H83" s="257" t="s">
        <v>413</v>
      </c>
      <c r="I83" s="257" t="s">
        <v>399</v>
      </c>
      <c r="J83" s="257">
        <v>20</v>
      </c>
      <c r="K83" s="247"/>
    </row>
    <row r="84" spans="2:11" ht="15" customHeight="1">
      <c r="B84" s="256"/>
      <c r="C84" s="257" t="s">
        <v>414</v>
      </c>
      <c r="D84" s="257"/>
      <c r="E84" s="257"/>
      <c r="F84" s="258" t="s">
        <v>403</v>
      </c>
      <c r="G84" s="257"/>
      <c r="H84" s="257" t="s">
        <v>415</v>
      </c>
      <c r="I84" s="257" t="s">
        <v>399</v>
      </c>
      <c r="J84" s="257">
        <v>20</v>
      </c>
      <c r="K84" s="247"/>
    </row>
    <row r="85" spans="2:11" ht="15" customHeight="1">
      <c r="B85" s="256"/>
      <c r="C85" s="236" t="s">
        <v>416</v>
      </c>
      <c r="D85" s="236"/>
      <c r="E85" s="236"/>
      <c r="F85" s="255" t="s">
        <v>403</v>
      </c>
      <c r="G85" s="254"/>
      <c r="H85" s="236" t="s">
        <v>417</v>
      </c>
      <c r="I85" s="236" t="s">
        <v>399</v>
      </c>
      <c r="J85" s="236">
        <v>50</v>
      </c>
      <c r="K85" s="247"/>
    </row>
    <row r="86" spans="2:11" ht="15" customHeight="1">
      <c r="B86" s="256"/>
      <c r="C86" s="236" t="s">
        <v>418</v>
      </c>
      <c r="D86" s="236"/>
      <c r="E86" s="236"/>
      <c r="F86" s="255" t="s">
        <v>403</v>
      </c>
      <c r="G86" s="254"/>
      <c r="H86" s="236" t="s">
        <v>419</v>
      </c>
      <c r="I86" s="236" t="s">
        <v>399</v>
      </c>
      <c r="J86" s="236">
        <v>20</v>
      </c>
      <c r="K86" s="247"/>
    </row>
    <row r="87" spans="2:11" ht="15" customHeight="1">
      <c r="B87" s="256"/>
      <c r="C87" s="236" t="s">
        <v>420</v>
      </c>
      <c r="D87" s="236"/>
      <c r="E87" s="236"/>
      <c r="F87" s="255" t="s">
        <v>403</v>
      </c>
      <c r="G87" s="254"/>
      <c r="H87" s="236" t="s">
        <v>421</v>
      </c>
      <c r="I87" s="236" t="s">
        <v>399</v>
      </c>
      <c r="J87" s="236">
        <v>20</v>
      </c>
      <c r="K87" s="247"/>
    </row>
    <row r="88" spans="2:11" ht="15" customHeight="1">
      <c r="B88" s="256"/>
      <c r="C88" s="236" t="s">
        <v>422</v>
      </c>
      <c r="D88" s="236"/>
      <c r="E88" s="236"/>
      <c r="F88" s="255" t="s">
        <v>403</v>
      </c>
      <c r="G88" s="254"/>
      <c r="H88" s="236" t="s">
        <v>423</v>
      </c>
      <c r="I88" s="236" t="s">
        <v>399</v>
      </c>
      <c r="J88" s="236">
        <v>50</v>
      </c>
      <c r="K88" s="247"/>
    </row>
    <row r="89" spans="2:11" ht="15" customHeight="1">
      <c r="B89" s="256"/>
      <c r="C89" s="236" t="s">
        <v>424</v>
      </c>
      <c r="D89" s="236"/>
      <c r="E89" s="236"/>
      <c r="F89" s="255" t="s">
        <v>403</v>
      </c>
      <c r="G89" s="254"/>
      <c r="H89" s="236" t="s">
        <v>424</v>
      </c>
      <c r="I89" s="236" t="s">
        <v>399</v>
      </c>
      <c r="J89" s="236">
        <v>50</v>
      </c>
      <c r="K89" s="247"/>
    </row>
    <row r="90" spans="2:11" ht="15" customHeight="1">
      <c r="B90" s="256"/>
      <c r="C90" s="236" t="s">
        <v>104</v>
      </c>
      <c r="D90" s="236"/>
      <c r="E90" s="236"/>
      <c r="F90" s="255" t="s">
        <v>403</v>
      </c>
      <c r="G90" s="254"/>
      <c r="H90" s="236" t="s">
        <v>425</v>
      </c>
      <c r="I90" s="236" t="s">
        <v>399</v>
      </c>
      <c r="J90" s="236">
        <v>255</v>
      </c>
      <c r="K90" s="247"/>
    </row>
    <row r="91" spans="2:11" ht="15" customHeight="1">
      <c r="B91" s="256"/>
      <c r="C91" s="236" t="s">
        <v>426</v>
      </c>
      <c r="D91" s="236"/>
      <c r="E91" s="236"/>
      <c r="F91" s="255" t="s">
        <v>397</v>
      </c>
      <c r="G91" s="254"/>
      <c r="H91" s="236" t="s">
        <v>427</v>
      </c>
      <c r="I91" s="236" t="s">
        <v>428</v>
      </c>
      <c r="J91" s="236"/>
      <c r="K91" s="247"/>
    </row>
    <row r="92" spans="2:11" ht="15" customHeight="1">
      <c r="B92" s="256"/>
      <c r="C92" s="236" t="s">
        <v>429</v>
      </c>
      <c r="D92" s="236"/>
      <c r="E92" s="236"/>
      <c r="F92" s="255" t="s">
        <v>397</v>
      </c>
      <c r="G92" s="254"/>
      <c r="H92" s="236" t="s">
        <v>430</v>
      </c>
      <c r="I92" s="236" t="s">
        <v>431</v>
      </c>
      <c r="J92" s="236"/>
      <c r="K92" s="247"/>
    </row>
    <row r="93" spans="2:11" ht="15" customHeight="1">
      <c r="B93" s="256"/>
      <c r="C93" s="236" t="s">
        <v>432</v>
      </c>
      <c r="D93" s="236"/>
      <c r="E93" s="236"/>
      <c r="F93" s="255" t="s">
        <v>397</v>
      </c>
      <c r="G93" s="254"/>
      <c r="H93" s="236" t="s">
        <v>432</v>
      </c>
      <c r="I93" s="236" t="s">
        <v>431</v>
      </c>
      <c r="J93" s="236"/>
      <c r="K93" s="247"/>
    </row>
    <row r="94" spans="2:11" ht="15" customHeight="1">
      <c r="B94" s="256"/>
      <c r="C94" s="236" t="s">
        <v>35</v>
      </c>
      <c r="D94" s="236"/>
      <c r="E94" s="236"/>
      <c r="F94" s="255" t="s">
        <v>397</v>
      </c>
      <c r="G94" s="254"/>
      <c r="H94" s="236" t="s">
        <v>433</v>
      </c>
      <c r="I94" s="236" t="s">
        <v>431</v>
      </c>
      <c r="J94" s="236"/>
      <c r="K94" s="247"/>
    </row>
    <row r="95" spans="2:11" ht="15" customHeight="1">
      <c r="B95" s="256"/>
      <c r="C95" s="236" t="s">
        <v>45</v>
      </c>
      <c r="D95" s="236"/>
      <c r="E95" s="236"/>
      <c r="F95" s="255" t="s">
        <v>397</v>
      </c>
      <c r="G95" s="254"/>
      <c r="H95" s="236" t="s">
        <v>434</v>
      </c>
      <c r="I95" s="236" t="s">
        <v>431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48" t="s">
        <v>435</v>
      </c>
      <c r="D100" s="348"/>
      <c r="E100" s="348"/>
      <c r="F100" s="348"/>
      <c r="G100" s="348"/>
      <c r="H100" s="348"/>
      <c r="I100" s="348"/>
      <c r="J100" s="348"/>
      <c r="K100" s="247"/>
    </row>
    <row r="101" spans="2:11" ht="17.25" customHeight="1">
      <c r="B101" s="246"/>
      <c r="C101" s="248" t="s">
        <v>391</v>
      </c>
      <c r="D101" s="248"/>
      <c r="E101" s="248"/>
      <c r="F101" s="248" t="s">
        <v>392</v>
      </c>
      <c r="G101" s="249"/>
      <c r="H101" s="248" t="s">
        <v>99</v>
      </c>
      <c r="I101" s="248" t="s">
        <v>54</v>
      </c>
      <c r="J101" s="248" t="s">
        <v>393</v>
      </c>
      <c r="K101" s="247"/>
    </row>
    <row r="102" spans="2:11" ht="17.25" customHeight="1">
      <c r="B102" s="246"/>
      <c r="C102" s="250" t="s">
        <v>394</v>
      </c>
      <c r="D102" s="250"/>
      <c r="E102" s="250"/>
      <c r="F102" s="251" t="s">
        <v>395</v>
      </c>
      <c r="G102" s="252"/>
      <c r="H102" s="250"/>
      <c r="I102" s="250"/>
      <c r="J102" s="250" t="s">
        <v>396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50</v>
      </c>
      <c r="D104" s="253"/>
      <c r="E104" s="253"/>
      <c r="F104" s="255" t="s">
        <v>397</v>
      </c>
      <c r="G104" s="264"/>
      <c r="H104" s="236" t="s">
        <v>436</v>
      </c>
      <c r="I104" s="236" t="s">
        <v>399</v>
      </c>
      <c r="J104" s="236">
        <v>20</v>
      </c>
      <c r="K104" s="247"/>
    </row>
    <row r="105" spans="2:11" ht="15" customHeight="1">
      <c r="B105" s="246"/>
      <c r="C105" s="236" t="s">
        <v>400</v>
      </c>
      <c r="D105" s="236"/>
      <c r="E105" s="236"/>
      <c r="F105" s="255" t="s">
        <v>397</v>
      </c>
      <c r="G105" s="236"/>
      <c r="H105" s="236" t="s">
        <v>436</v>
      </c>
      <c r="I105" s="236" t="s">
        <v>399</v>
      </c>
      <c r="J105" s="236">
        <v>120</v>
      </c>
      <c r="K105" s="247"/>
    </row>
    <row r="106" spans="2:11" ht="15" customHeight="1">
      <c r="B106" s="256"/>
      <c r="C106" s="236" t="s">
        <v>402</v>
      </c>
      <c r="D106" s="236"/>
      <c r="E106" s="236"/>
      <c r="F106" s="255" t="s">
        <v>403</v>
      </c>
      <c r="G106" s="236"/>
      <c r="H106" s="236" t="s">
        <v>436</v>
      </c>
      <c r="I106" s="236" t="s">
        <v>399</v>
      </c>
      <c r="J106" s="236">
        <v>50</v>
      </c>
      <c r="K106" s="247"/>
    </row>
    <row r="107" spans="2:11" ht="15" customHeight="1">
      <c r="B107" s="256"/>
      <c r="C107" s="236" t="s">
        <v>405</v>
      </c>
      <c r="D107" s="236"/>
      <c r="E107" s="236"/>
      <c r="F107" s="255" t="s">
        <v>397</v>
      </c>
      <c r="G107" s="236"/>
      <c r="H107" s="236" t="s">
        <v>436</v>
      </c>
      <c r="I107" s="236" t="s">
        <v>407</v>
      </c>
      <c r="J107" s="236"/>
      <c r="K107" s="247"/>
    </row>
    <row r="108" spans="2:11" ht="15" customHeight="1">
      <c r="B108" s="256"/>
      <c r="C108" s="236" t="s">
        <v>416</v>
      </c>
      <c r="D108" s="236"/>
      <c r="E108" s="236"/>
      <c r="F108" s="255" t="s">
        <v>403</v>
      </c>
      <c r="G108" s="236"/>
      <c r="H108" s="236" t="s">
        <v>436</v>
      </c>
      <c r="I108" s="236" t="s">
        <v>399</v>
      </c>
      <c r="J108" s="236">
        <v>50</v>
      </c>
      <c r="K108" s="247"/>
    </row>
    <row r="109" spans="2:11" ht="15" customHeight="1">
      <c r="B109" s="256"/>
      <c r="C109" s="236" t="s">
        <v>424</v>
      </c>
      <c r="D109" s="236"/>
      <c r="E109" s="236"/>
      <c r="F109" s="255" t="s">
        <v>403</v>
      </c>
      <c r="G109" s="236"/>
      <c r="H109" s="236" t="s">
        <v>436</v>
      </c>
      <c r="I109" s="236" t="s">
        <v>399</v>
      </c>
      <c r="J109" s="236">
        <v>50</v>
      </c>
      <c r="K109" s="247"/>
    </row>
    <row r="110" spans="2:11" ht="15" customHeight="1">
      <c r="B110" s="256"/>
      <c r="C110" s="236" t="s">
        <v>422</v>
      </c>
      <c r="D110" s="236"/>
      <c r="E110" s="236"/>
      <c r="F110" s="255" t="s">
        <v>403</v>
      </c>
      <c r="G110" s="236"/>
      <c r="H110" s="236" t="s">
        <v>436</v>
      </c>
      <c r="I110" s="236" t="s">
        <v>399</v>
      </c>
      <c r="J110" s="236">
        <v>50</v>
      </c>
      <c r="K110" s="247"/>
    </row>
    <row r="111" spans="2:11" ht="15" customHeight="1">
      <c r="B111" s="256"/>
      <c r="C111" s="236" t="s">
        <v>50</v>
      </c>
      <c r="D111" s="236"/>
      <c r="E111" s="236"/>
      <c r="F111" s="255" t="s">
        <v>397</v>
      </c>
      <c r="G111" s="236"/>
      <c r="H111" s="236" t="s">
        <v>437</v>
      </c>
      <c r="I111" s="236" t="s">
        <v>399</v>
      </c>
      <c r="J111" s="236">
        <v>20</v>
      </c>
      <c r="K111" s="247"/>
    </row>
    <row r="112" spans="2:11" ht="15" customHeight="1">
      <c r="B112" s="256"/>
      <c r="C112" s="236" t="s">
        <v>438</v>
      </c>
      <c r="D112" s="236"/>
      <c r="E112" s="236"/>
      <c r="F112" s="255" t="s">
        <v>397</v>
      </c>
      <c r="G112" s="236"/>
      <c r="H112" s="236" t="s">
        <v>439</v>
      </c>
      <c r="I112" s="236" t="s">
        <v>399</v>
      </c>
      <c r="J112" s="236">
        <v>120</v>
      </c>
      <c r="K112" s="247"/>
    </row>
    <row r="113" spans="2:11" ht="15" customHeight="1">
      <c r="B113" s="256"/>
      <c r="C113" s="236" t="s">
        <v>35</v>
      </c>
      <c r="D113" s="236"/>
      <c r="E113" s="236"/>
      <c r="F113" s="255" t="s">
        <v>397</v>
      </c>
      <c r="G113" s="236"/>
      <c r="H113" s="236" t="s">
        <v>440</v>
      </c>
      <c r="I113" s="236" t="s">
        <v>431</v>
      </c>
      <c r="J113" s="236"/>
      <c r="K113" s="247"/>
    </row>
    <row r="114" spans="2:11" ht="15" customHeight="1">
      <c r="B114" s="256"/>
      <c r="C114" s="236" t="s">
        <v>45</v>
      </c>
      <c r="D114" s="236"/>
      <c r="E114" s="236"/>
      <c r="F114" s="255" t="s">
        <v>397</v>
      </c>
      <c r="G114" s="236"/>
      <c r="H114" s="236" t="s">
        <v>441</v>
      </c>
      <c r="I114" s="236" t="s">
        <v>431</v>
      </c>
      <c r="J114" s="236"/>
      <c r="K114" s="247"/>
    </row>
    <row r="115" spans="2:11" ht="15" customHeight="1">
      <c r="B115" s="256"/>
      <c r="C115" s="236" t="s">
        <v>54</v>
      </c>
      <c r="D115" s="236"/>
      <c r="E115" s="236"/>
      <c r="F115" s="255" t="s">
        <v>397</v>
      </c>
      <c r="G115" s="236"/>
      <c r="H115" s="236" t="s">
        <v>442</v>
      </c>
      <c r="I115" s="236" t="s">
        <v>443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47" t="s">
        <v>444</v>
      </c>
      <c r="D120" s="347"/>
      <c r="E120" s="347"/>
      <c r="F120" s="347"/>
      <c r="G120" s="347"/>
      <c r="H120" s="347"/>
      <c r="I120" s="347"/>
      <c r="J120" s="347"/>
      <c r="K120" s="272"/>
    </row>
    <row r="121" spans="2:11" ht="17.25" customHeight="1">
      <c r="B121" s="273"/>
      <c r="C121" s="248" t="s">
        <v>391</v>
      </c>
      <c r="D121" s="248"/>
      <c r="E121" s="248"/>
      <c r="F121" s="248" t="s">
        <v>392</v>
      </c>
      <c r="G121" s="249"/>
      <c r="H121" s="248" t="s">
        <v>99</v>
      </c>
      <c r="I121" s="248" t="s">
        <v>54</v>
      </c>
      <c r="J121" s="248" t="s">
        <v>393</v>
      </c>
      <c r="K121" s="274"/>
    </row>
    <row r="122" spans="2:11" ht="17.25" customHeight="1">
      <c r="B122" s="273"/>
      <c r="C122" s="250" t="s">
        <v>394</v>
      </c>
      <c r="D122" s="250"/>
      <c r="E122" s="250"/>
      <c r="F122" s="251" t="s">
        <v>395</v>
      </c>
      <c r="G122" s="252"/>
      <c r="H122" s="250"/>
      <c r="I122" s="250"/>
      <c r="J122" s="250" t="s">
        <v>396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400</v>
      </c>
      <c r="D124" s="253"/>
      <c r="E124" s="253"/>
      <c r="F124" s="255" t="s">
        <v>397</v>
      </c>
      <c r="G124" s="236"/>
      <c r="H124" s="236" t="s">
        <v>436</v>
      </c>
      <c r="I124" s="236" t="s">
        <v>399</v>
      </c>
      <c r="J124" s="236">
        <v>120</v>
      </c>
      <c r="K124" s="277"/>
    </row>
    <row r="125" spans="2:11" ht="15" customHeight="1">
      <c r="B125" s="275"/>
      <c r="C125" s="236" t="s">
        <v>445</v>
      </c>
      <c r="D125" s="236"/>
      <c r="E125" s="236"/>
      <c r="F125" s="255" t="s">
        <v>397</v>
      </c>
      <c r="G125" s="236"/>
      <c r="H125" s="236" t="s">
        <v>446</v>
      </c>
      <c r="I125" s="236" t="s">
        <v>399</v>
      </c>
      <c r="J125" s="236" t="s">
        <v>447</v>
      </c>
      <c r="K125" s="277"/>
    </row>
    <row r="126" spans="2:11" ht="15" customHeight="1">
      <c r="B126" s="275"/>
      <c r="C126" s="236" t="s">
        <v>346</v>
      </c>
      <c r="D126" s="236"/>
      <c r="E126" s="236"/>
      <c r="F126" s="255" t="s">
        <v>397</v>
      </c>
      <c r="G126" s="236"/>
      <c r="H126" s="236" t="s">
        <v>448</v>
      </c>
      <c r="I126" s="236" t="s">
        <v>399</v>
      </c>
      <c r="J126" s="236" t="s">
        <v>447</v>
      </c>
      <c r="K126" s="277"/>
    </row>
    <row r="127" spans="2:11" ht="15" customHeight="1">
      <c r="B127" s="275"/>
      <c r="C127" s="236" t="s">
        <v>408</v>
      </c>
      <c r="D127" s="236"/>
      <c r="E127" s="236"/>
      <c r="F127" s="255" t="s">
        <v>403</v>
      </c>
      <c r="G127" s="236"/>
      <c r="H127" s="236" t="s">
        <v>409</v>
      </c>
      <c r="I127" s="236" t="s">
        <v>399</v>
      </c>
      <c r="J127" s="236">
        <v>15</v>
      </c>
      <c r="K127" s="277"/>
    </row>
    <row r="128" spans="2:11" ht="15" customHeight="1">
      <c r="B128" s="275"/>
      <c r="C128" s="257" t="s">
        <v>410</v>
      </c>
      <c r="D128" s="257"/>
      <c r="E128" s="257"/>
      <c r="F128" s="258" t="s">
        <v>403</v>
      </c>
      <c r="G128" s="257"/>
      <c r="H128" s="257" t="s">
        <v>411</v>
      </c>
      <c r="I128" s="257" t="s">
        <v>399</v>
      </c>
      <c r="J128" s="257">
        <v>15</v>
      </c>
      <c r="K128" s="277"/>
    </row>
    <row r="129" spans="2:11" ht="15" customHeight="1">
      <c r="B129" s="275"/>
      <c r="C129" s="257" t="s">
        <v>412</v>
      </c>
      <c r="D129" s="257"/>
      <c r="E129" s="257"/>
      <c r="F129" s="258" t="s">
        <v>403</v>
      </c>
      <c r="G129" s="257"/>
      <c r="H129" s="257" t="s">
        <v>413</v>
      </c>
      <c r="I129" s="257" t="s">
        <v>399</v>
      </c>
      <c r="J129" s="257">
        <v>20</v>
      </c>
      <c r="K129" s="277"/>
    </row>
    <row r="130" spans="2:11" ht="15" customHeight="1">
      <c r="B130" s="275"/>
      <c r="C130" s="257" t="s">
        <v>414</v>
      </c>
      <c r="D130" s="257"/>
      <c r="E130" s="257"/>
      <c r="F130" s="258" t="s">
        <v>403</v>
      </c>
      <c r="G130" s="257"/>
      <c r="H130" s="257" t="s">
        <v>415</v>
      </c>
      <c r="I130" s="257" t="s">
        <v>399</v>
      </c>
      <c r="J130" s="257">
        <v>20</v>
      </c>
      <c r="K130" s="277"/>
    </row>
    <row r="131" spans="2:11" ht="15" customHeight="1">
      <c r="B131" s="275"/>
      <c r="C131" s="236" t="s">
        <v>402</v>
      </c>
      <c r="D131" s="236"/>
      <c r="E131" s="236"/>
      <c r="F131" s="255" t="s">
        <v>403</v>
      </c>
      <c r="G131" s="236"/>
      <c r="H131" s="236" t="s">
        <v>436</v>
      </c>
      <c r="I131" s="236" t="s">
        <v>399</v>
      </c>
      <c r="J131" s="236">
        <v>50</v>
      </c>
      <c r="K131" s="277"/>
    </row>
    <row r="132" spans="2:11" ht="15" customHeight="1">
      <c r="B132" s="275"/>
      <c r="C132" s="236" t="s">
        <v>416</v>
      </c>
      <c r="D132" s="236"/>
      <c r="E132" s="236"/>
      <c r="F132" s="255" t="s">
        <v>403</v>
      </c>
      <c r="G132" s="236"/>
      <c r="H132" s="236" t="s">
        <v>436</v>
      </c>
      <c r="I132" s="236" t="s">
        <v>399</v>
      </c>
      <c r="J132" s="236">
        <v>50</v>
      </c>
      <c r="K132" s="277"/>
    </row>
    <row r="133" spans="2:11" ht="15" customHeight="1">
      <c r="B133" s="275"/>
      <c r="C133" s="236" t="s">
        <v>422</v>
      </c>
      <c r="D133" s="236"/>
      <c r="E133" s="236"/>
      <c r="F133" s="255" t="s">
        <v>403</v>
      </c>
      <c r="G133" s="236"/>
      <c r="H133" s="236" t="s">
        <v>436</v>
      </c>
      <c r="I133" s="236" t="s">
        <v>399</v>
      </c>
      <c r="J133" s="236">
        <v>50</v>
      </c>
      <c r="K133" s="277"/>
    </row>
    <row r="134" spans="2:11" ht="15" customHeight="1">
      <c r="B134" s="275"/>
      <c r="C134" s="236" t="s">
        <v>424</v>
      </c>
      <c r="D134" s="236"/>
      <c r="E134" s="236"/>
      <c r="F134" s="255" t="s">
        <v>403</v>
      </c>
      <c r="G134" s="236"/>
      <c r="H134" s="236" t="s">
        <v>436</v>
      </c>
      <c r="I134" s="236" t="s">
        <v>399</v>
      </c>
      <c r="J134" s="236">
        <v>50</v>
      </c>
      <c r="K134" s="277"/>
    </row>
    <row r="135" spans="2:11" ht="15" customHeight="1">
      <c r="B135" s="275"/>
      <c r="C135" s="236" t="s">
        <v>104</v>
      </c>
      <c r="D135" s="236"/>
      <c r="E135" s="236"/>
      <c r="F135" s="255" t="s">
        <v>403</v>
      </c>
      <c r="G135" s="236"/>
      <c r="H135" s="236" t="s">
        <v>449</v>
      </c>
      <c r="I135" s="236" t="s">
        <v>399</v>
      </c>
      <c r="J135" s="236">
        <v>255</v>
      </c>
      <c r="K135" s="277"/>
    </row>
    <row r="136" spans="2:11" ht="15" customHeight="1">
      <c r="B136" s="275"/>
      <c r="C136" s="236" t="s">
        <v>426</v>
      </c>
      <c r="D136" s="236"/>
      <c r="E136" s="236"/>
      <c r="F136" s="255" t="s">
        <v>397</v>
      </c>
      <c r="G136" s="236"/>
      <c r="H136" s="236" t="s">
        <v>450</v>
      </c>
      <c r="I136" s="236" t="s">
        <v>428</v>
      </c>
      <c r="J136" s="236"/>
      <c r="K136" s="277"/>
    </row>
    <row r="137" spans="2:11" ht="15" customHeight="1">
      <c r="B137" s="275"/>
      <c r="C137" s="236" t="s">
        <v>429</v>
      </c>
      <c r="D137" s="236"/>
      <c r="E137" s="236"/>
      <c r="F137" s="255" t="s">
        <v>397</v>
      </c>
      <c r="G137" s="236"/>
      <c r="H137" s="236" t="s">
        <v>451</v>
      </c>
      <c r="I137" s="236" t="s">
        <v>431</v>
      </c>
      <c r="J137" s="236"/>
      <c r="K137" s="277"/>
    </row>
    <row r="138" spans="2:11" ht="15" customHeight="1">
      <c r="B138" s="275"/>
      <c r="C138" s="236" t="s">
        <v>432</v>
      </c>
      <c r="D138" s="236"/>
      <c r="E138" s="236"/>
      <c r="F138" s="255" t="s">
        <v>397</v>
      </c>
      <c r="G138" s="236"/>
      <c r="H138" s="236" t="s">
        <v>432</v>
      </c>
      <c r="I138" s="236" t="s">
        <v>431</v>
      </c>
      <c r="J138" s="236"/>
      <c r="K138" s="277"/>
    </row>
    <row r="139" spans="2:11" ht="15" customHeight="1">
      <c r="B139" s="275"/>
      <c r="C139" s="236" t="s">
        <v>35</v>
      </c>
      <c r="D139" s="236"/>
      <c r="E139" s="236"/>
      <c r="F139" s="255" t="s">
        <v>397</v>
      </c>
      <c r="G139" s="236"/>
      <c r="H139" s="236" t="s">
        <v>452</v>
      </c>
      <c r="I139" s="236" t="s">
        <v>431</v>
      </c>
      <c r="J139" s="236"/>
      <c r="K139" s="277"/>
    </row>
    <row r="140" spans="2:11" ht="15" customHeight="1">
      <c r="B140" s="275"/>
      <c r="C140" s="236" t="s">
        <v>453</v>
      </c>
      <c r="D140" s="236"/>
      <c r="E140" s="236"/>
      <c r="F140" s="255" t="s">
        <v>397</v>
      </c>
      <c r="G140" s="236"/>
      <c r="H140" s="236" t="s">
        <v>454</v>
      </c>
      <c r="I140" s="236" t="s">
        <v>431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48" t="s">
        <v>455</v>
      </c>
      <c r="D145" s="348"/>
      <c r="E145" s="348"/>
      <c r="F145" s="348"/>
      <c r="G145" s="348"/>
      <c r="H145" s="348"/>
      <c r="I145" s="348"/>
      <c r="J145" s="348"/>
      <c r="K145" s="247"/>
    </row>
    <row r="146" spans="2:11" ht="17.25" customHeight="1">
      <c r="B146" s="246"/>
      <c r="C146" s="248" t="s">
        <v>391</v>
      </c>
      <c r="D146" s="248"/>
      <c r="E146" s="248"/>
      <c r="F146" s="248" t="s">
        <v>392</v>
      </c>
      <c r="G146" s="249"/>
      <c r="H146" s="248" t="s">
        <v>99</v>
      </c>
      <c r="I146" s="248" t="s">
        <v>54</v>
      </c>
      <c r="J146" s="248" t="s">
        <v>393</v>
      </c>
      <c r="K146" s="247"/>
    </row>
    <row r="147" spans="2:11" ht="17.25" customHeight="1">
      <c r="B147" s="246"/>
      <c r="C147" s="250" t="s">
        <v>394</v>
      </c>
      <c r="D147" s="250"/>
      <c r="E147" s="250"/>
      <c r="F147" s="251" t="s">
        <v>395</v>
      </c>
      <c r="G147" s="252"/>
      <c r="H147" s="250"/>
      <c r="I147" s="250"/>
      <c r="J147" s="250" t="s">
        <v>396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400</v>
      </c>
      <c r="D149" s="236"/>
      <c r="E149" s="236"/>
      <c r="F149" s="282" t="s">
        <v>397</v>
      </c>
      <c r="G149" s="236"/>
      <c r="H149" s="281" t="s">
        <v>436</v>
      </c>
      <c r="I149" s="281" t="s">
        <v>399</v>
      </c>
      <c r="J149" s="281">
        <v>120</v>
      </c>
      <c r="K149" s="277"/>
    </row>
    <row r="150" spans="2:11" ht="15" customHeight="1">
      <c r="B150" s="256"/>
      <c r="C150" s="281" t="s">
        <v>445</v>
      </c>
      <c r="D150" s="236"/>
      <c r="E150" s="236"/>
      <c r="F150" s="282" t="s">
        <v>397</v>
      </c>
      <c r="G150" s="236"/>
      <c r="H150" s="281" t="s">
        <v>456</v>
      </c>
      <c r="I150" s="281" t="s">
        <v>399</v>
      </c>
      <c r="J150" s="281" t="s">
        <v>447</v>
      </c>
      <c r="K150" s="277"/>
    </row>
    <row r="151" spans="2:11" ht="15" customHeight="1">
      <c r="B151" s="256"/>
      <c r="C151" s="281" t="s">
        <v>346</v>
      </c>
      <c r="D151" s="236"/>
      <c r="E151" s="236"/>
      <c r="F151" s="282" t="s">
        <v>397</v>
      </c>
      <c r="G151" s="236"/>
      <c r="H151" s="281" t="s">
        <v>457</v>
      </c>
      <c r="I151" s="281" t="s">
        <v>399</v>
      </c>
      <c r="J151" s="281" t="s">
        <v>447</v>
      </c>
      <c r="K151" s="277"/>
    </row>
    <row r="152" spans="2:11" ht="15" customHeight="1">
      <c r="B152" s="256"/>
      <c r="C152" s="281" t="s">
        <v>402</v>
      </c>
      <c r="D152" s="236"/>
      <c r="E152" s="236"/>
      <c r="F152" s="282" t="s">
        <v>403</v>
      </c>
      <c r="G152" s="236"/>
      <c r="H152" s="281" t="s">
        <v>436</v>
      </c>
      <c r="I152" s="281" t="s">
        <v>399</v>
      </c>
      <c r="J152" s="281">
        <v>50</v>
      </c>
      <c r="K152" s="277"/>
    </row>
    <row r="153" spans="2:11" ht="15" customHeight="1">
      <c r="B153" s="256"/>
      <c r="C153" s="281" t="s">
        <v>405</v>
      </c>
      <c r="D153" s="236"/>
      <c r="E153" s="236"/>
      <c r="F153" s="282" t="s">
        <v>397</v>
      </c>
      <c r="G153" s="236"/>
      <c r="H153" s="281" t="s">
        <v>436</v>
      </c>
      <c r="I153" s="281" t="s">
        <v>407</v>
      </c>
      <c r="J153" s="281"/>
      <c r="K153" s="277"/>
    </row>
    <row r="154" spans="2:11" ht="15" customHeight="1">
      <c r="B154" s="256"/>
      <c r="C154" s="281" t="s">
        <v>416</v>
      </c>
      <c r="D154" s="236"/>
      <c r="E154" s="236"/>
      <c r="F154" s="282" t="s">
        <v>403</v>
      </c>
      <c r="G154" s="236"/>
      <c r="H154" s="281" t="s">
        <v>436</v>
      </c>
      <c r="I154" s="281" t="s">
        <v>399</v>
      </c>
      <c r="J154" s="281">
        <v>50</v>
      </c>
      <c r="K154" s="277"/>
    </row>
    <row r="155" spans="2:11" ht="15" customHeight="1">
      <c r="B155" s="256"/>
      <c r="C155" s="281" t="s">
        <v>424</v>
      </c>
      <c r="D155" s="236"/>
      <c r="E155" s="236"/>
      <c r="F155" s="282" t="s">
        <v>403</v>
      </c>
      <c r="G155" s="236"/>
      <c r="H155" s="281" t="s">
        <v>436</v>
      </c>
      <c r="I155" s="281" t="s">
        <v>399</v>
      </c>
      <c r="J155" s="281">
        <v>50</v>
      </c>
      <c r="K155" s="277"/>
    </row>
    <row r="156" spans="2:11" ht="15" customHeight="1">
      <c r="B156" s="256"/>
      <c r="C156" s="281" t="s">
        <v>422</v>
      </c>
      <c r="D156" s="236"/>
      <c r="E156" s="236"/>
      <c r="F156" s="282" t="s">
        <v>403</v>
      </c>
      <c r="G156" s="236"/>
      <c r="H156" s="281" t="s">
        <v>436</v>
      </c>
      <c r="I156" s="281" t="s">
        <v>399</v>
      </c>
      <c r="J156" s="281">
        <v>50</v>
      </c>
      <c r="K156" s="277"/>
    </row>
    <row r="157" spans="2:11" ht="15" customHeight="1">
      <c r="B157" s="256"/>
      <c r="C157" s="281" t="s">
        <v>83</v>
      </c>
      <c r="D157" s="236"/>
      <c r="E157" s="236"/>
      <c r="F157" s="282" t="s">
        <v>397</v>
      </c>
      <c r="G157" s="236"/>
      <c r="H157" s="281" t="s">
        <v>458</v>
      </c>
      <c r="I157" s="281" t="s">
        <v>399</v>
      </c>
      <c r="J157" s="281" t="s">
        <v>459</v>
      </c>
      <c r="K157" s="277"/>
    </row>
    <row r="158" spans="2:11" ht="15" customHeight="1">
      <c r="B158" s="256"/>
      <c r="C158" s="281" t="s">
        <v>460</v>
      </c>
      <c r="D158" s="236"/>
      <c r="E158" s="236"/>
      <c r="F158" s="282" t="s">
        <v>397</v>
      </c>
      <c r="G158" s="236"/>
      <c r="H158" s="281" t="s">
        <v>461</v>
      </c>
      <c r="I158" s="281" t="s">
        <v>431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47" t="s">
        <v>462</v>
      </c>
      <c r="D163" s="347"/>
      <c r="E163" s="347"/>
      <c r="F163" s="347"/>
      <c r="G163" s="347"/>
      <c r="H163" s="347"/>
      <c r="I163" s="347"/>
      <c r="J163" s="347"/>
      <c r="K163" s="228"/>
    </row>
    <row r="164" spans="2:11" ht="17.25" customHeight="1">
      <c r="B164" s="227"/>
      <c r="C164" s="248" t="s">
        <v>391</v>
      </c>
      <c r="D164" s="248"/>
      <c r="E164" s="248"/>
      <c r="F164" s="248" t="s">
        <v>392</v>
      </c>
      <c r="G164" s="285"/>
      <c r="H164" s="286" t="s">
        <v>99</v>
      </c>
      <c r="I164" s="286" t="s">
        <v>54</v>
      </c>
      <c r="J164" s="248" t="s">
        <v>393</v>
      </c>
      <c r="K164" s="228"/>
    </row>
    <row r="165" spans="2:11" ht="17.25" customHeight="1">
      <c r="B165" s="229"/>
      <c r="C165" s="250" t="s">
        <v>394</v>
      </c>
      <c r="D165" s="250"/>
      <c r="E165" s="250"/>
      <c r="F165" s="251" t="s">
        <v>395</v>
      </c>
      <c r="G165" s="287"/>
      <c r="H165" s="288"/>
      <c r="I165" s="288"/>
      <c r="J165" s="250" t="s">
        <v>396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400</v>
      </c>
      <c r="D167" s="236"/>
      <c r="E167" s="236"/>
      <c r="F167" s="255" t="s">
        <v>397</v>
      </c>
      <c r="G167" s="236"/>
      <c r="H167" s="236" t="s">
        <v>436</v>
      </c>
      <c r="I167" s="236" t="s">
        <v>399</v>
      </c>
      <c r="J167" s="236">
        <v>120</v>
      </c>
      <c r="K167" s="277"/>
    </row>
    <row r="168" spans="2:11" ht="15" customHeight="1">
      <c r="B168" s="256"/>
      <c r="C168" s="236" t="s">
        <v>445</v>
      </c>
      <c r="D168" s="236"/>
      <c r="E168" s="236"/>
      <c r="F168" s="255" t="s">
        <v>397</v>
      </c>
      <c r="G168" s="236"/>
      <c r="H168" s="236" t="s">
        <v>446</v>
      </c>
      <c r="I168" s="236" t="s">
        <v>399</v>
      </c>
      <c r="J168" s="236" t="s">
        <v>447</v>
      </c>
      <c r="K168" s="277"/>
    </row>
    <row r="169" spans="2:11" ht="15" customHeight="1">
      <c r="B169" s="256"/>
      <c r="C169" s="236" t="s">
        <v>346</v>
      </c>
      <c r="D169" s="236"/>
      <c r="E169" s="236"/>
      <c r="F169" s="255" t="s">
        <v>397</v>
      </c>
      <c r="G169" s="236"/>
      <c r="H169" s="236" t="s">
        <v>463</v>
      </c>
      <c r="I169" s="236" t="s">
        <v>399</v>
      </c>
      <c r="J169" s="236" t="s">
        <v>447</v>
      </c>
      <c r="K169" s="277"/>
    </row>
    <row r="170" spans="2:11" ht="15" customHeight="1">
      <c r="B170" s="256"/>
      <c r="C170" s="236" t="s">
        <v>402</v>
      </c>
      <c r="D170" s="236"/>
      <c r="E170" s="236"/>
      <c r="F170" s="255" t="s">
        <v>403</v>
      </c>
      <c r="G170" s="236"/>
      <c r="H170" s="236" t="s">
        <v>463</v>
      </c>
      <c r="I170" s="236" t="s">
        <v>399</v>
      </c>
      <c r="J170" s="236">
        <v>50</v>
      </c>
      <c r="K170" s="277"/>
    </row>
    <row r="171" spans="2:11" ht="15" customHeight="1">
      <c r="B171" s="256"/>
      <c r="C171" s="236" t="s">
        <v>405</v>
      </c>
      <c r="D171" s="236"/>
      <c r="E171" s="236"/>
      <c r="F171" s="255" t="s">
        <v>397</v>
      </c>
      <c r="G171" s="236"/>
      <c r="H171" s="236" t="s">
        <v>463</v>
      </c>
      <c r="I171" s="236" t="s">
        <v>407</v>
      </c>
      <c r="J171" s="236"/>
      <c r="K171" s="277"/>
    </row>
    <row r="172" spans="2:11" ht="15" customHeight="1">
      <c r="B172" s="256"/>
      <c r="C172" s="236" t="s">
        <v>416</v>
      </c>
      <c r="D172" s="236"/>
      <c r="E172" s="236"/>
      <c r="F172" s="255" t="s">
        <v>403</v>
      </c>
      <c r="G172" s="236"/>
      <c r="H172" s="236" t="s">
        <v>463</v>
      </c>
      <c r="I172" s="236" t="s">
        <v>399</v>
      </c>
      <c r="J172" s="236">
        <v>50</v>
      </c>
      <c r="K172" s="277"/>
    </row>
    <row r="173" spans="2:11" ht="15" customHeight="1">
      <c r="B173" s="256"/>
      <c r="C173" s="236" t="s">
        <v>424</v>
      </c>
      <c r="D173" s="236"/>
      <c r="E173" s="236"/>
      <c r="F173" s="255" t="s">
        <v>403</v>
      </c>
      <c r="G173" s="236"/>
      <c r="H173" s="236" t="s">
        <v>463</v>
      </c>
      <c r="I173" s="236" t="s">
        <v>399</v>
      </c>
      <c r="J173" s="236">
        <v>50</v>
      </c>
      <c r="K173" s="277"/>
    </row>
    <row r="174" spans="2:11" ht="15" customHeight="1">
      <c r="B174" s="256"/>
      <c r="C174" s="236" t="s">
        <v>422</v>
      </c>
      <c r="D174" s="236"/>
      <c r="E174" s="236"/>
      <c r="F174" s="255" t="s">
        <v>403</v>
      </c>
      <c r="G174" s="236"/>
      <c r="H174" s="236" t="s">
        <v>463</v>
      </c>
      <c r="I174" s="236" t="s">
        <v>399</v>
      </c>
      <c r="J174" s="236">
        <v>50</v>
      </c>
      <c r="K174" s="277"/>
    </row>
    <row r="175" spans="2:11" ht="15" customHeight="1">
      <c r="B175" s="256"/>
      <c r="C175" s="236" t="s">
        <v>98</v>
      </c>
      <c r="D175" s="236"/>
      <c r="E175" s="236"/>
      <c r="F175" s="255" t="s">
        <v>397</v>
      </c>
      <c r="G175" s="236"/>
      <c r="H175" s="236" t="s">
        <v>464</v>
      </c>
      <c r="I175" s="236" t="s">
        <v>465</v>
      </c>
      <c r="J175" s="236"/>
      <c r="K175" s="277"/>
    </row>
    <row r="176" spans="2:11" ht="15" customHeight="1">
      <c r="B176" s="256"/>
      <c r="C176" s="236" t="s">
        <v>54</v>
      </c>
      <c r="D176" s="236"/>
      <c r="E176" s="236"/>
      <c r="F176" s="255" t="s">
        <v>397</v>
      </c>
      <c r="G176" s="236"/>
      <c r="H176" s="236" t="s">
        <v>466</v>
      </c>
      <c r="I176" s="236" t="s">
        <v>467</v>
      </c>
      <c r="J176" s="236">
        <v>1</v>
      </c>
      <c r="K176" s="277"/>
    </row>
    <row r="177" spans="2:11" ht="15" customHeight="1">
      <c r="B177" s="256"/>
      <c r="C177" s="236" t="s">
        <v>50</v>
      </c>
      <c r="D177" s="236"/>
      <c r="E177" s="236"/>
      <c r="F177" s="255" t="s">
        <v>397</v>
      </c>
      <c r="G177" s="236"/>
      <c r="H177" s="236" t="s">
        <v>468</v>
      </c>
      <c r="I177" s="236" t="s">
        <v>399</v>
      </c>
      <c r="J177" s="236">
        <v>20</v>
      </c>
      <c r="K177" s="277"/>
    </row>
    <row r="178" spans="2:11" ht="15" customHeight="1">
      <c r="B178" s="256"/>
      <c r="C178" s="236" t="s">
        <v>99</v>
      </c>
      <c r="D178" s="236"/>
      <c r="E178" s="236"/>
      <c r="F178" s="255" t="s">
        <v>397</v>
      </c>
      <c r="G178" s="236"/>
      <c r="H178" s="236" t="s">
        <v>469</v>
      </c>
      <c r="I178" s="236" t="s">
        <v>399</v>
      </c>
      <c r="J178" s="236">
        <v>255</v>
      </c>
      <c r="K178" s="277"/>
    </row>
    <row r="179" spans="2:11" ht="15" customHeight="1">
      <c r="B179" s="256"/>
      <c r="C179" s="236" t="s">
        <v>100</v>
      </c>
      <c r="D179" s="236"/>
      <c r="E179" s="236"/>
      <c r="F179" s="255" t="s">
        <v>397</v>
      </c>
      <c r="G179" s="236"/>
      <c r="H179" s="236" t="s">
        <v>362</v>
      </c>
      <c r="I179" s="236" t="s">
        <v>399</v>
      </c>
      <c r="J179" s="236">
        <v>10</v>
      </c>
      <c r="K179" s="277"/>
    </row>
    <row r="180" spans="2:11" ht="15" customHeight="1">
      <c r="B180" s="256"/>
      <c r="C180" s="236" t="s">
        <v>101</v>
      </c>
      <c r="D180" s="236"/>
      <c r="E180" s="236"/>
      <c r="F180" s="255" t="s">
        <v>397</v>
      </c>
      <c r="G180" s="236"/>
      <c r="H180" s="236" t="s">
        <v>470</v>
      </c>
      <c r="I180" s="236" t="s">
        <v>431</v>
      </c>
      <c r="J180" s="236"/>
      <c r="K180" s="277"/>
    </row>
    <row r="181" spans="2:11" ht="15" customHeight="1">
      <c r="B181" s="256"/>
      <c r="C181" s="236" t="s">
        <v>471</v>
      </c>
      <c r="D181" s="236"/>
      <c r="E181" s="236"/>
      <c r="F181" s="255" t="s">
        <v>397</v>
      </c>
      <c r="G181" s="236"/>
      <c r="H181" s="236" t="s">
        <v>472</v>
      </c>
      <c r="I181" s="236" t="s">
        <v>431</v>
      </c>
      <c r="J181" s="236"/>
      <c r="K181" s="277"/>
    </row>
    <row r="182" spans="2:11" ht="15" customHeight="1">
      <c r="B182" s="256"/>
      <c r="C182" s="236" t="s">
        <v>460</v>
      </c>
      <c r="D182" s="236"/>
      <c r="E182" s="236"/>
      <c r="F182" s="255" t="s">
        <v>397</v>
      </c>
      <c r="G182" s="236"/>
      <c r="H182" s="236" t="s">
        <v>473</v>
      </c>
      <c r="I182" s="236" t="s">
        <v>431</v>
      </c>
      <c r="J182" s="236"/>
      <c r="K182" s="277"/>
    </row>
    <row r="183" spans="2:11" ht="15" customHeight="1">
      <c r="B183" s="256"/>
      <c r="C183" s="236" t="s">
        <v>103</v>
      </c>
      <c r="D183" s="236"/>
      <c r="E183" s="236"/>
      <c r="F183" s="255" t="s">
        <v>403</v>
      </c>
      <c r="G183" s="236"/>
      <c r="H183" s="236" t="s">
        <v>474</v>
      </c>
      <c r="I183" s="236" t="s">
        <v>399</v>
      </c>
      <c r="J183" s="236">
        <v>50</v>
      </c>
      <c r="K183" s="277"/>
    </row>
    <row r="184" spans="2:11" ht="15" customHeight="1">
      <c r="B184" s="256"/>
      <c r="C184" s="236" t="s">
        <v>475</v>
      </c>
      <c r="D184" s="236"/>
      <c r="E184" s="236"/>
      <c r="F184" s="255" t="s">
        <v>403</v>
      </c>
      <c r="G184" s="236"/>
      <c r="H184" s="236" t="s">
        <v>476</v>
      </c>
      <c r="I184" s="236" t="s">
        <v>477</v>
      </c>
      <c r="J184" s="236"/>
      <c r="K184" s="277"/>
    </row>
    <row r="185" spans="2:11" ht="15" customHeight="1">
      <c r="B185" s="256"/>
      <c r="C185" s="236" t="s">
        <v>478</v>
      </c>
      <c r="D185" s="236"/>
      <c r="E185" s="236"/>
      <c r="F185" s="255" t="s">
        <v>403</v>
      </c>
      <c r="G185" s="236"/>
      <c r="H185" s="236" t="s">
        <v>479</v>
      </c>
      <c r="I185" s="236" t="s">
        <v>477</v>
      </c>
      <c r="J185" s="236"/>
      <c r="K185" s="277"/>
    </row>
    <row r="186" spans="2:11" ht="15" customHeight="1">
      <c r="B186" s="256"/>
      <c r="C186" s="236" t="s">
        <v>480</v>
      </c>
      <c r="D186" s="236"/>
      <c r="E186" s="236"/>
      <c r="F186" s="255" t="s">
        <v>403</v>
      </c>
      <c r="G186" s="236"/>
      <c r="H186" s="236" t="s">
        <v>481</v>
      </c>
      <c r="I186" s="236" t="s">
        <v>477</v>
      </c>
      <c r="J186" s="236"/>
      <c r="K186" s="277"/>
    </row>
    <row r="187" spans="2:11" ht="15" customHeight="1">
      <c r="B187" s="256"/>
      <c r="C187" s="289" t="s">
        <v>482</v>
      </c>
      <c r="D187" s="236"/>
      <c r="E187" s="236"/>
      <c r="F187" s="255" t="s">
        <v>403</v>
      </c>
      <c r="G187" s="236"/>
      <c r="H187" s="236" t="s">
        <v>483</v>
      </c>
      <c r="I187" s="236" t="s">
        <v>484</v>
      </c>
      <c r="J187" s="290" t="s">
        <v>485</v>
      </c>
      <c r="K187" s="277"/>
    </row>
    <row r="188" spans="2:11" ht="15" customHeight="1">
      <c r="B188" s="256"/>
      <c r="C188" s="241" t="s">
        <v>39</v>
      </c>
      <c r="D188" s="236"/>
      <c r="E188" s="236"/>
      <c r="F188" s="255" t="s">
        <v>397</v>
      </c>
      <c r="G188" s="236"/>
      <c r="H188" s="232" t="s">
        <v>486</v>
      </c>
      <c r="I188" s="236" t="s">
        <v>487</v>
      </c>
      <c r="J188" s="236"/>
      <c r="K188" s="277"/>
    </row>
    <row r="189" spans="2:11" ht="15" customHeight="1">
      <c r="B189" s="256"/>
      <c r="C189" s="241" t="s">
        <v>488</v>
      </c>
      <c r="D189" s="236"/>
      <c r="E189" s="236"/>
      <c r="F189" s="255" t="s">
        <v>397</v>
      </c>
      <c r="G189" s="236"/>
      <c r="H189" s="236" t="s">
        <v>489</v>
      </c>
      <c r="I189" s="236" t="s">
        <v>431</v>
      </c>
      <c r="J189" s="236"/>
      <c r="K189" s="277"/>
    </row>
    <row r="190" spans="2:11" ht="15" customHeight="1">
      <c r="B190" s="256"/>
      <c r="C190" s="241" t="s">
        <v>490</v>
      </c>
      <c r="D190" s="236"/>
      <c r="E190" s="236"/>
      <c r="F190" s="255" t="s">
        <v>397</v>
      </c>
      <c r="G190" s="236"/>
      <c r="H190" s="236" t="s">
        <v>491</v>
      </c>
      <c r="I190" s="236" t="s">
        <v>431</v>
      </c>
      <c r="J190" s="236"/>
      <c r="K190" s="277"/>
    </row>
    <row r="191" spans="2:11" ht="15" customHeight="1">
      <c r="B191" s="256"/>
      <c r="C191" s="241" t="s">
        <v>492</v>
      </c>
      <c r="D191" s="236"/>
      <c r="E191" s="236"/>
      <c r="F191" s="255" t="s">
        <v>403</v>
      </c>
      <c r="G191" s="236"/>
      <c r="H191" s="236" t="s">
        <v>493</v>
      </c>
      <c r="I191" s="236" t="s">
        <v>431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2.2">
      <c r="B197" s="227"/>
      <c r="C197" s="347" t="s">
        <v>494</v>
      </c>
      <c r="D197" s="347"/>
      <c r="E197" s="347"/>
      <c r="F197" s="347"/>
      <c r="G197" s="347"/>
      <c r="H197" s="347"/>
      <c r="I197" s="347"/>
      <c r="J197" s="347"/>
      <c r="K197" s="228"/>
    </row>
    <row r="198" spans="2:11" ht="25.5" customHeight="1">
      <c r="B198" s="227"/>
      <c r="C198" s="292" t="s">
        <v>495</v>
      </c>
      <c r="D198" s="292"/>
      <c r="E198" s="292"/>
      <c r="F198" s="292" t="s">
        <v>496</v>
      </c>
      <c r="G198" s="293"/>
      <c r="H198" s="346" t="s">
        <v>497</v>
      </c>
      <c r="I198" s="346"/>
      <c r="J198" s="346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487</v>
      </c>
      <c r="D200" s="236"/>
      <c r="E200" s="236"/>
      <c r="F200" s="255" t="s">
        <v>40</v>
      </c>
      <c r="G200" s="236"/>
      <c r="H200" s="344" t="s">
        <v>498</v>
      </c>
      <c r="I200" s="344"/>
      <c r="J200" s="344"/>
      <c r="K200" s="277"/>
    </row>
    <row r="201" spans="2:11" ht="15" customHeight="1">
      <c r="B201" s="256"/>
      <c r="C201" s="262"/>
      <c r="D201" s="236"/>
      <c r="E201" s="236"/>
      <c r="F201" s="255" t="s">
        <v>41</v>
      </c>
      <c r="G201" s="236"/>
      <c r="H201" s="344" t="s">
        <v>499</v>
      </c>
      <c r="I201" s="344"/>
      <c r="J201" s="344"/>
      <c r="K201" s="277"/>
    </row>
    <row r="202" spans="2:11" ht="15" customHeight="1">
      <c r="B202" s="256"/>
      <c r="C202" s="262"/>
      <c r="D202" s="236"/>
      <c r="E202" s="236"/>
      <c r="F202" s="255" t="s">
        <v>44</v>
      </c>
      <c r="G202" s="236"/>
      <c r="H202" s="344" t="s">
        <v>500</v>
      </c>
      <c r="I202" s="344"/>
      <c r="J202" s="344"/>
      <c r="K202" s="277"/>
    </row>
    <row r="203" spans="2:11" ht="15" customHeight="1">
      <c r="B203" s="256"/>
      <c r="C203" s="236"/>
      <c r="D203" s="236"/>
      <c r="E203" s="236"/>
      <c r="F203" s="255" t="s">
        <v>42</v>
      </c>
      <c r="G203" s="236"/>
      <c r="H203" s="344" t="s">
        <v>501</v>
      </c>
      <c r="I203" s="344"/>
      <c r="J203" s="344"/>
      <c r="K203" s="277"/>
    </row>
    <row r="204" spans="2:11" ht="15" customHeight="1">
      <c r="B204" s="256"/>
      <c r="C204" s="236"/>
      <c r="D204" s="236"/>
      <c r="E204" s="236"/>
      <c r="F204" s="255" t="s">
        <v>43</v>
      </c>
      <c r="G204" s="236"/>
      <c r="H204" s="344" t="s">
        <v>502</v>
      </c>
      <c r="I204" s="344"/>
      <c r="J204" s="344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443</v>
      </c>
      <c r="D206" s="236"/>
      <c r="E206" s="236"/>
      <c r="F206" s="255" t="s">
        <v>73</v>
      </c>
      <c r="G206" s="236"/>
      <c r="H206" s="344" t="s">
        <v>503</v>
      </c>
      <c r="I206" s="344"/>
      <c r="J206" s="344"/>
      <c r="K206" s="277"/>
    </row>
    <row r="207" spans="2:11" ht="15" customHeight="1">
      <c r="B207" s="256"/>
      <c r="C207" s="262"/>
      <c r="D207" s="236"/>
      <c r="E207" s="236"/>
      <c r="F207" s="255" t="s">
        <v>340</v>
      </c>
      <c r="G207" s="236"/>
      <c r="H207" s="344" t="s">
        <v>341</v>
      </c>
      <c r="I207" s="344"/>
      <c r="J207" s="344"/>
      <c r="K207" s="277"/>
    </row>
    <row r="208" spans="2:11" ht="15" customHeight="1">
      <c r="B208" s="256"/>
      <c r="C208" s="236"/>
      <c r="D208" s="236"/>
      <c r="E208" s="236"/>
      <c r="F208" s="255" t="s">
        <v>338</v>
      </c>
      <c r="G208" s="236"/>
      <c r="H208" s="344" t="s">
        <v>504</v>
      </c>
      <c r="I208" s="344"/>
      <c r="J208" s="344"/>
      <c r="K208" s="277"/>
    </row>
    <row r="209" spans="2:11" ht="15" customHeight="1">
      <c r="B209" s="294"/>
      <c r="C209" s="262"/>
      <c r="D209" s="262"/>
      <c r="E209" s="262"/>
      <c r="F209" s="255" t="s">
        <v>342</v>
      </c>
      <c r="G209" s="241"/>
      <c r="H209" s="345" t="s">
        <v>343</v>
      </c>
      <c r="I209" s="345"/>
      <c r="J209" s="345"/>
      <c r="K209" s="295"/>
    </row>
    <row r="210" spans="2:11" ht="15" customHeight="1">
      <c r="B210" s="294"/>
      <c r="C210" s="262"/>
      <c r="D210" s="262"/>
      <c r="E210" s="262"/>
      <c r="F210" s="255" t="s">
        <v>344</v>
      </c>
      <c r="G210" s="241"/>
      <c r="H210" s="345" t="s">
        <v>505</v>
      </c>
      <c r="I210" s="345"/>
      <c r="J210" s="345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467</v>
      </c>
      <c r="D212" s="262"/>
      <c r="E212" s="262"/>
      <c r="F212" s="255">
        <v>1</v>
      </c>
      <c r="G212" s="241"/>
      <c r="H212" s="345" t="s">
        <v>506</v>
      </c>
      <c r="I212" s="345"/>
      <c r="J212" s="345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45" t="s">
        <v>507</v>
      </c>
      <c r="I213" s="345"/>
      <c r="J213" s="345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45" t="s">
        <v>508</v>
      </c>
      <c r="I214" s="345"/>
      <c r="J214" s="345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45" t="s">
        <v>509</v>
      </c>
      <c r="I215" s="345"/>
      <c r="J215" s="345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10-02 - Výměna oken a bal...</vt:lpstr>
      <vt:lpstr>Pokyny pro vyplnění</vt:lpstr>
      <vt:lpstr>'10-02 - Výměna oken a bal...'!Názvy_tisku</vt:lpstr>
      <vt:lpstr>'Rekapitulace stavby'!Názvy_tisku</vt:lpstr>
      <vt:lpstr>'10-02 - Výměna oken a bal...'!Oblast_tisku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Burdíková</dc:creator>
  <cp:lastModifiedBy>vvojtalova</cp:lastModifiedBy>
  <dcterms:created xsi:type="dcterms:W3CDTF">2017-10-02T11:20:06Z</dcterms:created>
  <dcterms:modified xsi:type="dcterms:W3CDTF">2017-10-02T13:22:02Z</dcterms:modified>
</cp:coreProperties>
</file>