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BD ul. Michálkovická..." sheetId="2" r:id="rId2"/>
    <sheet name="02 - BD ul. Zapletalova 2..." sheetId="3" r:id="rId3"/>
    <sheet name="03 - Bytová jednotka č. 4..." sheetId="4" r:id="rId4"/>
    <sheet name="04 - BD ul. Plechanovova2..." sheetId="5" r:id="rId5"/>
    <sheet name="05 - BD Hladnovská 728_73..." sheetId="6" r:id="rId6"/>
    <sheet name="Pokyny pro vyplnění" sheetId="7" r:id="rId7"/>
  </sheets>
  <definedNames>
    <definedName name="_xlnm._FilterDatabase" localSheetId="1" hidden="1">'01 - BD ul. Michálkovická...'!$C$85:$K$85</definedName>
    <definedName name="_xlnm._FilterDatabase" localSheetId="2" hidden="1">'02 - BD ul. Zapletalova 2...'!$C$84:$K$84</definedName>
    <definedName name="_xlnm._FilterDatabase" localSheetId="3" hidden="1">'03 - Bytová jednotka č. 4...'!$C$84:$K$84</definedName>
    <definedName name="_xlnm._FilterDatabase" localSheetId="4" hidden="1">'04 - BD ul. Plechanovova2...'!$C$84:$K$84</definedName>
    <definedName name="_xlnm._FilterDatabase" localSheetId="5" hidden="1">'05 - BD Hladnovská 728_73...'!$C$83:$K$83</definedName>
    <definedName name="_xlnm.Print_Titles" localSheetId="1">'01 - BD ul. Michálkovická...'!$85:$85</definedName>
    <definedName name="_xlnm.Print_Titles" localSheetId="2">'02 - BD ul. Zapletalova 2...'!$84:$84</definedName>
    <definedName name="_xlnm.Print_Titles" localSheetId="3">'03 - Bytová jednotka č. 4...'!$84:$84</definedName>
    <definedName name="_xlnm.Print_Titles" localSheetId="4">'04 - BD ul. Plechanovova2...'!$84:$84</definedName>
    <definedName name="_xlnm.Print_Titles" localSheetId="5">'05 - BD Hladnovská 728_73...'!$83:$83</definedName>
    <definedName name="_xlnm.Print_Titles" localSheetId="0">'Rekapitulace stavby'!$49:$49</definedName>
    <definedName name="_xlnm.Print_Area" localSheetId="1">'01 - BD ul. Michálkovická...'!$C$4:$J$36,'01 - BD ul. Michálkovická...'!$C$42:$J$67,'01 - BD ul. Michálkovická...'!$C$73:$K$145</definedName>
    <definedName name="_xlnm.Print_Area" localSheetId="2">'02 - BD ul. Zapletalova 2...'!$C$4:$J$36,'02 - BD ul. Zapletalova 2...'!$C$42:$J$66,'02 - BD ul. Zapletalova 2...'!$C$72:$K$135</definedName>
    <definedName name="_xlnm.Print_Area" localSheetId="3">'03 - Bytová jednotka č. 4...'!$C$4:$J$36,'03 - Bytová jednotka č. 4...'!$C$42:$J$66,'03 - Bytová jednotka č. 4...'!$C$72:$K$149</definedName>
    <definedName name="_xlnm.Print_Area" localSheetId="4">'04 - BD ul. Plechanovova2...'!$C$4:$J$36,'04 - BD ul. Plechanovova2...'!$C$42:$J$66,'04 - BD ul. Plechanovova2...'!$C$72:$K$141</definedName>
    <definedName name="_xlnm.Print_Area" localSheetId="5">'05 - BD Hladnovská 728_73...'!$C$4:$J$36,'05 - BD Hladnovská 728_73...'!$C$42:$J$65,'05 - BD Hladnovská 728_73...'!$C$71:$K$131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<sst xmlns="http://schemas.openxmlformats.org/spreadsheetml/2006/main" count="4153" uniqueCount="741">
  <si>
    <t>Export VZ</t>
  </si>
  <si>
    <t>List obsahuje:</t>
  </si>
  <si>
    <t>3.0</t>
  </si>
  <si>
    <t>ZAMOK</t>
  </si>
  <si>
    <t>False</t>
  </si>
  <si>
    <t>{DF390F78-D37D-4255-9ABF-C831B7152C99}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</si>
  <si>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</si>
  <si>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</si>
  <si>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</si>
  <si>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</si>
  <si>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</si>
  <si>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</si>
  <si>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</si>
  <si>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</si>
  <si>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3-01/24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</si>
  <si>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</si>
  <si>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</si>
  <si>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oken v bytových domech</t>
  </si>
  <si>
    <t>0,1</t>
  </si>
  <si>
    <t>KSO:</t>
  </si>
  <si>
    <t>CC-CZ:</t>
  </si>
  <si>
    <t>1</t>
  </si>
  <si>
    <t>Místo:</t>
  </si>
  <si>
    <t xml:space="preserve"> </t>
  </si>
  <si>
    <t>Datum:</t>
  </si>
  <si>
    <t>31.10.2016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</si>
  <si>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</si>
  <si>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</si>
  <si>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</si>
  <si>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</si>
  <si>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</si>
  <si>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</si>
  <si>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</si>
  <si>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</si>
  <si>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</si>
  <si>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</si>
  <si>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</si>
  <si>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</si>
  <si>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</si>
  <si>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</si>
  <si>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</si>
  <si>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</si>
  <si>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</si>
  <si>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</si>
  <si>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</si>
  <si>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</si>
  <si>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</si>
  <si>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</si>
  <si>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</si>
  <si>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</si>
  <si>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</si>
  <si>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</si>
  <si>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</si>
  <si>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</si>
  <si>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</si>
  <si>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</si>
  <si>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</si>
  <si>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</si>
  <si>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</si>
  <si>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</si>
  <si>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</si>
  <si>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</si>
  <si>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</si>
  <si>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</si>
  <si>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</si>
  <si>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</si>
  <si>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</si>
  <si>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</si>
  <si>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</si>
  <si>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</si>
  <si>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</si>
  <si>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</si>
  <si>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</si>
  <si>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</si>
  <si>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</si>
  <si>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BD ul. Michálkovická 1699/62, k.ú. Slezská Ostrava</t>
  </si>
  <si>
    <t>STA</t>
  </si>
  <si>
    <t>{74E370FF-5107-489E-A0C0-78997483D2B6}</t>
  </si>
  <si>
    <t>02</t>
  </si>
  <si>
    <t>BD ul. Zapletalova 258/12, 257/14, 256/16, k.ú. Slezská Ostrava</t>
  </si>
  <si>
    <t>{64B4F935-3471-4854-8A36-AE743D2656AC}</t>
  </si>
  <si>
    <t>03</t>
  </si>
  <si>
    <t>Bytová jednotka č. 4 v domě Plechanovova 128/4, Ostrava - Hrušov</t>
  </si>
  <si>
    <t>{BB959A67-7726-4EF1-B96F-3F9D879DCC22}</t>
  </si>
  <si>
    <t>04</t>
  </si>
  <si>
    <t>BD ul. Plechanovova21/10, k.ú. Hrušov</t>
  </si>
  <si>
    <t>{C59C2A1A-11F8-41B9-9179-1532EBA18A70}</t>
  </si>
  <si>
    <t>05</t>
  </si>
  <si>
    <t>BD Hladnovská 728/73 a Želazného 729/2</t>
  </si>
  <si>
    <t>{5B18D098-738E-4E16-8B72-CF81ECAC614B}</t>
  </si>
  <si>
    <t>Zpět na list:</t>
  </si>
  <si>
    <t>KRYCÍ LIST SOUPISU</t>
  </si>
  <si>
    <t>Objekt:</t>
  </si>
  <si>
    <t>01 - BD ul. Michálkovická 1699/62, k.ú. Slezská Ostrava</t>
  </si>
  <si>
    <t>Slezská Ostrava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</si>
  <si>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</si>
  <si>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</si>
  <si>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</si>
  <si>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</si>
  <si>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</si>
  <si>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</si>
  <si>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</si>
  <si>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</si>
  <si>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</si>
  <si>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</si>
  <si>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</si>
  <si>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</si>
  <si>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</si>
  <si>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</si>
  <si>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</si>
  <si>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</si>
  <si>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</si>
  <si>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</si>
  <si>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</si>
  <si>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</si>
  <si>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</si>
  <si>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</si>
  <si>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</si>
  <si>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</si>
  <si>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</si>
  <si>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</si>
  <si>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</si>
  <si>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</si>
  <si>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</si>
  <si>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</si>
  <si>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</si>
  <si>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</si>
  <si>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</si>
  <si>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</si>
  <si>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</si>
  <si>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</si>
  <si>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349234831</t>
  </si>
  <si>
    <t>Doplnění zdiva okenních obrub</t>
  </si>
  <si>
    <t>m</t>
  </si>
  <si>
    <t>CS ÚRS 2015 01</t>
  </si>
  <si>
    <t>4</t>
  </si>
  <si>
    <t>2</t>
  </si>
  <si>
    <t>-845406797</t>
  </si>
  <si>
    <t>P</t>
  </si>
  <si>
    <t>Poznámka k položce:
úprava příčky tl. 100 mm meziokenní výplň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</si>
  <si>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</si>
  <si>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</si>
  <si>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</si>
  <si>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</si>
  <si>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</si>
  <si>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1633990579</t>
  </si>
  <si>
    <t>619995001</t>
  </si>
  <si>
    <t>Začištění omítek kolem oken, dveří, podlah nebo obkladů</t>
  </si>
  <si>
    <t>490569644</t>
  </si>
  <si>
    <t>622325202</t>
  </si>
  <si>
    <t>Oprava vnější vápenné nebo vápenocementové štukové omítky složitosti 1 stěn v rozsahu do 30%</t>
  </si>
  <si>
    <t>-241377008</t>
  </si>
  <si>
    <t>5</t>
  </si>
  <si>
    <t>622611131</t>
  </si>
  <si>
    <t>Nátěr akrylátový dvojnásobný vnějších omítaných stěn včetně penetrace provedený ručně</t>
  </si>
  <si>
    <t>-235868699</t>
  </si>
  <si>
    <t>629135102</t>
  </si>
  <si>
    <t>Vyrovnávací vrstva pod klempířské prvky z MC š do 300 mm</t>
  </si>
  <si>
    <t>-1153236312</t>
  </si>
  <si>
    <t>Poznámka k položce:
pod parapety vnější</t>
  </si>
  <si>
    <t>7</t>
  </si>
  <si>
    <t>632451024</t>
  </si>
  <si>
    <t>Vyrovnávací potěr tl do 50 mm z MC 15 provedený v pásu</t>
  </si>
  <si>
    <t>-918569897</t>
  </si>
  <si>
    <t xml:space="preserve">Poznámka k položce:
pod parapety vnitřní
</t>
  </si>
  <si>
    <t>VV</t>
  </si>
  <si>
    <t>0,2*84,5</t>
  </si>
  <si>
    <t>0,3*5,4</t>
  </si>
  <si>
    <t>Součet</t>
  </si>
  <si>
    <t>9</t>
  </si>
  <si>
    <t>Ostatní konstrukce a práce, bourání</t>
  </si>
  <si>
    <t>8</t>
  </si>
  <si>
    <t>952901199</t>
  </si>
  <si>
    <t>Průběžný úklid při provádění prací</t>
  </si>
  <si>
    <t>kpl</t>
  </si>
  <si>
    <t>1396496052</t>
  </si>
  <si>
    <t>968062375</t>
  </si>
  <si>
    <t>Vybourání dřevěných rámů oken zdvojených včetně křídel pl do 2 m2</t>
  </si>
  <si>
    <t>-1746665642</t>
  </si>
  <si>
    <t>968062376</t>
  </si>
  <si>
    <t>Vybourání dřevěných rámů oken zdvojených včetně křídel pl do 4 m2</t>
  </si>
  <si>
    <t>-942929074</t>
  </si>
  <si>
    <t>997</t>
  </si>
  <si>
    <t>Přesun sutě</t>
  </si>
  <si>
    <t>11</t>
  </si>
  <si>
    <t>997013213</t>
  </si>
  <si>
    <t>Vnitrostaveništní doprava suti a vybouraných hmot pro budovy v do 12 m ručně</t>
  </si>
  <si>
    <t>t</t>
  </si>
  <si>
    <t>1977372712</t>
  </si>
  <si>
    <t>12</t>
  </si>
  <si>
    <t>997013501</t>
  </si>
  <si>
    <t>Odvoz suti a vybouraných hmot na skládku nebo meziskládku do 1 km se složením</t>
  </si>
  <si>
    <t>143985935</t>
  </si>
  <si>
    <t>13</t>
  </si>
  <si>
    <t>997013509</t>
  </si>
  <si>
    <t>Příplatek k odvozu suti a vybouraných hmot na skládku ZKD 1 km přes 1 km</t>
  </si>
  <si>
    <t>657162958</t>
  </si>
  <si>
    <t>4,903*14 'Přepočtené koeficientem množství</t>
  </si>
  <si>
    <t>14</t>
  </si>
  <si>
    <t>997013831</t>
  </si>
  <si>
    <t>Poplatek za uložení stavebního směsného odpadu na skládce (skládkovné)</t>
  </si>
  <si>
    <t>2103315258</t>
  </si>
  <si>
    <t>998</t>
  </si>
  <si>
    <t>Přesun hmot</t>
  </si>
  <si>
    <t>998011002</t>
  </si>
  <si>
    <t>Přesun hmot pro budovy zděné v do 12 m</t>
  </si>
  <si>
    <t>1298026277</t>
  </si>
  <si>
    <t>PSV</t>
  </si>
  <si>
    <t>Práce a dodávky PSV</t>
  </si>
  <si>
    <t>764</t>
  </si>
  <si>
    <t>Konstrukce klempířské</t>
  </si>
  <si>
    <t>16</t>
  </si>
  <si>
    <t>764002851</t>
  </si>
  <si>
    <t>Demontáž oplechování parapetů do suti</t>
  </si>
  <si>
    <t>-309172846</t>
  </si>
  <si>
    <t>17</t>
  </si>
  <si>
    <t>764216403</t>
  </si>
  <si>
    <t>Oplechování parapetů rovných mechanicky kotvené z Pz plechu rš 250 mm</t>
  </si>
  <si>
    <t>-1475660620</t>
  </si>
  <si>
    <t>18</t>
  </si>
  <si>
    <t>998764202</t>
  </si>
  <si>
    <t>Přesun hmot procentní pro konstrukce klempířské v objektech v do 12 m</t>
  </si>
  <si>
    <t>%</t>
  </si>
  <si>
    <t>-657865569</t>
  </si>
  <si>
    <t>766</t>
  </si>
  <si>
    <t>Konstrukce truhlářské</t>
  </si>
  <si>
    <t>19</t>
  </si>
  <si>
    <t>766441821</t>
  </si>
  <si>
    <t>Demontáž parapetních desek dřevěných nebo plastových šířky do 30 cm délky přes 1,0 m</t>
  </si>
  <si>
    <t>kus</t>
  </si>
  <si>
    <t>2116784320</t>
  </si>
  <si>
    <t>20</t>
  </si>
  <si>
    <t>766622131</t>
  </si>
  <si>
    <t>Montáž plastových oken plochy přes 1 m2 otevíravých výšky do 1,5 m s rámem do zdiva</t>
  </si>
  <si>
    <t>-586068727</t>
  </si>
  <si>
    <t>M</t>
  </si>
  <si>
    <t>611400171</t>
  </si>
  <si>
    <t>1/P - okno plastové 2křídlové 1350x1200 mm (otevíravé a sklápěcí)</t>
  </si>
  <si>
    <t>32</t>
  </si>
  <si>
    <t>521074837</t>
  </si>
  <si>
    <t>22</t>
  </si>
  <si>
    <t>611400172</t>
  </si>
  <si>
    <t>2a/P - okno plastové1350x1200 mm (sestava s meziokenní vložkou otevíravé, sklápěcí)</t>
  </si>
  <si>
    <t>-2032427101</t>
  </si>
  <si>
    <t>Poznámka k položce:
Sestava se dvěmi okenními křídly a meziokenní vložkou</t>
  </si>
  <si>
    <t>23</t>
  </si>
  <si>
    <t>611400173</t>
  </si>
  <si>
    <t>2b/P - okno plastové1350x1200 mm (sestava s meziokenní vložkou otevíravé, sklápěcí)</t>
  </si>
  <si>
    <t>1659426552</t>
  </si>
  <si>
    <t>24</t>
  </si>
  <si>
    <t>611400174</t>
  </si>
  <si>
    <t xml:space="preserve">3/P - okno plastové 2křídlové otevíravé 1350x1200 mm </t>
  </si>
  <si>
    <t>-1188604330</t>
  </si>
  <si>
    <t>25</t>
  </si>
  <si>
    <t>611400176</t>
  </si>
  <si>
    <t>5/P - okno plastové 2křídlové 1350x1350 mm  (otevíravé a sklápěcí)</t>
  </si>
  <si>
    <t>-416649370</t>
  </si>
  <si>
    <t>26</t>
  </si>
  <si>
    <t>611400177</t>
  </si>
  <si>
    <t>6/P - okno plastové 3křídlové  2100x1500 mm (otevíravé a sklápěcí)</t>
  </si>
  <si>
    <t>-141771940</t>
  </si>
  <si>
    <t>27</t>
  </si>
  <si>
    <t>611400178</t>
  </si>
  <si>
    <t>7/P - okno plastové 2křídlové 1350x1500 mm (otevíravé a sklápěcí)</t>
  </si>
  <si>
    <t>-28156472</t>
  </si>
  <si>
    <t>28</t>
  </si>
  <si>
    <t>766622132</t>
  </si>
  <si>
    <t>Montáž plastových oken plochy přes 1 m2 otevíravých výšky do 2,5 m s rámem do zdiva</t>
  </si>
  <si>
    <t>-1040842224</t>
  </si>
  <si>
    <t>29</t>
  </si>
  <si>
    <t>611400175</t>
  </si>
  <si>
    <t>4/P - okno plastové 3křídlové 1350x1800 mm (horní část otevíravá, spodní sklápěcí)</t>
  </si>
  <si>
    <t>-706503168</t>
  </si>
  <si>
    <t>30</t>
  </si>
  <si>
    <t>766641161</t>
  </si>
  <si>
    <t>Montáž balkónových dveří zdvojených 2křídlových bez nadsvětlíku včetně rámu do zdiva</t>
  </si>
  <si>
    <t>-991994760</t>
  </si>
  <si>
    <t>31</t>
  </si>
  <si>
    <t>611441391</t>
  </si>
  <si>
    <t>8/P - dveře plastové balkonové 2křídlové otevíravé 1350x2200mm</t>
  </si>
  <si>
    <t>1775774484</t>
  </si>
  <si>
    <t>766694112</t>
  </si>
  <si>
    <t>Montáž parapetních desek plastových šířky do 30 cm délky do 1,6 m</t>
  </si>
  <si>
    <t>-2091893446</t>
  </si>
  <si>
    <t>33</t>
  </si>
  <si>
    <t>611444021</t>
  </si>
  <si>
    <t>parapet plastový vnitřní š= 30 cm</t>
  </si>
  <si>
    <t>1179313013</t>
  </si>
  <si>
    <t>5,4*1,05 'Přepočtené koeficientem množství</t>
  </si>
  <si>
    <t>34</t>
  </si>
  <si>
    <t>611444001</t>
  </si>
  <si>
    <t>parapet plastový vnitřní š = 20 cm</t>
  </si>
  <si>
    <t>-919452883</t>
  </si>
  <si>
    <t>81,9*1,05 'Přepočtené koeficientem množství</t>
  </si>
  <si>
    <t>35</t>
  </si>
  <si>
    <t>611444150</t>
  </si>
  <si>
    <t>koncovka k parapetu plastovému vnitřnímu 1 pár</t>
  </si>
  <si>
    <t>-1801313934</t>
  </si>
  <si>
    <t>36</t>
  </si>
  <si>
    <t>998766202</t>
  </si>
  <si>
    <t>Přesun hmot procentní pro konstrukce truhlářské v objektech v do 12 m</t>
  </si>
  <si>
    <t>1567445155</t>
  </si>
  <si>
    <t>784</t>
  </si>
  <si>
    <t>Dokončovací práce - malby a tapety</t>
  </si>
  <si>
    <t>37</t>
  </si>
  <si>
    <t>784181101</t>
  </si>
  <si>
    <t>Základní akrylátová jednonásobná penetrace podkladu v místnostech výšky do 3,80m</t>
  </si>
  <si>
    <t>1115360299</t>
  </si>
  <si>
    <t>38</t>
  </si>
  <si>
    <t>784221101</t>
  </si>
  <si>
    <t>Dvojnásobné bílé malby  ze směsí za sucha dobře otěruvzdorných v místnostech do 3,80 m</t>
  </si>
  <si>
    <t>-823244852</t>
  </si>
  <si>
    <t>39</t>
  </si>
  <si>
    <t>784221131</t>
  </si>
  <si>
    <t>Příplatek k cenám 2x maleb za sucha otěruvzdorných za provádění plochy do 5 m2</t>
  </si>
  <si>
    <t>-509779211</t>
  </si>
  <si>
    <t>02 - BD ul. Zapletalova 258/12, 257/14, 256/16, k.ú. Slezská Ostrava</t>
  </si>
  <si>
    <t>338452412</t>
  </si>
  <si>
    <t>-2093777822</t>
  </si>
  <si>
    <t>-1276415787</t>
  </si>
  <si>
    <t>-614304436</t>
  </si>
  <si>
    <t>-714172884</t>
  </si>
  <si>
    <t>110*0,3</t>
  </si>
  <si>
    <t>-430977984</t>
  </si>
  <si>
    <t>877405069</t>
  </si>
  <si>
    <t>-575152640</t>
  </si>
  <si>
    <t>244710906</t>
  </si>
  <si>
    <t>256204751</t>
  </si>
  <si>
    <t>-474978277</t>
  </si>
  <si>
    <t>6,296*14 'Přepočtené koeficientem množství</t>
  </si>
  <si>
    <t>-1146192365</t>
  </si>
  <si>
    <t>118461499</t>
  </si>
  <si>
    <t>764216400</t>
  </si>
  <si>
    <t>Oplechování parapetů rovných mechanicky kotvené z Pz plechu rš 100 mm - přechodová lišta</t>
  </si>
  <si>
    <t>-976006460</t>
  </si>
  <si>
    <t>2016741611</t>
  </si>
  <si>
    <t>1531199145</t>
  </si>
  <si>
    <t>540386875</t>
  </si>
  <si>
    <t>611400271</t>
  </si>
  <si>
    <t>1/P - okno plastové 2křídlové 1500x1500 mm (otevíravé a sklápěcí)</t>
  </si>
  <si>
    <t>1289566041</t>
  </si>
  <si>
    <t>611400275</t>
  </si>
  <si>
    <t xml:space="preserve">4/P - okno plastové 3křídlové 2400x1500 mm (otevíravé a sklápěcí) </t>
  </si>
  <si>
    <t>-430027981</t>
  </si>
  <si>
    <t>611400278</t>
  </si>
  <si>
    <t xml:space="preserve">6/P - okno plastové 1křídlové 900x1500 mm (otevíravé a sklápěcí) </t>
  </si>
  <si>
    <t>19738020</t>
  </si>
  <si>
    <t>766622216</t>
  </si>
  <si>
    <t>Montáž plastových oken plochy do 1 m2 otevíravých s rámem do zdiva</t>
  </si>
  <si>
    <t>398501566</t>
  </si>
  <si>
    <t>611400272</t>
  </si>
  <si>
    <t>2a/P - okno plastové 1křídlové 600x1500 mm (otevíravé a sklápěcí)</t>
  </si>
  <si>
    <t>1720550898</t>
  </si>
  <si>
    <t>611400273</t>
  </si>
  <si>
    <t xml:space="preserve">2b/P - okno plastové 1křídlové 600x1500 mm (otevíravé a sklápěcí) </t>
  </si>
  <si>
    <t>660398636</t>
  </si>
  <si>
    <t>Poznámka k položce:
s ručně ovládanou ventilační klapkou</t>
  </si>
  <si>
    <t>611400274</t>
  </si>
  <si>
    <t xml:space="preserve">3/P - okno plastové 2křídlové 1500x550 mm (otevíravé) </t>
  </si>
  <si>
    <t>1526283441</t>
  </si>
  <si>
    <t>611400276</t>
  </si>
  <si>
    <t xml:space="preserve">5a/P - okno plastové 1křídlové 600x1500 mm (otevíravé a sklápěcí) </t>
  </si>
  <si>
    <t>883532715</t>
  </si>
  <si>
    <t>611400277</t>
  </si>
  <si>
    <t xml:space="preserve">5b/P - okno plastové 1křídlové 600x1500 mm (otevíravé a sklápěcí) </t>
  </si>
  <si>
    <t>1712365096</t>
  </si>
  <si>
    <t>766641131</t>
  </si>
  <si>
    <t>Montáž balkónových dveří zdvojených 1křídlových bez nadsvětlíku včetně rámu do zdiva</t>
  </si>
  <si>
    <t>-849347837</t>
  </si>
  <si>
    <t>611441392</t>
  </si>
  <si>
    <t>5a/P - dveře plastové balkonové 1křídlové otevíravé 900x2200mm</t>
  </si>
  <si>
    <t>1678673097</t>
  </si>
  <si>
    <t>611441393</t>
  </si>
  <si>
    <t>5b/P - dveře plastové balkonové 1křídlové otevíravé 900x2200mm</t>
  </si>
  <si>
    <t>35508779</t>
  </si>
  <si>
    <t>461900891</t>
  </si>
  <si>
    <t>124866472</t>
  </si>
  <si>
    <t>110*1,05 'Přepočtené koeficientem množství</t>
  </si>
  <si>
    <t>-875024143</t>
  </si>
  <si>
    <t>979417629</t>
  </si>
  <si>
    <t>1609062484</t>
  </si>
  <si>
    <t>-1995947995</t>
  </si>
  <si>
    <t>-1700771775</t>
  </si>
  <si>
    <t>03 - Bytová jednotka č. 4 v domě Plechanovova 128/4, Ostrava - Hrušov</t>
  </si>
  <si>
    <t>612232053</t>
  </si>
  <si>
    <t>Montáž zateplení vnitřního ostění, nadpraží hl do 400 mm polyuretanovými deskami tl do 80 mm</t>
  </si>
  <si>
    <t>1294873419</t>
  </si>
  <si>
    <t>0,65+2*0,95+0,85+2*2,55+1,45+2*1,55+0,65+0,65*2+1,25+0,65*2+(2,05+1,55*2)*2</t>
  </si>
  <si>
    <t>283763660</t>
  </si>
  <si>
    <t>polystyren extrudovaný 1250 x 600 x 50 mm</t>
  </si>
  <si>
    <t>2120589174</t>
  </si>
  <si>
    <t>Poznámka k položce:
lambda=0,034 [W / m K]</t>
  </si>
  <si>
    <t>27,850*0,3</t>
  </si>
  <si>
    <t>8,355*1,1 'Přepočtené koeficientem množství</t>
  </si>
  <si>
    <t>-141473971</t>
  </si>
  <si>
    <t>241626809</t>
  </si>
  <si>
    <t>622143003</t>
  </si>
  <si>
    <t>Montáž omítkových plastových nebo pozinkovaných rohových profilů s tkaninou</t>
  </si>
  <si>
    <t>-1008024198</t>
  </si>
  <si>
    <t>590514820</t>
  </si>
  <si>
    <t>lišta rohová Al ,10/15 cm s tkaninou bal. 2,5 m</t>
  </si>
  <si>
    <t>-1927012531</t>
  </si>
  <si>
    <t>27,85*1,05 'Přepočtené koeficientem množství</t>
  </si>
  <si>
    <t>-666481384</t>
  </si>
  <si>
    <t>-141956077</t>
  </si>
  <si>
    <t>-82768471</t>
  </si>
  <si>
    <t>968062354</t>
  </si>
  <si>
    <t>Vybourání dřevěných rámů oken dvojitých včetně křídel pl do 1 m2</t>
  </si>
  <si>
    <t>1168440977</t>
  </si>
  <si>
    <t>1/P,4/P,5/P</t>
  </si>
  <si>
    <t>0,65*0,95+0,65*0,65+1,25*0,65</t>
  </si>
  <si>
    <t>968062356</t>
  </si>
  <si>
    <t>Vybourání dřevěných rámů oken dvojitých včetně křídel pl do 4 m2</t>
  </si>
  <si>
    <t>-1908863126</t>
  </si>
  <si>
    <t>2/P,3/P,6/P</t>
  </si>
  <si>
    <t>0,85*2,55+1,45*1,55+2,05*1,55*2</t>
  </si>
  <si>
    <t>-22147062</t>
  </si>
  <si>
    <t>-1214712038</t>
  </si>
  <si>
    <t>371679700</t>
  </si>
  <si>
    <t>0,766*14 'Přepočtené koeficientem množství</t>
  </si>
  <si>
    <t>-1944930167</t>
  </si>
  <si>
    <t>-1867036866</t>
  </si>
  <si>
    <t>1855432142</t>
  </si>
  <si>
    <t>1255282797</t>
  </si>
  <si>
    <t>764216465</t>
  </si>
  <si>
    <t>Příplatek za zvýšenou pracnost oplechování rohů rovných parapetů z PZ plechu rš do 400 mm</t>
  </si>
  <si>
    <t>-288889608</t>
  </si>
  <si>
    <t>-1001449914</t>
  </si>
  <si>
    <t>766441811</t>
  </si>
  <si>
    <t>Demontáž parapetních desek dřevěných nebo plastových šířky do 30 cm délky do 1,0 m</t>
  </si>
  <si>
    <t>-380685351</t>
  </si>
  <si>
    <t>-1071268215</t>
  </si>
  <si>
    <t>-2001644125</t>
  </si>
  <si>
    <t>3/P,6/P</t>
  </si>
  <si>
    <t>1,45*1,55*1+2,05*1,55*2</t>
  </si>
  <si>
    <t>3/P - okno plastové 2křídlové 1450x1550 mm (otevíravé a sklápěcí)</t>
  </si>
  <si>
    <t>-691944002</t>
  </si>
  <si>
    <t>6/P - okno plastové 3křídlové 2050x1550 mm (otevíravé, otevíravé a sklápěcí)</t>
  </si>
  <si>
    <t>1463268415</t>
  </si>
  <si>
    <t>-1009208409</t>
  </si>
  <si>
    <t>1/P - okno plastové 1křídlové 650x950 mm (sklápěcí)</t>
  </si>
  <si>
    <t>1790250970</t>
  </si>
  <si>
    <t xml:space="preserve">4/P - okno plastové 1křídlové 650x650 mm (sklápěcí) </t>
  </si>
  <si>
    <t>-1813073183</t>
  </si>
  <si>
    <t xml:space="preserve">5/P - okno plastové 2křídlové 1250x650 mm (otevíravé ) </t>
  </si>
  <si>
    <t>2000427960</t>
  </si>
  <si>
    <t>766641132</t>
  </si>
  <si>
    <t>Montáž balkónových dveří zdvojených 1křídlových s nadsvětlíkem včetně rámu do zdiva</t>
  </si>
  <si>
    <t>524810495</t>
  </si>
  <si>
    <t>611441371</t>
  </si>
  <si>
    <t>2/P - dveře plastové balkonové 1křídlové s nadsvětlíkem otevíravé 850x2550mm</t>
  </si>
  <si>
    <t>495242413</t>
  </si>
  <si>
    <t xml:space="preserve">Poznámka k položce:
s vodorovnou sklodělící příčkou
</t>
  </si>
  <si>
    <t>-81780260</t>
  </si>
  <si>
    <t>766694113</t>
  </si>
  <si>
    <t>Montáž parapetních desek dřevěných nebo plastových šířky do 30 cm délky do 2,6 m</t>
  </si>
  <si>
    <t>580996520</t>
  </si>
  <si>
    <t>-1343404307</t>
  </si>
  <si>
    <t>0,65+0,85+1,45+0,65+1,25+2,05*2</t>
  </si>
  <si>
    <t>-889433617</t>
  </si>
  <si>
    <t>384480218</t>
  </si>
  <si>
    <t>1309964485</t>
  </si>
  <si>
    <t>-802012115</t>
  </si>
  <si>
    <t>697312490</t>
  </si>
  <si>
    <t>04 - BD ul. Plechanovova21/10, k.ú. Hrušov</t>
  </si>
  <si>
    <t>721497217</t>
  </si>
  <si>
    <t>(1,85+2*1,55)*12+(1,85+2*1,35)*6+(1,35+2*0,9)*12+(1,35+2*1,55)*12+(1,35+2*1,35)*6+(1,95+2*1,6)*2+(1,95+2*1,2)*1</t>
  </si>
  <si>
    <t>-1036815387</t>
  </si>
  <si>
    <t>216,85*0,3</t>
  </si>
  <si>
    <t>-1192549687</t>
  </si>
  <si>
    <t>216,85*0,5</t>
  </si>
  <si>
    <t>972370025</t>
  </si>
  <si>
    <t>632560088</t>
  </si>
  <si>
    <t>lišta rohová Al 10/15 cm s tkaninou bal. 2,5 m</t>
  </si>
  <si>
    <t>217087431</t>
  </si>
  <si>
    <t>217*1,05 'Přepočtené koeficientem množství</t>
  </si>
  <si>
    <t>-1348911368</t>
  </si>
  <si>
    <t>1760706743</t>
  </si>
  <si>
    <t>1266238238</t>
  </si>
  <si>
    <t>2140712006</t>
  </si>
  <si>
    <t>-1634922540</t>
  </si>
  <si>
    <t>-1031338568</t>
  </si>
  <si>
    <t>1123151592</t>
  </si>
  <si>
    <t>6,247*14 'Přepočtené koeficientem množství</t>
  </si>
  <si>
    <t>-1948372391</t>
  </si>
  <si>
    <t>-1197242138</t>
  </si>
  <si>
    <t>-121611170</t>
  </si>
  <si>
    <t>-54863839</t>
  </si>
  <si>
    <t>-217366419</t>
  </si>
  <si>
    <t>-1293083443</t>
  </si>
  <si>
    <t>288885091</t>
  </si>
  <si>
    <t>-1335010013</t>
  </si>
  <si>
    <t>-1060993908</t>
  </si>
  <si>
    <t>1/P - okno plastové 3křídlové 1850x1550 mm (otevíravé a sklápěcí)</t>
  </si>
  <si>
    <t>-1782501012</t>
  </si>
  <si>
    <t>2/P - okno plastové 3křídlové 1850x1350 mm (otevíravé a sklápěcí)</t>
  </si>
  <si>
    <t>1697395265</t>
  </si>
  <si>
    <t xml:space="preserve">Poznámka k položce:
</t>
  </si>
  <si>
    <t>3/P - okno plastové sestava se dvěmi okenními křídly a meziokenní vložkou 1350x900 mm</t>
  </si>
  <si>
    <t>-254523239</t>
  </si>
  <si>
    <t>Poznámka k položce:
šířka vložky 150 mm, okno otevíravé a sklápěcí</t>
  </si>
  <si>
    <t xml:space="preserve">4/P - okno plastové 2křídlové 1350x1550 mm (otevíravé sklápěcí) </t>
  </si>
  <si>
    <t>-1093370720</t>
  </si>
  <si>
    <t>5/P - okno plastové 2křídlové 1350x1350 mm (otevíravé a sklápěcí)</t>
  </si>
  <si>
    <t>1473340945</t>
  </si>
  <si>
    <t>6/P - okno plastové 3křídlové 1950x1600 mm (otevíravé a sklápěcí)</t>
  </si>
  <si>
    <t>-1233703932</t>
  </si>
  <si>
    <t>7/P - okno plastové 3křídlové 1950x1200mm (otevíravé a sklápěcí</t>
  </si>
  <si>
    <t>ks</t>
  </si>
  <si>
    <t>988703894</t>
  </si>
  <si>
    <t>766694111</t>
  </si>
  <si>
    <t>Montáž parapetních desek dřevěných nebo plastových šířky do 30 cm délky do 1,0 m</t>
  </si>
  <si>
    <t>564996668</t>
  </si>
  <si>
    <t>-1424964149</t>
  </si>
  <si>
    <t>1870767304</t>
  </si>
  <si>
    <t>79,65*1,05 'Přepočtené koeficientem množství</t>
  </si>
  <si>
    <t>-1273868735</t>
  </si>
  <si>
    <t>2066445064</t>
  </si>
  <si>
    <t>769494377</t>
  </si>
  <si>
    <t>765546654</t>
  </si>
  <si>
    <t>63474050</t>
  </si>
  <si>
    <t>05 - BD Hladnovská 728/73 a Želazného 729/2</t>
  </si>
  <si>
    <t xml:space="preserve">    783 - Dokončovací práce - nátěry</t>
  </si>
  <si>
    <t>-599530293</t>
  </si>
  <si>
    <t>1641072273</t>
  </si>
  <si>
    <t>1065232421</t>
  </si>
  <si>
    <t>91390803</t>
  </si>
  <si>
    <t>284462194</t>
  </si>
  <si>
    <t>968072244</t>
  </si>
  <si>
    <t>Vybourání kovových rámů oken jednoduchých včetně křídel pl do 1 m2</t>
  </si>
  <si>
    <t>-167331913</t>
  </si>
  <si>
    <t>"2/P" 1,5*0,6*8</t>
  </si>
  <si>
    <t>"3/P" 0,9*0,6*2</t>
  </si>
  <si>
    <t>"4/P" 0,7*0,6*2</t>
  </si>
  <si>
    <t>968072245</t>
  </si>
  <si>
    <t>Vybourání kovových rámů oken jednoduchých včetně křídel pl do 2 m2</t>
  </si>
  <si>
    <t>-1342343380</t>
  </si>
  <si>
    <t>"1/P" 2,1*0,6*10</t>
  </si>
  <si>
    <t>"5/P" 3*0,6*2</t>
  </si>
  <si>
    <t>978015391</t>
  </si>
  <si>
    <t xml:space="preserve">Otlučení vnější vápenné nebo vápenocementové vnější omítky </t>
  </si>
  <si>
    <t>1947068624</t>
  </si>
  <si>
    <t>Poznámka k položce:
Ostění</t>
  </si>
  <si>
    <t>728581410</t>
  </si>
  <si>
    <t>2020294881</t>
  </si>
  <si>
    <t>1804640049</t>
  </si>
  <si>
    <t>1,965*14 'Přepočtené koeficientem množství</t>
  </si>
  <si>
    <t>-188302498</t>
  </si>
  <si>
    <t>1498008467</t>
  </si>
  <si>
    <t>-1383095106</t>
  </si>
  <si>
    <t>1/P - okno plastové 3dílné 2100x600 mm, 1x sklápěcí, 2x pevné</t>
  </si>
  <si>
    <t>1457142820</t>
  </si>
  <si>
    <t>5/P -Sestava dvou oken 2dílných 3000x 600 mm, 1x pevné + 1x sklápěcí</t>
  </si>
  <si>
    <t>-722168502</t>
  </si>
  <si>
    <t>774265119</t>
  </si>
  <si>
    <t>2/P -Okno plastové 2dílné 1500 x 600 mm, 1xpevné, 1x sklápěcí</t>
  </si>
  <si>
    <t>-681289287</t>
  </si>
  <si>
    <t>3/P - okno plastové 1křídlové 900x600 mm  sklápěcí</t>
  </si>
  <si>
    <t>-260882995</t>
  </si>
  <si>
    <t>4/P - okno plastové 1křídlové 700x600 mm pevné</t>
  </si>
  <si>
    <t>960850522</t>
  </si>
  <si>
    <t>998766201</t>
  </si>
  <si>
    <t>Přesun hmot procentní pro konstrukce truhlářské v objektech v do 6 m</t>
  </si>
  <si>
    <t>999256145</t>
  </si>
  <si>
    <t>783</t>
  </si>
  <si>
    <t>Dokončovací práce - nátěry</t>
  </si>
  <si>
    <t>783824120</t>
  </si>
  <si>
    <t>Nátěry syntetické omítek a betonových povrchů barva standardní dvojnásobné a 1x email</t>
  </si>
  <si>
    <t>1111918771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</si>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</sst>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168" fontId="0" fillId="34" borderId="36" xfId="0" applyNumberFormat="1" applyFont="1" applyFill="1" applyBorder="1" applyAlignment="1">
      <alignment horizontal="right" vertical="center"/>
    </xf>
    <xf numFmtId="0" fontId="31" fillId="0" borderId="36" xfId="0" applyFont="1" applyBorder="1" applyAlignment="1" applyProtection="1">
      <alignment horizontal="center" vertical="center" wrapText="1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4D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F4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4CB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582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8F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459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569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570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4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02" t="s">
        <v>14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11"/>
      <c r="AQ5" s="13"/>
      <c r="BE5" s="19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04" t="s">
        <v>17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11"/>
      <c r="AQ6" s="13"/>
      <c r="BE6" s="199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9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9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9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9"/>
      <c r="BS10" s="6" t="s">
        <v>18</v>
      </c>
    </row>
    <row r="11" spans="2:71" s="2" customFormat="1" ht="19.5" customHeight="1">
      <c r="B11" s="10"/>
      <c r="C11" s="11"/>
      <c r="D11" s="11"/>
      <c r="E11" s="17" t="s">
        <v>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99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9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32</v>
      </c>
      <c r="AO13" s="11"/>
      <c r="AP13" s="11"/>
      <c r="AQ13" s="13"/>
      <c r="BE13" s="199"/>
      <c r="BS13" s="6" t="s">
        <v>18</v>
      </c>
    </row>
    <row r="14" spans="2:71" s="2" customFormat="1" ht="15.75" customHeight="1">
      <c r="B14" s="10"/>
      <c r="C14" s="11"/>
      <c r="D14" s="11"/>
      <c r="E14" s="205" t="s">
        <v>32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99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9"/>
      <c r="BS15" s="6" t="s">
        <v>4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99"/>
      <c r="BS16" s="6" t="s">
        <v>4</v>
      </c>
    </row>
    <row r="17" spans="2:71" s="2" customFormat="1" ht="19.5" customHeight="1">
      <c r="B17" s="10"/>
      <c r="C17" s="11"/>
      <c r="D17" s="11"/>
      <c r="E17" s="17" t="s">
        <v>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99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9"/>
      <c r="BS18" s="6" t="s">
        <v>6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9"/>
      <c r="BS19" s="6" t="s">
        <v>6</v>
      </c>
    </row>
    <row r="20" spans="2:71" s="2" customFormat="1" ht="15.75" customHeight="1">
      <c r="B20" s="10"/>
      <c r="C20" s="11"/>
      <c r="D20" s="11"/>
      <c r="E20" s="206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11"/>
      <c r="AP20" s="11"/>
      <c r="AQ20" s="13"/>
      <c r="BE20" s="199"/>
      <c r="BS20" s="6" t="s">
        <v>34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9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7">
        <f>ROUND($AG$51,2)</f>
        <v>0</v>
      </c>
      <c r="AL23" s="208"/>
      <c r="AM23" s="208"/>
      <c r="AN23" s="208"/>
      <c r="AO23" s="208"/>
      <c r="AP23" s="24"/>
      <c r="AQ23" s="27"/>
      <c r="BE23" s="20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0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9" t="s">
        <v>37</v>
      </c>
      <c r="M25" s="210"/>
      <c r="N25" s="210"/>
      <c r="O25" s="210"/>
      <c r="P25" s="24"/>
      <c r="Q25" s="24"/>
      <c r="R25" s="24"/>
      <c r="S25" s="24"/>
      <c r="T25" s="24"/>
      <c r="U25" s="24"/>
      <c r="V25" s="24"/>
      <c r="W25" s="209" t="s">
        <v>38</v>
      </c>
      <c r="X25" s="210"/>
      <c r="Y25" s="210"/>
      <c r="Z25" s="210"/>
      <c r="AA25" s="210"/>
      <c r="AB25" s="210"/>
      <c r="AC25" s="210"/>
      <c r="AD25" s="210"/>
      <c r="AE25" s="210"/>
      <c r="AF25" s="24"/>
      <c r="AG25" s="24"/>
      <c r="AH25" s="24"/>
      <c r="AI25" s="24"/>
      <c r="AJ25" s="24"/>
      <c r="AK25" s="209" t="s">
        <v>39</v>
      </c>
      <c r="AL25" s="210"/>
      <c r="AM25" s="210"/>
      <c r="AN25" s="210"/>
      <c r="AO25" s="210"/>
      <c r="AP25" s="24"/>
      <c r="AQ25" s="27"/>
      <c r="BE25" s="200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11">
        <v>0.21</v>
      </c>
      <c r="M26" s="212"/>
      <c r="N26" s="212"/>
      <c r="O26" s="212"/>
      <c r="P26" s="30"/>
      <c r="Q26" s="30"/>
      <c r="R26" s="30"/>
      <c r="S26" s="30"/>
      <c r="T26" s="30"/>
      <c r="U26" s="30"/>
      <c r="V26" s="30"/>
      <c r="W26" s="213">
        <f>ROUND($AZ$51,2)</f>
        <v>0</v>
      </c>
      <c r="X26" s="212"/>
      <c r="Y26" s="212"/>
      <c r="Z26" s="212"/>
      <c r="AA26" s="212"/>
      <c r="AB26" s="212"/>
      <c r="AC26" s="212"/>
      <c r="AD26" s="212"/>
      <c r="AE26" s="212"/>
      <c r="AF26" s="30"/>
      <c r="AG26" s="30"/>
      <c r="AH26" s="30"/>
      <c r="AI26" s="30"/>
      <c r="AJ26" s="30"/>
      <c r="AK26" s="213">
        <f>ROUND($AV$51,2)</f>
        <v>0</v>
      </c>
      <c r="AL26" s="212"/>
      <c r="AM26" s="212"/>
      <c r="AN26" s="212"/>
      <c r="AO26" s="212"/>
      <c r="AP26" s="30"/>
      <c r="AQ26" s="31"/>
      <c r="BE26" s="201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11">
        <v>0.15</v>
      </c>
      <c r="M27" s="212"/>
      <c r="N27" s="212"/>
      <c r="O27" s="212"/>
      <c r="P27" s="30"/>
      <c r="Q27" s="30"/>
      <c r="R27" s="30"/>
      <c r="S27" s="30"/>
      <c r="T27" s="30"/>
      <c r="U27" s="30"/>
      <c r="V27" s="30"/>
      <c r="W27" s="213">
        <f>ROUND($BA$51,2)</f>
        <v>0</v>
      </c>
      <c r="X27" s="212"/>
      <c r="Y27" s="212"/>
      <c r="Z27" s="212"/>
      <c r="AA27" s="212"/>
      <c r="AB27" s="212"/>
      <c r="AC27" s="212"/>
      <c r="AD27" s="212"/>
      <c r="AE27" s="212"/>
      <c r="AF27" s="30"/>
      <c r="AG27" s="30"/>
      <c r="AH27" s="30"/>
      <c r="AI27" s="30"/>
      <c r="AJ27" s="30"/>
      <c r="AK27" s="213">
        <f>ROUND($AW$51,2)</f>
        <v>0</v>
      </c>
      <c r="AL27" s="212"/>
      <c r="AM27" s="212"/>
      <c r="AN27" s="212"/>
      <c r="AO27" s="212"/>
      <c r="AP27" s="30"/>
      <c r="AQ27" s="31"/>
      <c r="BE27" s="201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11">
        <v>0.21</v>
      </c>
      <c r="M28" s="212"/>
      <c r="N28" s="212"/>
      <c r="O28" s="212"/>
      <c r="P28" s="30"/>
      <c r="Q28" s="30"/>
      <c r="R28" s="30"/>
      <c r="S28" s="30"/>
      <c r="T28" s="30"/>
      <c r="U28" s="30"/>
      <c r="V28" s="30"/>
      <c r="W28" s="213">
        <f>ROUND($BB$51,2)</f>
        <v>0</v>
      </c>
      <c r="X28" s="212"/>
      <c r="Y28" s="212"/>
      <c r="Z28" s="212"/>
      <c r="AA28" s="212"/>
      <c r="AB28" s="212"/>
      <c r="AC28" s="212"/>
      <c r="AD28" s="212"/>
      <c r="AE28" s="212"/>
      <c r="AF28" s="30"/>
      <c r="AG28" s="30"/>
      <c r="AH28" s="30"/>
      <c r="AI28" s="30"/>
      <c r="AJ28" s="30"/>
      <c r="AK28" s="213">
        <v>0</v>
      </c>
      <c r="AL28" s="212"/>
      <c r="AM28" s="212"/>
      <c r="AN28" s="212"/>
      <c r="AO28" s="212"/>
      <c r="AP28" s="30"/>
      <c r="AQ28" s="31"/>
      <c r="BE28" s="201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11">
        <v>0.15</v>
      </c>
      <c r="M29" s="212"/>
      <c r="N29" s="212"/>
      <c r="O29" s="212"/>
      <c r="P29" s="30"/>
      <c r="Q29" s="30"/>
      <c r="R29" s="30"/>
      <c r="S29" s="30"/>
      <c r="T29" s="30"/>
      <c r="U29" s="30"/>
      <c r="V29" s="30"/>
      <c r="W29" s="213">
        <f>ROUND($BC$51,2)</f>
        <v>0</v>
      </c>
      <c r="X29" s="212"/>
      <c r="Y29" s="212"/>
      <c r="Z29" s="212"/>
      <c r="AA29" s="212"/>
      <c r="AB29" s="212"/>
      <c r="AC29" s="212"/>
      <c r="AD29" s="212"/>
      <c r="AE29" s="212"/>
      <c r="AF29" s="30"/>
      <c r="AG29" s="30"/>
      <c r="AH29" s="30"/>
      <c r="AI29" s="30"/>
      <c r="AJ29" s="30"/>
      <c r="AK29" s="213">
        <v>0</v>
      </c>
      <c r="AL29" s="212"/>
      <c r="AM29" s="212"/>
      <c r="AN29" s="212"/>
      <c r="AO29" s="212"/>
      <c r="AP29" s="30"/>
      <c r="AQ29" s="31"/>
      <c r="BE29" s="201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11">
        <v>0</v>
      </c>
      <c r="M30" s="212"/>
      <c r="N30" s="212"/>
      <c r="O30" s="212"/>
      <c r="P30" s="30"/>
      <c r="Q30" s="30"/>
      <c r="R30" s="30"/>
      <c r="S30" s="30"/>
      <c r="T30" s="30"/>
      <c r="U30" s="30"/>
      <c r="V30" s="30"/>
      <c r="W30" s="213">
        <f>ROUND($BD$51,2)</f>
        <v>0</v>
      </c>
      <c r="X30" s="212"/>
      <c r="Y30" s="212"/>
      <c r="Z30" s="212"/>
      <c r="AA30" s="212"/>
      <c r="AB30" s="212"/>
      <c r="AC30" s="212"/>
      <c r="AD30" s="212"/>
      <c r="AE30" s="212"/>
      <c r="AF30" s="30"/>
      <c r="AG30" s="30"/>
      <c r="AH30" s="30"/>
      <c r="AI30" s="30"/>
      <c r="AJ30" s="30"/>
      <c r="AK30" s="213">
        <v>0</v>
      </c>
      <c r="AL30" s="212"/>
      <c r="AM30" s="212"/>
      <c r="AN30" s="212"/>
      <c r="AO30" s="212"/>
      <c r="AP30" s="30"/>
      <c r="AQ30" s="31"/>
      <c r="BE30" s="20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00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214" t="s">
        <v>48</v>
      </c>
      <c r="Y32" s="215"/>
      <c r="Z32" s="215"/>
      <c r="AA32" s="215"/>
      <c r="AB32" s="215"/>
      <c r="AC32" s="34"/>
      <c r="AD32" s="34"/>
      <c r="AE32" s="34"/>
      <c r="AF32" s="34"/>
      <c r="AG32" s="34"/>
      <c r="AH32" s="34"/>
      <c r="AI32" s="34"/>
      <c r="AJ32" s="34"/>
      <c r="AK32" s="216">
        <f>SUM($AK$23:$AK$30)</f>
        <v>0</v>
      </c>
      <c r="AL32" s="215"/>
      <c r="AM32" s="215"/>
      <c r="AN32" s="215"/>
      <c r="AO32" s="217"/>
      <c r="AP32" s="32"/>
      <c r="AQ32" s="37"/>
      <c r="BE32" s="20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3-01/24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8" t="str">
        <f>$K$6</f>
        <v>Výměna oken v bytových domech</v>
      </c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20" t="str">
        <f>IF($AN$8="","",$AN$8)</f>
        <v>31.10.2016</v>
      </c>
      <c r="AN44" s="21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02" t="str">
        <f>IF($E$17="","",$E$17)</f>
        <v> </v>
      </c>
      <c r="AN46" s="210"/>
      <c r="AO46" s="210"/>
      <c r="AP46" s="210"/>
      <c r="AQ46" s="24"/>
      <c r="AR46" s="43"/>
      <c r="AS46" s="221" t="s">
        <v>50</v>
      </c>
      <c r="AT46" s="22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23"/>
      <c r="AT47" s="20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24"/>
      <c r="AT48" s="210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5" t="s">
        <v>51</v>
      </c>
      <c r="D49" s="215"/>
      <c r="E49" s="215"/>
      <c r="F49" s="215"/>
      <c r="G49" s="215"/>
      <c r="H49" s="34"/>
      <c r="I49" s="226" t="s">
        <v>52</v>
      </c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27" t="s">
        <v>53</v>
      </c>
      <c r="AH49" s="215"/>
      <c r="AI49" s="215"/>
      <c r="AJ49" s="215"/>
      <c r="AK49" s="215"/>
      <c r="AL49" s="215"/>
      <c r="AM49" s="215"/>
      <c r="AN49" s="226" t="s">
        <v>54</v>
      </c>
      <c r="AO49" s="215"/>
      <c r="AP49" s="215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32">
        <f>ROUND(SUM($AG$52:$AG$56),2)</f>
        <v>0</v>
      </c>
      <c r="AH51" s="233"/>
      <c r="AI51" s="233"/>
      <c r="AJ51" s="233"/>
      <c r="AK51" s="233"/>
      <c r="AL51" s="233"/>
      <c r="AM51" s="233"/>
      <c r="AN51" s="232">
        <f>SUM($AG$51,$AT$51)</f>
        <v>0</v>
      </c>
      <c r="AO51" s="233"/>
      <c r="AP51" s="233"/>
      <c r="AQ51" s="68"/>
      <c r="AR51" s="50"/>
      <c r="AS51" s="69">
        <f>ROUND(SUM($AS$52:$AS$56),2)</f>
        <v>0</v>
      </c>
      <c r="AT51" s="70">
        <f>ROUND(SUM($AV$51:$AW$51),2)</f>
        <v>0</v>
      </c>
      <c r="AU51" s="71">
        <f>ROUND(SUM($AU$52:$AU$56),5)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ROUND(SUM($AZ$52:$AZ$56),2)</f>
        <v>0</v>
      </c>
      <c r="BA51" s="70">
        <f>ROUND(SUM($BA$52:$BA$56),2)</f>
        <v>0</v>
      </c>
      <c r="BB51" s="70">
        <f>ROUND(SUM($BB$52:$BB$56),2)</f>
        <v>0</v>
      </c>
      <c r="BC51" s="70">
        <f>ROUND(SUM($BC$52:$BC$56),2)</f>
        <v>0</v>
      </c>
      <c r="BD51" s="72">
        <f>ROUND(SUM($BD$52:$BD$56),2)</f>
        <v>0</v>
      </c>
      <c r="BS51" s="47" t="s">
        <v>69</v>
      </c>
      <c r="BT51" s="47" t="s">
        <v>70</v>
      </c>
      <c r="BU51" s="73" t="s">
        <v>71</v>
      </c>
      <c r="BV51" s="47" t="s">
        <v>72</v>
      </c>
      <c r="BW51" s="47" t="s">
        <v>5</v>
      </c>
      <c r="BX51" s="47" t="s">
        <v>73</v>
      </c>
    </row>
    <row r="52" spans="1:91" s="74" customFormat="1" ht="28.5" customHeight="1">
      <c r="A52" s="238" t="s">
        <v>571</v>
      </c>
      <c r="B52" s="75"/>
      <c r="C52" s="76"/>
      <c r="D52" s="230" t="s">
        <v>74</v>
      </c>
      <c r="E52" s="231"/>
      <c r="F52" s="231"/>
      <c r="G52" s="231"/>
      <c r="H52" s="231"/>
      <c r="I52" s="76"/>
      <c r="J52" s="230" t="s">
        <v>75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28">
        <f>'01 - BD ul. Michálkovická...'!$J$27</f>
        <v>0</v>
      </c>
      <c r="AH52" s="229"/>
      <c r="AI52" s="229"/>
      <c r="AJ52" s="229"/>
      <c r="AK52" s="229"/>
      <c r="AL52" s="229"/>
      <c r="AM52" s="229"/>
      <c r="AN52" s="228">
        <f>SUM($AG$52,$AT$52)</f>
        <v>0</v>
      </c>
      <c r="AO52" s="229"/>
      <c r="AP52" s="229"/>
      <c r="AQ52" s="77" t="s">
        <v>76</v>
      </c>
      <c r="AR52" s="78"/>
      <c r="AS52" s="79">
        <v>0</v>
      </c>
      <c r="AT52" s="80">
        <f>ROUND(SUM($AV$52:$AW$52),2)</f>
        <v>0</v>
      </c>
      <c r="AU52" s="81">
        <f>'01 - BD ul. Michálkovická...'!$P$86</f>
        <v>0</v>
      </c>
      <c r="AV52" s="80">
        <f>'01 - BD ul. Michálkovická...'!$J$30</f>
        <v>0</v>
      </c>
      <c r="AW52" s="80">
        <f>'01 - BD ul. Michálkovická...'!$J$31</f>
        <v>0</v>
      </c>
      <c r="AX52" s="80">
        <f>'01 - BD ul. Michálkovická...'!$J$32</f>
        <v>0</v>
      </c>
      <c r="AY52" s="80">
        <f>'01 - BD ul. Michálkovická...'!$J$33</f>
        <v>0</v>
      </c>
      <c r="AZ52" s="80">
        <f>'01 - BD ul. Michálkovická...'!$F$30</f>
        <v>0</v>
      </c>
      <c r="BA52" s="80">
        <f>'01 - BD ul. Michálkovická...'!$F$31</f>
        <v>0</v>
      </c>
      <c r="BB52" s="80">
        <f>'01 - BD ul. Michálkovická...'!$F$32</f>
        <v>0</v>
      </c>
      <c r="BC52" s="80">
        <f>'01 - BD ul. Michálkovická...'!$F$33</f>
        <v>0</v>
      </c>
      <c r="BD52" s="82">
        <f>'01 - BD ul. Michálkovická...'!$F$34</f>
        <v>0</v>
      </c>
      <c r="BT52" s="74" t="s">
        <v>21</v>
      </c>
      <c r="BV52" s="74" t="s">
        <v>72</v>
      </c>
      <c r="BW52" s="74" t="s">
        <v>77</v>
      </c>
      <c r="BX52" s="74" t="s">
        <v>5</v>
      </c>
      <c r="CM52" s="74" t="s">
        <v>21</v>
      </c>
    </row>
    <row r="53" spans="1:91" s="74" customFormat="1" ht="28.5" customHeight="1">
      <c r="A53" s="238" t="s">
        <v>571</v>
      </c>
      <c r="B53" s="75"/>
      <c r="C53" s="76"/>
      <c r="D53" s="230" t="s">
        <v>78</v>
      </c>
      <c r="E53" s="231"/>
      <c r="F53" s="231"/>
      <c r="G53" s="231"/>
      <c r="H53" s="231"/>
      <c r="I53" s="76"/>
      <c r="J53" s="230" t="s">
        <v>79</v>
      </c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28">
        <f>'02 - BD ul. Zapletalova 2...'!$J$27</f>
        <v>0</v>
      </c>
      <c r="AH53" s="229"/>
      <c r="AI53" s="229"/>
      <c r="AJ53" s="229"/>
      <c r="AK53" s="229"/>
      <c r="AL53" s="229"/>
      <c r="AM53" s="229"/>
      <c r="AN53" s="228">
        <f>SUM($AG$53,$AT$53)</f>
        <v>0</v>
      </c>
      <c r="AO53" s="229"/>
      <c r="AP53" s="229"/>
      <c r="AQ53" s="77" t="s">
        <v>76</v>
      </c>
      <c r="AR53" s="78"/>
      <c r="AS53" s="79">
        <v>0</v>
      </c>
      <c r="AT53" s="80">
        <f>ROUND(SUM($AV$53:$AW$53),2)</f>
        <v>0</v>
      </c>
      <c r="AU53" s="81">
        <f>'02 - BD ul. Zapletalova 2...'!$P$85</f>
        <v>0</v>
      </c>
      <c r="AV53" s="80">
        <f>'02 - BD ul. Zapletalova 2...'!$J$30</f>
        <v>0</v>
      </c>
      <c r="AW53" s="80">
        <f>'02 - BD ul. Zapletalova 2...'!$J$31</f>
        <v>0</v>
      </c>
      <c r="AX53" s="80">
        <f>'02 - BD ul. Zapletalova 2...'!$J$32</f>
        <v>0</v>
      </c>
      <c r="AY53" s="80">
        <f>'02 - BD ul. Zapletalova 2...'!$J$33</f>
        <v>0</v>
      </c>
      <c r="AZ53" s="80">
        <f>'02 - BD ul. Zapletalova 2...'!$F$30</f>
        <v>0</v>
      </c>
      <c r="BA53" s="80">
        <f>'02 - BD ul. Zapletalova 2...'!$F$31</f>
        <v>0</v>
      </c>
      <c r="BB53" s="80">
        <f>'02 - BD ul. Zapletalova 2...'!$F$32</f>
        <v>0</v>
      </c>
      <c r="BC53" s="80">
        <f>'02 - BD ul. Zapletalova 2...'!$F$33</f>
        <v>0</v>
      </c>
      <c r="BD53" s="82">
        <f>'02 - BD ul. Zapletalova 2...'!$F$34</f>
        <v>0</v>
      </c>
      <c r="BT53" s="74" t="s">
        <v>21</v>
      </c>
      <c r="BV53" s="74" t="s">
        <v>72</v>
      </c>
      <c r="BW53" s="74" t="s">
        <v>80</v>
      </c>
      <c r="BX53" s="74" t="s">
        <v>5</v>
      </c>
      <c r="CM53" s="74" t="s">
        <v>21</v>
      </c>
    </row>
    <row r="54" spans="1:91" s="74" customFormat="1" ht="28.5" customHeight="1">
      <c r="A54" s="238" t="s">
        <v>571</v>
      </c>
      <c r="B54" s="75"/>
      <c r="C54" s="76"/>
      <c r="D54" s="230" t="s">
        <v>81</v>
      </c>
      <c r="E54" s="231"/>
      <c r="F54" s="231"/>
      <c r="G54" s="231"/>
      <c r="H54" s="231"/>
      <c r="I54" s="76"/>
      <c r="J54" s="230" t="s">
        <v>82</v>
      </c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28">
        <f>'03 - Bytová jednotka č. 4...'!$J$27</f>
        <v>0</v>
      </c>
      <c r="AH54" s="229"/>
      <c r="AI54" s="229"/>
      <c r="AJ54" s="229"/>
      <c r="AK54" s="229"/>
      <c r="AL54" s="229"/>
      <c r="AM54" s="229"/>
      <c r="AN54" s="228">
        <f>SUM($AG$54,$AT$54)</f>
        <v>0</v>
      </c>
      <c r="AO54" s="229"/>
      <c r="AP54" s="229"/>
      <c r="AQ54" s="77" t="s">
        <v>76</v>
      </c>
      <c r="AR54" s="78"/>
      <c r="AS54" s="79">
        <v>0</v>
      </c>
      <c r="AT54" s="80">
        <f>ROUND(SUM($AV$54:$AW$54),2)</f>
        <v>0</v>
      </c>
      <c r="AU54" s="81">
        <f>'03 - Bytová jednotka č. 4...'!$P$85</f>
        <v>0</v>
      </c>
      <c r="AV54" s="80">
        <f>'03 - Bytová jednotka č. 4...'!$J$30</f>
        <v>0</v>
      </c>
      <c r="AW54" s="80">
        <f>'03 - Bytová jednotka č. 4...'!$J$31</f>
        <v>0</v>
      </c>
      <c r="AX54" s="80">
        <f>'03 - Bytová jednotka č. 4...'!$J$32</f>
        <v>0</v>
      </c>
      <c r="AY54" s="80">
        <f>'03 - Bytová jednotka č. 4...'!$J$33</f>
        <v>0</v>
      </c>
      <c r="AZ54" s="80">
        <f>'03 - Bytová jednotka č. 4...'!$F$30</f>
        <v>0</v>
      </c>
      <c r="BA54" s="80">
        <f>'03 - Bytová jednotka č. 4...'!$F$31</f>
        <v>0</v>
      </c>
      <c r="BB54" s="80">
        <f>'03 - Bytová jednotka č. 4...'!$F$32</f>
        <v>0</v>
      </c>
      <c r="BC54" s="80">
        <f>'03 - Bytová jednotka č. 4...'!$F$33</f>
        <v>0</v>
      </c>
      <c r="BD54" s="82">
        <f>'03 - Bytová jednotka č. 4...'!$F$34</f>
        <v>0</v>
      </c>
      <c r="BT54" s="74" t="s">
        <v>21</v>
      </c>
      <c r="BV54" s="74" t="s">
        <v>72</v>
      </c>
      <c r="BW54" s="74" t="s">
        <v>83</v>
      </c>
      <c r="BX54" s="74" t="s">
        <v>5</v>
      </c>
      <c r="CM54" s="74" t="s">
        <v>21</v>
      </c>
    </row>
    <row r="55" spans="1:91" s="74" customFormat="1" ht="28.5" customHeight="1">
      <c r="A55" s="238" t="s">
        <v>571</v>
      </c>
      <c r="B55" s="75"/>
      <c r="C55" s="76"/>
      <c r="D55" s="230" t="s">
        <v>84</v>
      </c>
      <c r="E55" s="231"/>
      <c r="F55" s="231"/>
      <c r="G55" s="231"/>
      <c r="H55" s="231"/>
      <c r="I55" s="76"/>
      <c r="J55" s="230" t="s">
        <v>85</v>
      </c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28">
        <f>'04 - BD ul. Plechanovova2...'!$J$27</f>
        <v>0</v>
      </c>
      <c r="AH55" s="229"/>
      <c r="AI55" s="229"/>
      <c r="AJ55" s="229"/>
      <c r="AK55" s="229"/>
      <c r="AL55" s="229"/>
      <c r="AM55" s="229"/>
      <c r="AN55" s="228">
        <f>SUM($AG$55,$AT$55)</f>
        <v>0</v>
      </c>
      <c r="AO55" s="229"/>
      <c r="AP55" s="229"/>
      <c r="AQ55" s="77" t="s">
        <v>76</v>
      </c>
      <c r="AR55" s="78"/>
      <c r="AS55" s="79">
        <v>0</v>
      </c>
      <c r="AT55" s="80">
        <f>ROUND(SUM($AV$55:$AW$55),2)</f>
        <v>0</v>
      </c>
      <c r="AU55" s="81">
        <f>'04 - BD ul. Plechanovova2...'!$P$85</f>
        <v>0</v>
      </c>
      <c r="AV55" s="80">
        <f>'04 - BD ul. Plechanovova2...'!$J$30</f>
        <v>0</v>
      </c>
      <c r="AW55" s="80">
        <f>'04 - BD ul. Plechanovova2...'!$J$31</f>
        <v>0</v>
      </c>
      <c r="AX55" s="80">
        <f>'04 - BD ul. Plechanovova2...'!$J$32</f>
        <v>0</v>
      </c>
      <c r="AY55" s="80">
        <f>'04 - BD ul. Plechanovova2...'!$J$33</f>
        <v>0</v>
      </c>
      <c r="AZ55" s="80">
        <f>'04 - BD ul. Plechanovova2...'!$F$30</f>
        <v>0</v>
      </c>
      <c r="BA55" s="80">
        <f>'04 - BD ul. Plechanovova2...'!$F$31</f>
        <v>0</v>
      </c>
      <c r="BB55" s="80">
        <f>'04 - BD ul. Plechanovova2...'!$F$32</f>
        <v>0</v>
      </c>
      <c r="BC55" s="80">
        <f>'04 - BD ul. Plechanovova2...'!$F$33</f>
        <v>0</v>
      </c>
      <c r="BD55" s="82">
        <f>'04 - BD ul. Plechanovova2...'!$F$34</f>
        <v>0</v>
      </c>
      <c r="BT55" s="74" t="s">
        <v>21</v>
      </c>
      <c r="BV55" s="74" t="s">
        <v>72</v>
      </c>
      <c r="BW55" s="74" t="s">
        <v>86</v>
      </c>
      <c r="BX55" s="74" t="s">
        <v>5</v>
      </c>
      <c r="CM55" s="74" t="s">
        <v>21</v>
      </c>
    </row>
    <row r="56" spans="1:91" s="74" customFormat="1" ht="28.5" customHeight="1">
      <c r="A56" s="238" t="s">
        <v>571</v>
      </c>
      <c r="B56" s="75"/>
      <c r="C56" s="76"/>
      <c r="D56" s="230" t="s">
        <v>87</v>
      </c>
      <c r="E56" s="231"/>
      <c r="F56" s="231"/>
      <c r="G56" s="231"/>
      <c r="H56" s="231"/>
      <c r="I56" s="76"/>
      <c r="J56" s="230" t="s">
        <v>88</v>
      </c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28">
        <f>'05 - BD Hladnovská 728_73...'!$J$27</f>
        <v>0</v>
      </c>
      <c r="AH56" s="229"/>
      <c r="AI56" s="229"/>
      <c r="AJ56" s="229"/>
      <c r="AK56" s="229"/>
      <c r="AL56" s="229"/>
      <c r="AM56" s="229"/>
      <c r="AN56" s="228">
        <f>SUM($AG$56,$AT$56)</f>
        <v>0</v>
      </c>
      <c r="AO56" s="229"/>
      <c r="AP56" s="229"/>
      <c r="AQ56" s="77" t="s">
        <v>76</v>
      </c>
      <c r="AR56" s="78"/>
      <c r="AS56" s="83">
        <v>0</v>
      </c>
      <c r="AT56" s="84">
        <f>ROUND(SUM($AV$56:$AW$56),2)</f>
        <v>0</v>
      </c>
      <c r="AU56" s="85">
        <f>'05 - BD Hladnovská 728_73...'!$P$84</f>
        <v>0</v>
      </c>
      <c r="AV56" s="84">
        <f>'05 - BD Hladnovská 728_73...'!$J$30</f>
        <v>0</v>
      </c>
      <c r="AW56" s="84">
        <f>'05 - BD Hladnovská 728_73...'!$J$31</f>
        <v>0</v>
      </c>
      <c r="AX56" s="84">
        <f>'05 - BD Hladnovská 728_73...'!$J$32</f>
        <v>0</v>
      </c>
      <c r="AY56" s="84">
        <f>'05 - BD Hladnovská 728_73...'!$J$33</f>
        <v>0</v>
      </c>
      <c r="AZ56" s="84">
        <f>'05 - BD Hladnovská 728_73...'!$F$30</f>
        <v>0</v>
      </c>
      <c r="BA56" s="84">
        <f>'05 - BD Hladnovská 728_73...'!$F$31</f>
        <v>0</v>
      </c>
      <c r="BB56" s="84">
        <f>'05 - BD Hladnovská 728_73...'!$F$32</f>
        <v>0</v>
      </c>
      <c r="BC56" s="84">
        <f>'05 - BD Hladnovská 728_73...'!$F$33</f>
        <v>0</v>
      </c>
      <c r="BD56" s="86">
        <f>'05 - BD Hladnovská 728_73...'!$F$34</f>
        <v>0</v>
      </c>
      <c r="BT56" s="74" t="s">
        <v>21</v>
      </c>
      <c r="BV56" s="74" t="s">
        <v>72</v>
      </c>
      <c r="BW56" s="74" t="s">
        <v>89</v>
      </c>
      <c r="BX56" s="74" t="s">
        <v>5</v>
      </c>
      <c r="CM56" s="74" t="s">
        <v>21</v>
      </c>
    </row>
    <row r="57" spans="2:44" s="6" customFormat="1" ht="30.75" customHeight="1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43"/>
    </row>
    <row r="58" spans="2:44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</sheetData>
  <sheetProtection password="CC35" sheet="1" objects="1" scenarios="1" formatColumns="0" formatRows="0" sort="0" autoFilter="0"/>
  <mergeCells count="57">
    <mergeCell ref="AR2:BE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BD ul. Michálkovická...'!C2" tooltip="01 - BD ul. Michálkovická..." display="/"/>
    <hyperlink ref="A53" location="'02 - BD ul. Zapletalova 2...'!C2" tooltip="02 - BD ul. Zapletalova 2..." display="/"/>
    <hyperlink ref="A54" location="'03 - Bytová jednotka č. 4...'!C2" tooltip="03 - Bytová jednotka č. 4..." display="/"/>
    <hyperlink ref="A55" location="'04 - BD ul. Plechanovova2...'!C2" tooltip="04 - BD ul. Plechanovova2..." display="/"/>
    <hyperlink ref="A56" location="'05 - BD Hladnovská 728_73...'!C2" tooltip="05 - BD Hladnovská 728/73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572</v>
      </c>
      <c r="G1" s="246" t="s">
        <v>573</v>
      </c>
      <c r="H1" s="246"/>
      <c r="I1" s="240"/>
      <c r="J1" s="241" t="s">
        <v>574</v>
      </c>
      <c r="K1" s="239" t="s">
        <v>90</v>
      </c>
      <c r="L1" s="241" t="s">
        <v>575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Výměna oken v bytových domech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93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94</v>
      </c>
      <c r="G12" s="24"/>
      <c r="H12" s="24"/>
      <c r="I12" s="88" t="s">
        <v>24</v>
      </c>
      <c r="J12" s="52" t="str">
        <f>'Rekapitulace stavby'!$AN$8</f>
        <v>31.10.2016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ROUND(SUM($BE$86:$BE$145),2)</f>
        <v>0</v>
      </c>
      <c r="G30" s="24"/>
      <c r="H30" s="24"/>
      <c r="I30" s="97">
        <v>0.21</v>
      </c>
      <c r="J30" s="96">
        <f>ROUND(ROUND((SUM($BE$86:$BE$145)),2)*$I$30,2)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ROUND(SUM($BF$86:$BF$145),2)</f>
        <v>0</v>
      </c>
      <c r="G31" s="24"/>
      <c r="H31" s="24"/>
      <c r="I31" s="97">
        <v>0.15</v>
      </c>
      <c r="J31" s="96">
        <f>ROUND(ROUND((SUM($BF$86:$BF$145)),2)*$I$31,2)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ROUND(SUM($BG$86:$BG$145),2)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ROUND(SUM($BH$86:$BH$145),2)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ROUND(SUM($BI$86:$BI$145),2)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Výměna oken v bytových domech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01 - BD ul. Michálkovická 1699/62, k.ú. Slezská Ostrava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Slezská Ostrava</v>
      </c>
      <c r="G49" s="24"/>
      <c r="H49" s="24"/>
      <c r="I49" s="88" t="s">
        <v>24</v>
      </c>
      <c r="J49" s="52" t="str">
        <f>IF($J$12="","",$J$12)</f>
        <v>31.10.2016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101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102</v>
      </c>
      <c r="E59" s="117"/>
      <c r="F59" s="117"/>
      <c r="G59" s="117"/>
      <c r="H59" s="117"/>
      <c r="I59" s="118"/>
      <c r="J59" s="119">
        <f>$J$91</f>
        <v>0</v>
      </c>
      <c r="K59" s="120"/>
    </row>
    <row r="60" spans="2:11" s="114" customFormat="1" ht="21" customHeight="1">
      <c r="B60" s="115"/>
      <c r="C60" s="116"/>
      <c r="D60" s="117" t="s">
        <v>103</v>
      </c>
      <c r="E60" s="117"/>
      <c r="F60" s="117"/>
      <c r="G60" s="117"/>
      <c r="H60" s="117"/>
      <c r="I60" s="118"/>
      <c r="J60" s="119">
        <f>$J$103</f>
        <v>0</v>
      </c>
      <c r="K60" s="120"/>
    </row>
    <row r="61" spans="2:11" s="114" customFormat="1" ht="21" customHeight="1">
      <c r="B61" s="115"/>
      <c r="C61" s="116"/>
      <c r="D61" s="117" t="s">
        <v>104</v>
      </c>
      <c r="E61" s="117"/>
      <c r="F61" s="117"/>
      <c r="G61" s="117"/>
      <c r="H61" s="117"/>
      <c r="I61" s="118"/>
      <c r="J61" s="119">
        <f>$J$107</f>
        <v>0</v>
      </c>
      <c r="K61" s="120"/>
    </row>
    <row r="62" spans="2:11" s="114" customFormat="1" ht="21" customHeight="1">
      <c r="B62" s="115"/>
      <c r="C62" s="116"/>
      <c r="D62" s="117" t="s">
        <v>105</v>
      </c>
      <c r="E62" s="117"/>
      <c r="F62" s="117"/>
      <c r="G62" s="117"/>
      <c r="H62" s="117"/>
      <c r="I62" s="118"/>
      <c r="J62" s="119">
        <f>$J$113</f>
        <v>0</v>
      </c>
      <c r="K62" s="120"/>
    </row>
    <row r="63" spans="2:11" s="73" customFormat="1" ht="25.5" customHeight="1">
      <c r="B63" s="108"/>
      <c r="C63" s="109"/>
      <c r="D63" s="110" t="s">
        <v>106</v>
      </c>
      <c r="E63" s="110"/>
      <c r="F63" s="110"/>
      <c r="G63" s="110"/>
      <c r="H63" s="110"/>
      <c r="I63" s="111"/>
      <c r="J63" s="112">
        <f>$J$115</f>
        <v>0</v>
      </c>
      <c r="K63" s="113"/>
    </row>
    <row r="64" spans="2:11" s="114" customFormat="1" ht="21" customHeight="1">
      <c r="B64" s="115"/>
      <c r="C64" s="116"/>
      <c r="D64" s="117" t="s">
        <v>107</v>
      </c>
      <c r="E64" s="117"/>
      <c r="F64" s="117"/>
      <c r="G64" s="117"/>
      <c r="H64" s="117"/>
      <c r="I64" s="118"/>
      <c r="J64" s="119">
        <f>$J$116</f>
        <v>0</v>
      </c>
      <c r="K64" s="120"/>
    </row>
    <row r="65" spans="2:11" s="114" customFormat="1" ht="21" customHeight="1">
      <c r="B65" s="115"/>
      <c r="C65" s="116"/>
      <c r="D65" s="117" t="s">
        <v>108</v>
      </c>
      <c r="E65" s="117"/>
      <c r="F65" s="117"/>
      <c r="G65" s="117"/>
      <c r="H65" s="117"/>
      <c r="I65" s="118"/>
      <c r="J65" s="119">
        <f>$J$120</f>
        <v>0</v>
      </c>
      <c r="K65" s="120"/>
    </row>
    <row r="66" spans="2:11" s="114" customFormat="1" ht="21" customHeight="1">
      <c r="B66" s="115"/>
      <c r="C66" s="116"/>
      <c r="D66" s="117" t="s">
        <v>109</v>
      </c>
      <c r="E66" s="117"/>
      <c r="F66" s="117"/>
      <c r="G66" s="117"/>
      <c r="H66" s="117"/>
      <c r="I66" s="118"/>
      <c r="J66" s="119">
        <f>$J$142</f>
        <v>0</v>
      </c>
      <c r="K66" s="120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110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235" t="str">
        <f>$E$7</f>
        <v>Výměna oken v bytových domech</v>
      </c>
      <c r="F76" s="210"/>
      <c r="G76" s="210"/>
      <c r="H76" s="210"/>
      <c r="J76" s="24"/>
      <c r="K76" s="24"/>
      <c r="L76" s="43"/>
    </row>
    <row r="77" spans="2:12" s="6" customFormat="1" ht="15" customHeight="1">
      <c r="B77" s="23"/>
      <c r="C77" s="19" t="s">
        <v>92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18" t="str">
        <f>$E$9</f>
        <v>01 - BD ul. Michálkovická 1699/62, k.ú. Slezská Ostrava</v>
      </c>
      <c r="F78" s="210"/>
      <c r="G78" s="210"/>
      <c r="H78" s="210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Slezská Ostrava</v>
      </c>
      <c r="G80" s="24"/>
      <c r="H80" s="24"/>
      <c r="I80" s="88" t="s">
        <v>24</v>
      </c>
      <c r="J80" s="52" t="str">
        <f>IF($J$12="","",$J$12)</f>
        <v>31.10.2016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 </v>
      </c>
      <c r="G82" s="24"/>
      <c r="H82" s="24"/>
      <c r="I82" s="88" t="s">
        <v>33</v>
      </c>
      <c r="J82" s="17" t="str">
        <f>$E$21</f>
        <v> </v>
      </c>
      <c r="K82" s="24"/>
      <c r="L82" s="43"/>
    </row>
    <row r="83" spans="2:12" s="6" customFormat="1" ht="15" customHeight="1">
      <c r="B83" s="23"/>
      <c r="C83" s="19" t="s">
        <v>31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111</v>
      </c>
      <c r="D85" s="124" t="s">
        <v>55</v>
      </c>
      <c r="E85" s="124" t="s">
        <v>51</v>
      </c>
      <c r="F85" s="124" t="s">
        <v>112</v>
      </c>
      <c r="G85" s="124" t="s">
        <v>113</v>
      </c>
      <c r="H85" s="124" t="s">
        <v>114</v>
      </c>
      <c r="I85" s="125" t="s">
        <v>115</v>
      </c>
      <c r="J85" s="124" t="s">
        <v>116</v>
      </c>
      <c r="K85" s="126" t="s">
        <v>117</v>
      </c>
      <c r="L85" s="127"/>
      <c r="M85" s="59" t="s">
        <v>118</v>
      </c>
      <c r="N85" s="60" t="s">
        <v>40</v>
      </c>
      <c r="O85" s="60" t="s">
        <v>119</v>
      </c>
      <c r="P85" s="60" t="s">
        <v>120</v>
      </c>
      <c r="Q85" s="60" t="s">
        <v>121</v>
      </c>
      <c r="R85" s="60" t="s">
        <v>122</v>
      </c>
      <c r="S85" s="60" t="s">
        <v>123</v>
      </c>
      <c r="T85" s="61" t="s">
        <v>124</v>
      </c>
    </row>
    <row r="86" spans="2:63" s="6" customFormat="1" ht="30" customHeight="1">
      <c r="B86" s="23"/>
      <c r="C86" s="66" t="s">
        <v>98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$P$87+$P$115</f>
        <v>0</v>
      </c>
      <c r="Q86" s="64"/>
      <c r="R86" s="129">
        <f>$R$87+$R$115</f>
        <v>10.608292500000001</v>
      </c>
      <c r="S86" s="64"/>
      <c r="T86" s="130">
        <f>$T$87+$T$115</f>
        <v>4.90296</v>
      </c>
      <c r="AT86" s="6" t="s">
        <v>69</v>
      </c>
      <c r="AU86" s="6" t="s">
        <v>99</v>
      </c>
      <c r="BK86" s="131">
        <f>$BK$87+$BK$115</f>
        <v>0</v>
      </c>
    </row>
    <row r="87" spans="2:63" s="132" customFormat="1" ht="37.5" customHeight="1">
      <c r="B87" s="133"/>
      <c r="C87" s="134"/>
      <c r="D87" s="134" t="s">
        <v>69</v>
      </c>
      <c r="E87" s="135" t="s">
        <v>125</v>
      </c>
      <c r="F87" s="135" t="s">
        <v>126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$P$88+$P$91+$P$103+$P$107+$P$113</f>
        <v>0</v>
      </c>
      <c r="Q87" s="134"/>
      <c r="R87" s="139">
        <f>$R$88+$R$91+$R$103+$R$107+$R$113</f>
        <v>8.584072</v>
      </c>
      <c r="S87" s="134"/>
      <c r="T87" s="140">
        <f>$T$88+$T$91+$T$103+$T$107+$T$113</f>
        <v>4.466</v>
      </c>
      <c r="AR87" s="141" t="s">
        <v>21</v>
      </c>
      <c r="AT87" s="141" t="s">
        <v>69</v>
      </c>
      <c r="AU87" s="141" t="s">
        <v>70</v>
      </c>
      <c r="AY87" s="141" t="s">
        <v>127</v>
      </c>
      <c r="BK87" s="142">
        <f>$BK$88+$BK$91+$BK$103+$BK$107+$BK$113</f>
        <v>0</v>
      </c>
    </row>
    <row r="88" spans="2:63" s="132" customFormat="1" ht="21" customHeight="1">
      <c r="B88" s="133"/>
      <c r="C88" s="134"/>
      <c r="D88" s="134" t="s">
        <v>69</v>
      </c>
      <c r="E88" s="143" t="s">
        <v>128</v>
      </c>
      <c r="F88" s="143" t="s">
        <v>129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SUM($P$89:$P$90)</f>
        <v>0</v>
      </c>
      <c r="Q88" s="134"/>
      <c r="R88" s="139">
        <f>SUM($R$89:$R$90)</f>
        <v>0.86415</v>
      </c>
      <c r="S88" s="134"/>
      <c r="T88" s="140">
        <f>SUM($T$89:$T$90)</f>
        <v>0</v>
      </c>
      <c r="AR88" s="141" t="s">
        <v>21</v>
      </c>
      <c r="AT88" s="141" t="s">
        <v>69</v>
      </c>
      <c r="AU88" s="141" t="s">
        <v>21</v>
      </c>
      <c r="AY88" s="141" t="s">
        <v>127</v>
      </c>
      <c r="BK88" s="142">
        <f>SUM($BK$89:$BK$90)</f>
        <v>0</v>
      </c>
    </row>
    <row r="89" spans="2:65" s="6" customFormat="1" ht="15.75" customHeight="1">
      <c r="B89" s="23"/>
      <c r="C89" s="145" t="s">
        <v>21</v>
      </c>
      <c r="D89" s="145" t="s">
        <v>130</v>
      </c>
      <c r="E89" s="146" t="s">
        <v>131</v>
      </c>
      <c r="F89" s="147" t="s">
        <v>132</v>
      </c>
      <c r="G89" s="148" t="s">
        <v>133</v>
      </c>
      <c r="H89" s="149">
        <v>15</v>
      </c>
      <c r="I89" s="150"/>
      <c r="J89" s="151">
        <f>ROUND($I$89*$H$89,2)</f>
        <v>0</v>
      </c>
      <c r="K89" s="147" t="s">
        <v>134</v>
      </c>
      <c r="L89" s="43"/>
      <c r="M89" s="152"/>
      <c r="N89" s="153" t="s">
        <v>42</v>
      </c>
      <c r="O89" s="24"/>
      <c r="P89" s="154">
        <f>$O$89*$H$89</f>
        <v>0</v>
      </c>
      <c r="Q89" s="154">
        <v>0.05761</v>
      </c>
      <c r="R89" s="154">
        <f>$Q$89*$H$89</f>
        <v>0.86415</v>
      </c>
      <c r="S89" s="154">
        <v>0</v>
      </c>
      <c r="T89" s="155">
        <f>$S$89*$H$89</f>
        <v>0</v>
      </c>
      <c r="AR89" s="89" t="s">
        <v>135</v>
      </c>
      <c r="AT89" s="89" t="s">
        <v>130</v>
      </c>
      <c r="AU89" s="89" t="s">
        <v>136</v>
      </c>
      <c r="AY89" s="6" t="s">
        <v>127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136</v>
      </c>
      <c r="BK89" s="156">
        <f>ROUND($I$89*$H$89,2)</f>
        <v>0</v>
      </c>
      <c r="BL89" s="89" t="s">
        <v>135</v>
      </c>
      <c r="BM89" s="89" t="s">
        <v>137</v>
      </c>
    </row>
    <row r="90" spans="2:47" s="6" customFormat="1" ht="30.75" customHeight="1">
      <c r="B90" s="23"/>
      <c r="C90" s="24"/>
      <c r="D90" s="157" t="s">
        <v>138</v>
      </c>
      <c r="E90" s="24"/>
      <c r="F90" s="158" t="s">
        <v>139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138</v>
      </c>
      <c r="AU90" s="6" t="s">
        <v>136</v>
      </c>
    </row>
    <row r="91" spans="2:63" s="132" customFormat="1" ht="30.75" customHeight="1">
      <c r="B91" s="133"/>
      <c r="C91" s="134"/>
      <c r="D91" s="134" t="s">
        <v>69</v>
      </c>
      <c r="E91" s="143" t="s">
        <v>140</v>
      </c>
      <c r="F91" s="143" t="s">
        <v>141</v>
      </c>
      <c r="G91" s="134"/>
      <c r="H91" s="134"/>
      <c r="J91" s="144">
        <f>$BK$91</f>
        <v>0</v>
      </c>
      <c r="K91" s="134"/>
      <c r="L91" s="137"/>
      <c r="M91" s="138"/>
      <c r="N91" s="134"/>
      <c r="O91" s="134"/>
      <c r="P91" s="139">
        <f>SUM($P$92:$P$102)</f>
        <v>0</v>
      </c>
      <c r="Q91" s="134"/>
      <c r="R91" s="139">
        <f>SUM($R$92:$R$102)</f>
        <v>7.719912000000001</v>
      </c>
      <c r="S91" s="134"/>
      <c r="T91" s="140">
        <f>SUM($T$92:$T$102)</f>
        <v>0</v>
      </c>
      <c r="AR91" s="141" t="s">
        <v>21</v>
      </c>
      <c r="AT91" s="141" t="s">
        <v>69</v>
      </c>
      <c r="AU91" s="141" t="s">
        <v>21</v>
      </c>
      <c r="AY91" s="141" t="s">
        <v>127</v>
      </c>
      <c r="BK91" s="142">
        <f>SUM($BK$92:$BK$102)</f>
        <v>0</v>
      </c>
    </row>
    <row r="92" spans="2:65" s="6" customFormat="1" ht="15.75" customHeight="1">
      <c r="B92" s="23"/>
      <c r="C92" s="145" t="s">
        <v>136</v>
      </c>
      <c r="D92" s="145" t="s">
        <v>130</v>
      </c>
      <c r="E92" s="146" t="s">
        <v>142</v>
      </c>
      <c r="F92" s="147" t="s">
        <v>143</v>
      </c>
      <c r="G92" s="148" t="s">
        <v>144</v>
      </c>
      <c r="H92" s="149">
        <v>78</v>
      </c>
      <c r="I92" s="150"/>
      <c r="J92" s="151">
        <f>ROUND($I$92*$H$92,2)</f>
        <v>0</v>
      </c>
      <c r="K92" s="147" t="s">
        <v>134</v>
      </c>
      <c r="L92" s="43"/>
      <c r="M92" s="152"/>
      <c r="N92" s="153" t="s">
        <v>42</v>
      </c>
      <c r="O92" s="24"/>
      <c r="P92" s="154">
        <f>$O$92*$H$92</f>
        <v>0</v>
      </c>
      <c r="Q92" s="154">
        <v>0.03358</v>
      </c>
      <c r="R92" s="154">
        <f>$Q$92*$H$92</f>
        <v>2.61924</v>
      </c>
      <c r="S92" s="154">
        <v>0</v>
      </c>
      <c r="T92" s="155">
        <f>$S$92*$H$92</f>
        <v>0</v>
      </c>
      <c r="AR92" s="89" t="s">
        <v>135</v>
      </c>
      <c r="AT92" s="89" t="s">
        <v>130</v>
      </c>
      <c r="AU92" s="89" t="s">
        <v>136</v>
      </c>
      <c r="AY92" s="6" t="s">
        <v>127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136</v>
      </c>
      <c r="BK92" s="156">
        <f>ROUND($I$92*$H$92,2)</f>
        <v>0</v>
      </c>
      <c r="BL92" s="89" t="s">
        <v>135</v>
      </c>
      <c r="BM92" s="89" t="s">
        <v>145</v>
      </c>
    </row>
    <row r="93" spans="2:65" s="6" customFormat="1" ht="15.75" customHeight="1">
      <c r="B93" s="23"/>
      <c r="C93" s="148" t="s">
        <v>128</v>
      </c>
      <c r="D93" s="148" t="s">
        <v>130</v>
      </c>
      <c r="E93" s="146" t="s">
        <v>146</v>
      </c>
      <c r="F93" s="147" t="s">
        <v>147</v>
      </c>
      <c r="G93" s="148" t="s">
        <v>133</v>
      </c>
      <c r="H93" s="149">
        <v>338</v>
      </c>
      <c r="I93" s="150"/>
      <c r="J93" s="151">
        <f>ROUND($I$93*$H$93,2)</f>
        <v>0</v>
      </c>
      <c r="K93" s="147" t="s">
        <v>134</v>
      </c>
      <c r="L93" s="43"/>
      <c r="M93" s="152"/>
      <c r="N93" s="153" t="s">
        <v>42</v>
      </c>
      <c r="O93" s="24"/>
      <c r="P93" s="154">
        <f>$O$93*$H$93</f>
        <v>0</v>
      </c>
      <c r="Q93" s="154">
        <v>0.0015</v>
      </c>
      <c r="R93" s="154">
        <f>$Q$93*$H$93</f>
        <v>0.507</v>
      </c>
      <c r="S93" s="154">
        <v>0</v>
      </c>
      <c r="T93" s="155">
        <f>$S$93*$H$93</f>
        <v>0</v>
      </c>
      <c r="AR93" s="89" t="s">
        <v>135</v>
      </c>
      <c r="AT93" s="89" t="s">
        <v>130</v>
      </c>
      <c r="AU93" s="89" t="s">
        <v>136</v>
      </c>
      <c r="AY93" s="89" t="s">
        <v>127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136</v>
      </c>
      <c r="BK93" s="156">
        <f>ROUND($I$93*$H$93,2)</f>
        <v>0</v>
      </c>
      <c r="BL93" s="89" t="s">
        <v>135</v>
      </c>
      <c r="BM93" s="89" t="s">
        <v>148</v>
      </c>
    </row>
    <row r="94" spans="2:65" s="6" customFormat="1" ht="15.75" customHeight="1">
      <c r="B94" s="23"/>
      <c r="C94" s="148" t="s">
        <v>135</v>
      </c>
      <c r="D94" s="148" t="s">
        <v>130</v>
      </c>
      <c r="E94" s="146" t="s">
        <v>149</v>
      </c>
      <c r="F94" s="147" t="s">
        <v>150</v>
      </c>
      <c r="G94" s="148" t="s">
        <v>144</v>
      </c>
      <c r="H94" s="149">
        <v>38</v>
      </c>
      <c r="I94" s="150"/>
      <c r="J94" s="151">
        <f>ROUND($I$94*$H$94,2)</f>
        <v>0</v>
      </c>
      <c r="K94" s="147" t="s">
        <v>134</v>
      </c>
      <c r="L94" s="43"/>
      <c r="M94" s="152"/>
      <c r="N94" s="153" t="s">
        <v>42</v>
      </c>
      <c r="O94" s="24"/>
      <c r="P94" s="154">
        <f>$O$94*$H$94</f>
        <v>0</v>
      </c>
      <c r="Q94" s="154">
        <v>0.01255</v>
      </c>
      <c r="R94" s="154">
        <f>$Q$94*$H$94</f>
        <v>0.4769</v>
      </c>
      <c r="S94" s="154">
        <v>0</v>
      </c>
      <c r="T94" s="155">
        <f>$S$94*$H$94</f>
        <v>0</v>
      </c>
      <c r="AR94" s="89" t="s">
        <v>135</v>
      </c>
      <c r="AT94" s="89" t="s">
        <v>130</v>
      </c>
      <c r="AU94" s="89" t="s">
        <v>136</v>
      </c>
      <c r="AY94" s="89" t="s">
        <v>127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136</v>
      </c>
      <c r="BK94" s="156">
        <f>ROUND($I$94*$H$94,2)</f>
        <v>0</v>
      </c>
      <c r="BL94" s="89" t="s">
        <v>135</v>
      </c>
      <c r="BM94" s="89" t="s">
        <v>151</v>
      </c>
    </row>
    <row r="95" spans="2:65" s="6" customFormat="1" ht="15.75" customHeight="1">
      <c r="B95" s="23"/>
      <c r="C95" s="148" t="s">
        <v>152</v>
      </c>
      <c r="D95" s="148" t="s">
        <v>130</v>
      </c>
      <c r="E95" s="146" t="s">
        <v>153</v>
      </c>
      <c r="F95" s="147" t="s">
        <v>154</v>
      </c>
      <c r="G95" s="148" t="s">
        <v>144</v>
      </c>
      <c r="H95" s="149">
        <v>38</v>
      </c>
      <c r="I95" s="150"/>
      <c r="J95" s="151">
        <f>ROUND($I$95*$H$95,2)</f>
        <v>0</v>
      </c>
      <c r="K95" s="147" t="s">
        <v>134</v>
      </c>
      <c r="L95" s="43"/>
      <c r="M95" s="152"/>
      <c r="N95" s="153" t="s">
        <v>42</v>
      </c>
      <c r="O95" s="24"/>
      <c r="P95" s="154">
        <f>$O$95*$H$95</f>
        <v>0</v>
      </c>
      <c r="Q95" s="154">
        <v>0.00052</v>
      </c>
      <c r="R95" s="154">
        <f>$Q$95*$H$95</f>
        <v>0.01976</v>
      </c>
      <c r="S95" s="154">
        <v>0</v>
      </c>
      <c r="T95" s="155">
        <f>$S$95*$H$95</f>
        <v>0</v>
      </c>
      <c r="AR95" s="89" t="s">
        <v>135</v>
      </c>
      <c r="AT95" s="89" t="s">
        <v>130</v>
      </c>
      <c r="AU95" s="89" t="s">
        <v>136</v>
      </c>
      <c r="AY95" s="89" t="s">
        <v>127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136</v>
      </c>
      <c r="BK95" s="156">
        <f>ROUND($I$95*$H$95,2)</f>
        <v>0</v>
      </c>
      <c r="BL95" s="89" t="s">
        <v>135</v>
      </c>
      <c r="BM95" s="89" t="s">
        <v>155</v>
      </c>
    </row>
    <row r="96" spans="2:65" s="6" customFormat="1" ht="15.75" customHeight="1">
      <c r="B96" s="23"/>
      <c r="C96" s="148" t="s">
        <v>140</v>
      </c>
      <c r="D96" s="148" t="s">
        <v>130</v>
      </c>
      <c r="E96" s="146" t="s">
        <v>156</v>
      </c>
      <c r="F96" s="147" t="s">
        <v>157</v>
      </c>
      <c r="G96" s="148" t="s">
        <v>133</v>
      </c>
      <c r="H96" s="149">
        <v>88</v>
      </c>
      <c r="I96" s="150"/>
      <c r="J96" s="151">
        <f>ROUND($I$96*$H$96,2)</f>
        <v>0</v>
      </c>
      <c r="K96" s="147" t="s">
        <v>134</v>
      </c>
      <c r="L96" s="43"/>
      <c r="M96" s="152"/>
      <c r="N96" s="153" t="s">
        <v>42</v>
      </c>
      <c r="O96" s="24"/>
      <c r="P96" s="154">
        <f>$O$96*$H$96</f>
        <v>0</v>
      </c>
      <c r="Q96" s="154">
        <v>0.02065</v>
      </c>
      <c r="R96" s="154">
        <f>$Q$96*$H$96</f>
        <v>1.8172000000000001</v>
      </c>
      <c r="S96" s="154">
        <v>0</v>
      </c>
      <c r="T96" s="155">
        <f>$S$96*$H$96</f>
        <v>0</v>
      </c>
      <c r="AR96" s="89" t="s">
        <v>135</v>
      </c>
      <c r="AT96" s="89" t="s">
        <v>130</v>
      </c>
      <c r="AU96" s="89" t="s">
        <v>136</v>
      </c>
      <c r="AY96" s="89" t="s">
        <v>127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136</v>
      </c>
      <c r="BK96" s="156">
        <f>ROUND($I$96*$H$96,2)</f>
        <v>0</v>
      </c>
      <c r="BL96" s="89" t="s">
        <v>135</v>
      </c>
      <c r="BM96" s="89" t="s">
        <v>158</v>
      </c>
    </row>
    <row r="97" spans="2:47" s="6" customFormat="1" ht="30.75" customHeight="1">
      <c r="B97" s="23"/>
      <c r="C97" s="24"/>
      <c r="D97" s="157" t="s">
        <v>138</v>
      </c>
      <c r="E97" s="24"/>
      <c r="F97" s="158" t="s">
        <v>159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138</v>
      </c>
      <c r="AU97" s="6" t="s">
        <v>136</v>
      </c>
    </row>
    <row r="98" spans="2:65" s="6" customFormat="1" ht="15.75" customHeight="1">
      <c r="B98" s="23"/>
      <c r="C98" s="145" t="s">
        <v>160</v>
      </c>
      <c r="D98" s="145" t="s">
        <v>130</v>
      </c>
      <c r="E98" s="146" t="s">
        <v>161</v>
      </c>
      <c r="F98" s="147" t="s">
        <v>162</v>
      </c>
      <c r="G98" s="148" t="s">
        <v>144</v>
      </c>
      <c r="H98" s="149">
        <v>18.52</v>
      </c>
      <c r="I98" s="150"/>
      <c r="J98" s="151">
        <f>ROUND($I$98*$H$98,2)</f>
        <v>0</v>
      </c>
      <c r="K98" s="147" t="s">
        <v>134</v>
      </c>
      <c r="L98" s="43"/>
      <c r="M98" s="152"/>
      <c r="N98" s="153" t="s">
        <v>42</v>
      </c>
      <c r="O98" s="24"/>
      <c r="P98" s="154">
        <f>$O$98*$H$98</f>
        <v>0</v>
      </c>
      <c r="Q98" s="154">
        <v>0.1231</v>
      </c>
      <c r="R98" s="154">
        <f>$Q$98*$H$98</f>
        <v>2.279812</v>
      </c>
      <c r="S98" s="154">
        <v>0</v>
      </c>
      <c r="T98" s="155">
        <f>$S$98*$H$98</f>
        <v>0</v>
      </c>
      <c r="AR98" s="89" t="s">
        <v>135</v>
      </c>
      <c r="AT98" s="89" t="s">
        <v>130</v>
      </c>
      <c r="AU98" s="89" t="s">
        <v>136</v>
      </c>
      <c r="AY98" s="6" t="s">
        <v>127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136</v>
      </c>
      <c r="BK98" s="156">
        <f>ROUND($I$98*$H$98,2)</f>
        <v>0</v>
      </c>
      <c r="BL98" s="89" t="s">
        <v>135</v>
      </c>
      <c r="BM98" s="89" t="s">
        <v>163</v>
      </c>
    </row>
    <row r="99" spans="2:47" s="6" customFormat="1" ht="44.25" customHeight="1">
      <c r="B99" s="23"/>
      <c r="C99" s="24"/>
      <c r="D99" s="157" t="s">
        <v>138</v>
      </c>
      <c r="E99" s="24"/>
      <c r="F99" s="158" t="s">
        <v>164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138</v>
      </c>
      <c r="AU99" s="6" t="s">
        <v>136</v>
      </c>
    </row>
    <row r="100" spans="2:51" s="6" customFormat="1" ht="15.75" customHeight="1">
      <c r="B100" s="159"/>
      <c r="C100" s="160"/>
      <c r="D100" s="161" t="s">
        <v>165</v>
      </c>
      <c r="E100" s="160"/>
      <c r="F100" s="162" t="s">
        <v>166</v>
      </c>
      <c r="G100" s="160"/>
      <c r="H100" s="163">
        <v>16.9</v>
      </c>
      <c r="J100" s="160"/>
      <c r="K100" s="160"/>
      <c r="L100" s="164"/>
      <c r="M100" s="165"/>
      <c r="N100" s="160"/>
      <c r="O100" s="160"/>
      <c r="P100" s="160"/>
      <c r="Q100" s="160"/>
      <c r="R100" s="160"/>
      <c r="S100" s="160"/>
      <c r="T100" s="166"/>
      <c r="AT100" s="167" t="s">
        <v>165</v>
      </c>
      <c r="AU100" s="167" t="s">
        <v>136</v>
      </c>
      <c r="AV100" s="167" t="s">
        <v>136</v>
      </c>
      <c r="AW100" s="167" t="s">
        <v>99</v>
      </c>
      <c r="AX100" s="167" t="s">
        <v>70</v>
      </c>
      <c r="AY100" s="167" t="s">
        <v>127</v>
      </c>
    </row>
    <row r="101" spans="2:51" s="6" customFormat="1" ht="15.75" customHeight="1">
      <c r="B101" s="159"/>
      <c r="C101" s="160"/>
      <c r="D101" s="161" t="s">
        <v>165</v>
      </c>
      <c r="E101" s="160"/>
      <c r="F101" s="162" t="s">
        <v>167</v>
      </c>
      <c r="G101" s="160"/>
      <c r="H101" s="163">
        <v>1.62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165</v>
      </c>
      <c r="AU101" s="167" t="s">
        <v>136</v>
      </c>
      <c r="AV101" s="167" t="s">
        <v>136</v>
      </c>
      <c r="AW101" s="167" t="s">
        <v>99</v>
      </c>
      <c r="AX101" s="167" t="s">
        <v>70</v>
      </c>
      <c r="AY101" s="167" t="s">
        <v>127</v>
      </c>
    </row>
    <row r="102" spans="2:51" s="6" customFormat="1" ht="15.75" customHeight="1">
      <c r="B102" s="168"/>
      <c r="C102" s="169"/>
      <c r="D102" s="161" t="s">
        <v>165</v>
      </c>
      <c r="E102" s="169"/>
      <c r="F102" s="170" t="s">
        <v>168</v>
      </c>
      <c r="G102" s="169"/>
      <c r="H102" s="171">
        <v>18.52</v>
      </c>
      <c r="J102" s="169"/>
      <c r="K102" s="169"/>
      <c r="L102" s="172"/>
      <c r="M102" s="173"/>
      <c r="N102" s="169"/>
      <c r="O102" s="169"/>
      <c r="P102" s="169"/>
      <c r="Q102" s="169"/>
      <c r="R102" s="169"/>
      <c r="S102" s="169"/>
      <c r="T102" s="174"/>
      <c r="AT102" s="175" t="s">
        <v>165</v>
      </c>
      <c r="AU102" s="175" t="s">
        <v>136</v>
      </c>
      <c r="AV102" s="175" t="s">
        <v>135</v>
      </c>
      <c r="AW102" s="175" t="s">
        <v>99</v>
      </c>
      <c r="AX102" s="175" t="s">
        <v>21</v>
      </c>
      <c r="AY102" s="175" t="s">
        <v>127</v>
      </c>
    </row>
    <row r="103" spans="2:63" s="132" customFormat="1" ht="30.75" customHeight="1">
      <c r="B103" s="133"/>
      <c r="C103" s="134"/>
      <c r="D103" s="134" t="s">
        <v>69</v>
      </c>
      <c r="E103" s="143" t="s">
        <v>169</v>
      </c>
      <c r="F103" s="143" t="s">
        <v>170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SUM($P$104:$P$106)</f>
        <v>0</v>
      </c>
      <c r="Q103" s="134"/>
      <c r="R103" s="139">
        <f>SUM($R$104:$R$106)</f>
        <v>1E-05</v>
      </c>
      <c r="S103" s="134"/>
      <c r="T103" s="140">
        <f>SUM($T$104:$T$106)</f>
        <v>4.466</v>
      </c>
      <c r="AR103" s="141" t="s">
        <v>21</v>
      </c>
      <c r="AT103" s="141" t="s">
        <v>69</v>
      </c>
      <c r="AU103" s="141" t="s">
        <v>21</v>
      </c>
      <c r="AY103" s="141" t="s">
        <v>127</v>
      </c>
      <c r="BK103" s="142">
        <f>SUM($BK$104:$BK$106)</f>
        <v>0</v>
      </c>
    </row>
    <row r="104" spans="2:65" s="6" customFormat="1" ht="15.75" customHeight="1">
      <c r="B104" s="23"/>
      <c r="C104" s="145" t="s">
        <v>171</v>
      </c>
      <c r="D104" s="145" t="s">
        <v>130</v>
      </c>
      <c r="E104" s="146" t="s">
        <v>172</v>
      </c>
      <c r="F104" s="147" t="s">
        <v>173</v>
      </c>
      <c r="G104" s="148" t="s">
        <v>174</v>
      </c>
      <c r="H104" s="149">
        <v>1</v>
      </c>
      <c r="I104" s="150"/>
      <c r="J104" s="151">
        <f>ROUND($I$104*$H$104,2)</f>
        <v>0</v>
      </c>
      <c r="K104" s="147"/>
      <c r="L104" s="43"/>
      <c r="M104" s="152"/>
      <c r="N104" s="153" t="s">
        <v>42</v>
      </c>
      <c r="O104" s="24"/>
      <c r="P104" s="154">
        <f>$O$104*$H$104</f>
        <v>0</v>
      </c>
      <c r="Q104" s="154">
        <v>1E-05</v>
      </c>
      <c r="R104" s="154">
        <f>$Q$104*$H$104</f>
        <v>1E-05</v>
      </c>
      <c r="S104" s="154">
        <v>0</v>
      </c>
      <c r="T104" s="155">
        <f>$S$104*$H$104</f>
        <v>0</v>
      </c>
      <c r="AR104" s="89" t="s">
        <v>135</v>
      </c>
      <c r="AT104" s="89" t="s">
        <v>130</v>
      </c>
      <c r="AU104" s="89" t="s">
        <v>136</v>
      </c>
      <c r="AY104" s="6" t="s">
        <v>127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136</v>
      </c>
      <c r="BK104" s="156">
        <f>ROUND($I$104*$H$104,2)</f>
        <v>0</v>
      </c>
      <c r="BL104" s="89" t="s">
        <v>135</v>
      </c>
      <c r="BM104" s="89" t="s">
        <v>175</v>
      </c>
    </row>
    <row r="105" spans="2:65" s="6" customFormat="1" ht="15.75" customHeight="1">
      <c r="B105" s="23"/>
      <c r="C105" s="148" t="s">
        <v>169</v>
      </c>
      <c r="D105" s="148" t="s">
        <v>130</v>
      </c>
      <c r="E105" s="146" t="s">
        <v>176</v>
      </c>
      <c r="F105" s="147" t="s">
        <v>177</v>
      </c>
      <c r="G105" s="148" t="s">
        <v>144</v>
      </c>
      <c r="H105" s="149">
        <v>54</v>
      </c>
      <c r="I105" s="150"/>
      <c r="J105" s="151">
        <f>ROUND($I$105*$H$105,2)</f>
        <v>0</v>
      </c>
      <c r="K105" s="147" t="s">
        <v>134</v>
      </c>
      <c r="L105" s="43"/>
      <c r="M105" s="152"/>
      <c r="N105" s="153" t="s">
        <v>42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0.038</v>
      </c>
      <c r="T105" s="155">
        <f>$S$105*$H$105</f>
        <v>2.052</v>
      </c>
      <c r="AR105" s="89" t="s">
        <v>135</v>
      </c>
      <c r="AT105" s="89" t="s">
        <v>130</v>
      </c>
      <c r="AU105" s="89" t="s">
        <v>136</v>
      </c>
      <c r="AY105" s="89" t="s">
        <v>127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136</v>
      </c>
      <c r="BK105" s="156">
        <f>ROUND($I$105*$H$105,2)</f>
        <v>0</v>
      </c>
      <c r="BL105" s="89" t="s">
        <v>135</v>
      </c>
      <c r="BM105" s="89" t="s">
        <v>178</v>
      </c>
    </row>
    <row r="106" spans="2:65" s="6" customFormat="1" ht="15.75" customHeight="1">
      <c r="B106" s="23"/>
      <c r="C106" s="148" t="s">
        <v>26</v>
      </c>
      <c r="D106" s="148" t="s">
        <v>130</v>
      </c>
      <c r="E106" s="146" t="s">
        <v>179</v>
      </c>
      <c r="F106" s="147" t="s">
        <v>180</v>
      </c>
      <c r="G106" s="148" t="s">
        <v>144</v>
      </c>
      <c r="H106" s="149">
        <v>71</v>
      </c>
      <c r="I106" s="150"/>
      <c r="J106" s="151">
        <f>ROUND($I$106*$H$106,2)</f>
        <v>0</v>
      </c>
      <c r="K106" s="147" t="s">
        <v>134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0.034</v>
      </c>
      <c r="T106" s="155">
        <f>$S$106*$H$106</f>
        <v>2.414</v>
      </c>
      <c r="AR106" s="89" t="s">
        <v>135</v>
      </c>
      <c r="AT106" s="89" t="s">
        <v>130</v>
      </c>
      <c r="AU106" s="89" t="s">
        <v>136</v>
      </c>
      <c r="AY106" s="89" t="s">
        <v>127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136</v>
      </c>
      <c r="BK106" s="156">
        <f>ROUND($I$106*$H$106,2)</f>
        <v>0</v>
      </c>
      <c r="BL106" s="89" t="s">
        <v>135</v>
      </c>
      <c r="BM106" s="89" t="s">
        <v>181</v>
      </c>
    </row>
    <row r="107" spans="2:63" s="132" customFormat="1" ht="30.75" customHeight="1">
      <c r="B107" s="133"/>
      <c r="C107" s="134"/>
      <c r="D107" s="134" t="s">
        <v>69</v>
      </c>
      <c r="E107" s="143" t="s">
        <v>182</v>
      </c>
      <c r="F107" s="143" t="s">
        <v>183</v>
      </c>
      <c r="G107" s="134"/>
      <c r="H107" s="134"/>
      <c r="J107" s="144">
        <f>$BK$107</f>
        <v>0</v>
      </c>
      <c r="K107" s="134"/>
      <c r="L107" s="137"/>
      <c r="M107" s="138"/>
      <c r="N107" s="134"/>
      <c r="O107" s="134"/>
      <c r="P107" s="139">
        <f>SUM($P$108:$P$112)</f>
        <v>0</v>
      </c>
      <c r="Q107" s="134"/>
      <c r="R107" s="139">
        <f>SUM($R$108:$R$112)</f>
        <v>0</v>
      </c>
      <c r="S107" s="134"/>
      <c r="T107" s="140">
        <f>SUM($T$108:$T$112)</f>
        <v>0</v>
      </c>
      <c r="AR107" s="141" t="s">
        <v>21</v>
      </c>
      <c r="AT107" s="141" t="s">
        <v>69</v>
      </c>
      <c r="AU107" s="141" t="s">
        <v>21</v>
      </c>
      <c r="AY107" s="141" t="s">
        <v>127</v>
      </c>
      <c r="BK107" s="142">
        <f>SUM($BK$108:$BK$112)</f>
        <v>0</v>
      </c>
    </row>
    <row r="108" spans="2:65" s="6" customFormat="1" ht="15.75" customHeight="1">
      <c r="B108" s="23"/>
      <c r="C108" s="148" t="s">
        <v>184</v>
      </c>
      <c r="D108" s="148" t="s">
        <v>130</v>
      </c>
      <c r="E108" s="146" t="s">
        <v>185</v>
      </c>
      <c r="F108" s="147" t="s">
        <v>186</v>
      </c>
      <c r="G108" s="148" t="s">
        <v>187</v>
      </c>
      <c r="H108" s="149">
        <v>4.903</v>
      </c>
      <c r="I108" s="150"/>
      <c r="J108" s="151">
        <f>ROUND($I$108*$H$108,2)</f>
        <v>0</v>
      </c>
      <c r="K108" s="147" t="s">
        <v>134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135</v>
      </c>
      <c r="AT108" s="89" t="s">
        <v>130</v>
      </c>
      <c r="AU108" s="89" t="s">
        <v>136</v>
      </c>
      <c r="AY108" s="89" t="s">
        <v>127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136</v>
      </c>
      <c r="BK108" s="156">
        <f>ROUND($I$108*$H$108,2)</f>
        <v>0</v>
      </c>
      <c r="BL108" s="89" t="s">
        <v>135</v>
      </c>
      <c r="BM108" s="89" t="s">
        <v>188</v>
      </c>
    </row>
    <row r="109" spans="2:65" s="6" customFormat="1" ht="15.75" customHeight="1">
      <c r="B109" s="23"/>
      <c r="C109" s="148" t="s">
        <v>189</v>
      </c>
      <c r="D109" s="148" t="s">
        <v>130</v>
      </c>
      <c r="E109" s="146" t="s">
        <v>190</v>
      </c>
      <c r="F109" s="147" t="s">
        <v>191</v>
      </c>
      <c r="G109" s="148" t="s">
        <v>187</v>
      </c>
      <c r="H109" s="149">
        <v>4.903</v>
      </c>
      <c r="I109" s="150"/>
      <c r="J109" s="151">
        <f>ROUND($I$109*$H$109,2)</f>
        <v>0</v>
      </c>
      <c r="K109" s="147" t="s">
        <v>134</v>
      </c>
      <c r="L109" s="43"/>
      <c r="M109" s="152"/>
      <c r="N109" s="153" t="s">
        <v>42</v>
      </c>
      <c r="O109" s="24"/>
      <c r="P109" s="154">
        <f>$O$109*$H$109</f>
        <v>0</v>
      </c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135</v>
      </c>
      <c r="AT109" s="89" t="s">
        <v>130</v>
      </c>
      <c r="AU109" s="89" t="s">
        <v>136</v>
      </c>
      <c r="AY109" s="89" t="s">
        <v>127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136</v>
      </c>
      <c r="BK109" s="156">
        <f>ROUND($I$109*$H$109,2)</f>
        <v>0</v>
      </c>
      <c r="BL109" s="89" t="s">
        <v>135</v>
      </c>
      <c r="BM109" s="89" t="s">
        <v>192</v>
      </c>
    </row>
    <row r="110" spans="2:65" s="6" customFormat="1" ht="15.75" customHeight="1">
      <c r="B110" s="23"/>
      <c r="C110" s="148" t="s">
        <v>193</v>
      </c>
      <c r="D110" s="148" t="s">
        <v>130</v>
      </c>
      <c r="E110" s="146" t="s">
        <v>194</v>
      </c>
      <c r="F110" s="147" t="s">
        <v>195</v>
      </c>
      <c r="G110" s="148" t="s">
        <v>187</v>
      </c>
      <c r="H110" s="149">
        <v>68.642</v>
      </c>
      <c r="I110" s="150"/>
      <c r="J110" s="151">
        <f>ROUND($I$110*$H$110,2)</f>
        <v>0</v>
      </c>
      <c r="K110" s="147" t="s">
        <v>134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135</v>
      </c>
      <c r="AT110" s="89" t="s">
        <v>130</v>
      </c>
      <c r="AU110" s="89" t="s">
        <v>136</v>
      </c>
      <c r="AY110" s="89" t="s">
        <v>127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136</v>
      </c>
      <c r="BK110" s="156">
        <f>ROUND($I$110*$H$110,2)</f>
        <v>0</v>
      </c>
      <c r="BL110" s="89" t="s">
        <v>135</v>
      </c>
      <c r="BM110" s="89" t="s">
        <v>196</v>
      </c>
    </row>
    <row r="111" spans="2:51" s="6" customFormat="1" ht="15.75" customHeight="1">
      <c r="B111" s="159"/>
      <c r="C111" s="160"/>
      <c r="D111" s="161" t="s">
        <v>165</v>
      </c>
      <c r="E111" s="160"/>
      <c r="F111" s="162" t="s">
        <v>197</v>
      </c>
      <c r="G111" s="160"/>
      <c r="H111" s="163">
        <v>68.642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165</v>
      </c>
      <c r="AU111" s="167" t="s">
        <v>136</v>
      </c>
      <c r="AV111" s="167" t="s">
        <v>136</v>
      </c>
      <c r="AW111" s="167" t="s">
        <v>70</v>
      </c>
      <c r="AX111" s="167" t="s">
        <v>21</v>
      </c>
      <c r="AY111" s="167" t="s">
        <v>127</v>
      </c>
    </row>
    <row r="112" spans="2:65" s="6" customFormat="1" ht="15.75" customHeight="1">
      <c r="B112" s="23"/>
      <c r="C112" s="145" t="s">
        <v>198</v>
      </c>
      <c r="D112" s="145" t="s">
        <v>130</v>
      </c>
      <c r="E112" s="146" t="s">
        <v>199</v>
      </c>
      <c r="F112" s="147" t="s">
        <v>200</v>
      </c>
      <c r="G112" s="148" t="s">
        <v>187</v>
      </c>
      <c r="H112" s="149">
        <v>4.903</v>
      </c>
      <c r="I112" s="150"/>
      <c r="J112" s="151">
        <f>ROUND($I$112*$H$112,2)</f>
        <v>0</v>
      </c>
      <c r="K112" s="147" t="s">
        <v>134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135</v>
      </c>
      <c r="AT112" s="89" t="s">
        <v>130</v>
      </c>
      <c r="AU112" s="89" t="s">
        <v>136</v>
      </c>
      <c r="AY112" s="6" t="s">
        <v>127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136</v>
      </c>
      <c r="BK112" s="156">
        <f>ROUND($I$112*$H$112,2)</f>
        <v>0</v>
      </c>
      <c r="BL112" s="89" t="s">
        <v>135</v>
      </c>
      <c r="BM112" s="89" t="s">
        <v>201</v>
      </c>
    </row>
    <row r="113" spans="2:63" s="132" customFormat="1" ht="30.75" customHeight="1">
      <c r="B113" s="133"/>
      <c r="C113" s="134"/>
      <c r="D113" s="134" t="s">
        <v>69</v>
      </c>
      <c r="E113" s="143" t="s">
        <v>202</v>
      </c>
      <c r="F113" s="143" t="s">
        <v>203</v>
      </c>
      <c r="G113" s="134"/>
      <c r="H113" s="134"/>
      <c r="J113" s="144">
        <f>$BK$113</f>
        <v>0</v>
      </c>
      <c r="K113" s="134"/>
      <c r="L113" s="137"/>
      <c r="M113" s="138"/>
      <c r="N113" s="134"/>
      <c r="O113" s="134"/>
      <c r="P113" s="139">
        <f>$P$114</f>
        <v>0</v>
      </c>
      <c r="Q113" s="134"/>
      <c r="R113" s="139">
        <f>$R$114</f>
        <v>0</v>
      </c>
      <c r="S113" s="134"/>
      <c r="T113" s="140">
        <f>$T$114</f>
        <v>0</v>
      </c>
      <c r="AR113" s="141" t="s">
        <v>21</v>
      </c>
      <c r="AT113" s="141" t="s">
        <v>69</v>
      </c>
      <c r="AU113" s="141" t="s">
        <v>21</v>
      </c>
      <c r="AY113" s="141" t="s">
        <v>127</v>
      </c>
      <c r="BK113" s="142">
        <f>$BK$114</f>
        <v>0</v>
      </c>
    </row>
    <row r="114" spans="2:65" s="6" customFormat="1" ht="15.75" customHeight="1">
      <c r="B114" s="23"/>
      <c r="C114" s="148" t="s">
        <v>8</v>
      </c>
      <c r="D114" s="148" t="s">
        <v>130</v>
      </c>
      <c r="E114" s="146" t="s">
        <v>204</v>
      </c>
      <c r="F114" s="147" t="s">
        <v>205</v>
      </c>
      <c r="G114" s="148" t="s">
        <v>187</v>
      </c>
      <c r="H114" s="149">
        <v>8.584</v>
      </c>
      <c r="I114" s="150"/>
      <c r="J114" s="151">
        <f>ROUND($I$114*$H$114,2)</f>
        <v>0</v>
      </c>
      <c r="K114" s="147" t="s">
        <v>134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135</v>
      </c>
      <c r="AT114" s="89" t="s">
        <v>130</v>
      </c>
      <c r="AU114" s="89" t="s">
        <v>136</v>
      </c>
      <c r="AY114" s="89" t="s">
        <v>127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136</v>
      </c>
      <c r="BK114" s="156">
        <f>ROUND($I$114*$H$114,2)</f>
        <v>0</v>
      </c>
      <c r="BL114" s="89" t="s">
        <v>135</v>
      </c>
      <c r="BM114" s="89" t="s">
        <v>206</v>
      </c>
    </row>
    <row r="115" spans="2:63" s="132" customFormat="1" ht="37.5" customHeight="1">
      <c r="B115" s="133"/>
      <c r="C115" s="134"/>
      <c r="D115" s="134" t="s">
        <v>69</v>
      </c>
      <c r="E115" s="135" t="s">
        <v>207</v>
      </c>
      <c r="F115" s="135" t="s">
        <v>208</v>
      </c>
      <c r="G115" s="134"/>
      <c r="H115" s="134"/>
      <c r="J115" s="136">
        <f>$BK$115</f>
        <v>0</v>
      </c>
      <c r="K115" s="134"/>
      <c r="L115" s="137"/>
      <c r="M115" s="138"/>
      <c r="N115" s="134"/>
      <c r="O115" s="134"/>
      <c r="P115" s="139">
        <f>$P$116+$P$120+$P$142</f>
        <v>0</v>
      </c>
      <c r="Q115" s="134"/>
      <c r="R115" s="139">
        <f>$R$116+$R$120+$R$142</f>
        <v>2.0242205</v>
      </c>
      <c r="S115" s="134"/>
      <c r="T115" s="140">
        <f>$T$116+$T$120+$T$142</f>
        <v>0.43696</v>
      </c>
      <c r="AR115" s="141" t="s">
        <v>136</v>
      </c>
      <c r="AT115" s="141" t="s">
        <v>69</v>
      </c>
      <c r="AU115" s="141" t="s">
        <v>70</v>
      </c>
      <c r="AY115" s="141" t="s">
        <v>127</v>
      </c>
      <c r="BK115" s="142">
        <f>$BK$116+$BK$120+$BK$142</f>
        <v>0</v>
      </c>
    </row>
    <row r="116" spans="2:63" s="132" customFormat="1" ht="21" customHeight="1">
      <c r="B116" s="133"/>
      <c r="C116" s="134"/>
      <c r="D116" s="134" t="s">
        <v>69</v>
      </c>
      <c r="E116" s="143" t="s">
        <v>209</v>
      </c>
      <c r="F116" s="143" t="s">
        <v>210</v>
      </c>
      <c r="G116" s="134"/>
      <c r="H116" s="134"/>
      <c r="J116" s="144">
        <f>$BK$116</f>
        <v>0</v>
      </c>
      <c r="K116" s="134"/>
      <c r="L116" s="137"/>
      <c r="M116" s="138"/>
      <c r="N116" s="134"/>
      <c r="O116" s="134"/>
      <c r="P116" s="139">
        <f>SUM($P$117:$P$119)</f>
        <v>0</v>
      </c>
      <c r="Q116" s="134"/>
      <c r="R116" s="139">
        <f>SUM($R$117:$R$119)</f>
        <v>0.11176000000000001</v>
      </c>
      <c r="S116" s="134"/>
      <c r="T116" s="140">
        <f>SUM($T$117:$T$119)</f>
        <v>0.14696</v>
      </c>
      <c r="AR116" s="141" t="s">
        <v>136</v>
      </c>
      <c r="AT116" s="141" t="s">
        <v>69</v>
      </c>
      <c r="AU116" s="141" t="s">
        <v>21</v>
      </c>
      <c r="AY116" s="141" t="s">
        <v>127</v>
      </c>
      <c r="BK116" s="142">
        <f>SUM($BK$117:$BK$119)</f>
        <v>0</v>
      </c>
    </row>
    <row r="117" spans="2:65" s="6" customFormat="1" ht="15.75" customHeight="1">
      <c r="B117" s="23"/>
      <c r="C117" s="148" t="s">
        <v>211</v>
      </c>
      <c r="D117" s="148" t="s">
        <v>130</v>
      </c>
      <c r="E117" s="146" t="s">
        <v>212</v>
      </c>
      <c r="F117" s="147" t="s">
        <v>213</v>
      </c>
      <c r="G117" s="148" t="s">
        <v>133</v>
      </c>
      <c r="H117" s="149">
        <v>88</v>
      </c>
      <c r="I117" s="150"/>
      <c r="J117" s="151">
        <f>ROUND($I$117*$H$117,2)</f>
        <v>0</v>
      </c>
      <c r="K117" s="147" t="s">
        <v>134</v>
      </c>
      <c r="L117" s="43"/>
      <c r="M117" s="152"/>
      <c r="N117" s="153" t="s">
        <v>42</v>
      </c>
      <c r="O117" s="24"/>
      <c r="P117" s="154">
        <f>$O$117*$H$117</f>
        <v>0</v>
      </c>
      <c r="Q117" s="154">
        <v>0</v>
      </c>
      <c r="R117" s="154">
        <f>$Q$117*$H$117</f>
        <v>0</v>
      </c>
      <c r="S117" s="154">
        <v>0.00167</v>
      </c>
      <c r="T117" s="155">
        <f>$S$117*$H$117</f>
        <v>0.14696</v>
      </c>
      <c r="AR117" s="89" t="s">
        <v>211</v>
      </c>
      <c r="AT117" s="89" t="s">
        <v>130</v>
      </c>
      <c r="AU117" s="89" t="s">
        <v>136</v>
      </c>
      <c r="AY117" s="89" t="s">
        <v>127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136</v>
      </c>
      <c r="BK117" s="156">
        <f>ROUND($I$117*$H$117,2)</f>
        <v>0</v>
      </c>
      <c r="BL117" s="89" t="s">
        <v>211</v>
      </c>
      <c r="BM117" s="89" t="s">
        <v>214</v>
      </c>
    </row>
    <row r="118" spans="2:65" s="6" customFormat="1" ht="15.75" customHeight="1">
      <c r="B118" s="23"/>
      <c r="C118" s="148" t="s">
        <v>215</v>
      </c>
      <c r="D118" s="148" t="s">
        <v>130</v>
      </c>
      <c r="E118" s="146" t="s">
        <v>216</v>
      </c>
      <c r="F118" s="147" t="s">
        <v>217</v>
      </c>
      <c r="G118" s="148" t="s">
        <v>133</v>
      </c>
      <c r="H118" s="149">
        <v>88</v>
      </c>
      <c r="I118" s="150"/>
      <c r="J118" s="151">
        <f>ROUND($I$118*$H$118,2)</f>
        <v>0</v>
      </c>
      <c r="K118" s="147" t="s">
        <v>134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0.00127</v>
      </c>
      <c r="R118" s="154">
        <f>$Q$118*$H$118</f>
        <v>0.11176000000000001</v>
      </c>
      <c r="S118" s="154">
        <v>0</v>
      </c>
      <c r="T118" s="155">
        <f>$S$118*$H$118</f>
        <v>0</v>
      </c>
      <c r="AR118" s="89" t="s">
        <v>211</v>
      </c>
      <c r="AT118" s="89" t="s">
        <v>130</v>
      </c>
      <c r="AU118" s="89" t="s">
        <v>136</v>
      </c>
      <c r="AY118" s="89" t="s">
        <v>127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136</v>
      </c>
      <c r="BK118" s="156">
        <f>ROUND($I$118*$H$118,2)</f>
        <v>0</v>
      </c>
      <c r="BL118" s="89" t="s">
        <v>211</v>
      </c>
      <c r="BM118" s="89" t="s">
        <v>218</v>
      </c>
    </row>
    <row r="119" spans="2:65" s="6" customFormat="1" ht="15.75" customHeight="1">
      <c r="B119" s="23"/>
      <c r="C119" s="148" t="s">
        <v>219</v>
      </c>
      <c r="D119" s="148" t="s">
        <v>130</v>
      </c>
      <c r="E119" s="146" t="s">
        <v>220</v>
      </c>
      <c r="F119" s="147" t="s">
        <v>221</v>
      </c>
      <c r="G119" s="148" t="s">
        <v>222</v>
      </c>
      <c r="H119" s="176"/>
      <c r="I119" s="150"/>
      <c r="J119" s="151">
        <f>ROUND($I$119*$H$119,2)</f>
        <v>0</v>
      </c>
      <c r="K119" s="147" t="s">
        <v>134</v>
      </c>
      <c r="L119" s="43"/>
      <c r="M119" s="152"/>
      <c r="N119" s="153" t="s">
        <v>42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211</v>
      </c>
      <c r="AT119" s="89" t="s">
        <v>130</v>
      </c>
      <c r="AU119" s="89" t="s">
        <v>136</v>
      </c>
      <c r="AY119" s="89" t="s">
        <v>127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136</v>
      </c>
      <c r="BK119" s="156">
        <f>ROUND($I$119*$H$119,2)</f>
        <v>0</v>
      </c>
      <c r="BL119" s="89" t="s">
        <v>211</v>
      </c>
      <c r="BM119" s="89" t="s">
        <v>223</v>
      </c>
    </row>
    <row r="120" spans="2:63" s="132" customFormat="1" ht="30.75" customHeight="1">
      <c r="B120" s="133"/>
      <c r="C120" s="134"/>
      <c r="D120" s="134" t="s">
        <v>69</v>
      </c>
      <c r="E120" s="143" t="s">
        <v>224</v>
      </c>
      <c r="F120" s="143" t="s">
        <v>225</v>
      </c>
      <c r="G120" s="134"/>
      <c r="H120" s="134"/>
      <c r="J120" s="144">
        <f>$BK$120</f>
        <v>0</v>
      </c>
      <c r="K120" s="134"/>
      <c r="L120" s="137"/>
      <c r="M120" s="138"/>
      <c r="N120" s="134"/>
      <c r="O120" s="134"/>
      <c r="P120" s="139">
        <f>SUM($P$121:$P$141)</f>
        <v>0</v>
      </c>
      <c r="Q120" s="134"/>
      <c r="R120" s="139">
        <f>SUM($R$121:$R$141)</f>
        <v>1.8291605</v>
      </c>
      <c r="S120" s="134"/>
      <c r="T120" s="140">
        <f>SUM($T$121:$T$141)</f>
        <v>0.29</v>
      </c>
      <c r="AR120" s="141" t="s">
        <v>136</v>
      </c>
      <c r="AT120" s="141" t="s">
        <v>69</v>
      </c>
      <c r="AU120" s="141" t="s">
        <v>21</v>
      </c>
      <c r="AY120" s="141" t="s">
        <v>127</v>
      </c>
      <c r="BK120" s="142">
        <f>SUM($BK$121:$BK$141)</f>
        <v>0</v>
      </c>
    </row>
    <row r="121" spans="2:65" s="6" customFormat="1" ht="15.75" customHeight="1">
      <c r="B121" s="23"/>
      <c r="C121" s="148" t="s">
        <v>226</v>
      </c>
      <c r="D121" s="148" t="s">
        <v>130</v>
      </c>
      <c r="E121" s="146" t="s">
        <v>227</v>
      </c>
      <c r="F121" s="147" t="s">
        <v>228</v>
      </c>
      <c r="G121" s="148" t="s">
        <v>229</v>
      </c>
      <c r="H121" s="149">
        <v>58</v>
      </c>
      <c r="I121" s="150"/>
      <c r="J121" s="151">
        <f>ROUND($I$121*$H$121,2)</f>
        <v>0</v>
      </c>
      <c r="K121" s="147" t="s">
        <v>134</v>
      </c>
      <c r="L121" s="43"/>
      <c r="M121" s="152"/>
      <c r="N121" s="153" t="s">
        <v>42</v>
      </c>
      <c r="O121" s="24"/>
      <c r="P121" s="154">
        <f>$O$121*$H$121</f>
        <v>0</v>
      </c>
      <c r="Q121" s="154">
        <v>0</v>
      </c>
      <c r="R121" s="154">
        <f>$Q$121*$H$121</f>
        <v>0</v>
      </c>
      <c r="S121" s="154">
        <v>0.005</v>
      </c>
      <c r="T121" s="155">
        <f>$S$121*$H$121</f>
        <v>0.29</v>
      </c>
      <c r="AR121" s="89" t="s">
        <v>211</v>
      </c>
      <c r="AT121" s="89" t="s">
        <v>130</v>
      </c>
      <c r="AU121" s="89" t="s">
        <v>136</v>
      </c>
      <c r="AY121" s="89" t="s">
        <v>127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136</v>
      </c>
      <c r="BK121" s="156">
        <f>ROUND($I$121*$H$121,2)</f>
        <v>0</v>
      </c>
      <c r="BL121" s="89" t="s">
        <v>211</v>
      </c>
      <c r="BM121" s="89" t="s">
        <v>230</v>
      </c>
    </row>
    <row r="122" spans="2:65" s="6" customFormat="1" ht="15.75" customHeight="1">
      <c r="B122" s="23"/>
      <c r="C122" s="148" t="s">
        <v>231</v>
      </c>
      <c r="D122" s="148" t="s">
        <v>130</v>
      </c>
      <c r="E122" s="146" t="s">
        <v>232</v>
      </c>
      <c r="F122" s="147" t="s">
        <v>233</v>
      </c>
      <c r="G122" s="148" t="s">
        <v>144</v>
      </c>
      <c r="H122" s="149">
        <v>107</v>
      </c>
      <c r="I122" s="150"/>
      <c r="J122" s="151">
        <f>ROUND($I$122*$H$122,2)</f>
        <v>0</v>
      </c>
      <c r="K122" s="147" t="s">
        <v>134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0.00025</v>
      </c>
      <c r="R122" s="154">
        <f>$Q$122*$H$122</f>
        <v>0.02675</v>
      </c>
      <c r="S122" s="154">
        <v>0</v>
      </c>
      <c r="T122" s="155">
        <f>$S$122*$H$122</f>
        <v>0</v>
      </c>
      <c r="AR122" s="89" t="s">
        <v>211</v>
      </c>
      <c r="AT122" s="89" t="s">
        <v>130</v>
      </c>
      <c r="AU122" s="89" t="s">
        <v>136</v>
      </c>
      <c r="AY122" s="89" t="s">
        <v>127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136</v>
      </c>
      <c r="BK122" s="156">
        <f>ROUND($I$122*$H$122,2)</f>
        <v>0</v>
      </c>
      <c r="BL122" s="89" t="s">
        <v>211</v>
      </c>
      <c r="BM122" s="89" t="s">
        <v>234</v>
      </c>
    </row>
    <row r="123" spans="2:65" s="6" customFormat="1" ht="15.75" customHeight="1">
      <c r="B123" s="23"/>
      <c r="C123" s="177" t="s">
        <v>7</v>
      </c>
      <c r="D123" s="177" t="s">
        <v>235</v>
      </c>
      <c r="E123" s="178" t="s">
        <v>236</v>
      </c>
      <c r="F123" s="179" t="s">
        <v>237</v>
      </c>
      <c r="G123" s="177" t="s">
        <v>229</v>
      </c>
      <c r="H123" s="180">
        <v>12</v>
      </c>
      <c r="I123" s="181"/>
      <c r="J123" s="182">
        <f>ROUND($I$123*$H$123,2)</f>
        <v>0</v>
      </c>
      <c r="K123" s="179"/>
      <c r="L123" s="183"/>
      <c r="M123" s="184"/>
      <c r="N123" s="185" t="s">
        <v>42</v>
      </c>
      <c r="O123" s="24"/>
      <c r="P123" s="154">
        <f>$O$123*$H$123</f>
        <v>0</v>
      </c>
      <c r="Q123" s="154">
        <v>0.0249</v>
      </c>
      <c r="R123" s="154">
        <f>$Q$123*$H$123</f>
        <v>0.29879999999999995</v>
      </c>
      <c r="S123" s="154">
        <v>0</v>
      </c>
      <c r="T123" s="155">
        <f>$S$123*$H$123</f>
        <v>0</v>
      </c>
      <c r="AR123" s="89" t="s">
        <v>238</v>
      </c>
      <c r="AT123" s="89" t="s">
        <v>235</v>
      </c>
      <c r="AU123" s="89" t="s">
        <v>136</v>
      </c>
      <c r="AY123" s="89" t="s">
        <v>127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136</v>
      </c>
      <c r="BK123" s="156">
        <f>ROUND($I$123*$H$123,2)</f>
        <v>0</v>
      </c>
      <c r="BL123" s="89" t="s">
        <v>211</v>
      </c>
      <c r="BM123" s="89" t="s">
        <v>239</v>
      </c>
    </row>
    <row r="124" spans="2:65" s="6" customFormat="1" ht="15.75" customHeight="1">
      <c r="B124" s="23"/>
      <c r="C124" s="177" t="s">
        <v>240</v>
      </c>
      <c r="D124" s="177" t="s">
        <v>235</v>
      </c>
      <c r="E124" s="178" t="s">
        <v>241</v>
      </c>
      <c r="F124" s="179" t="s">
        <v>242</v>
      </c>
      <c r="G124" s="177" t="s">
        <v>229</v>
      </c>
      <c r="H124" s="180">
        <v>6</v>
      </c>
      <c r="I124" s="181"/>
      <c r="J124" s="182">
        <f>ROUND($I$124*$H$124,2)</f>
        <v>0</v>
      </c>
      <c r="K124" s="179"/>
      <c r="L124" s="183"/>
      <c r="M124" s="184"/>
      <c r="N124" s="185" t="s">
        <v>42</v>
      </c>
      <c r="O124" s="24"/>
      <c r="P124" s="154">
        <f>$O$124*$H$124</f>
        <v>0</v>
      </c>
      <c r="Q124" s="154">
        <v>0.0249</v>
      </c>
      <c r="R124" s="154">
        <f>$Q$124*$H$124</f>
        <v>0.14939999999999998</v>
      </c>
      <c r="S124" s="154">
        <v>0</v>
      </c>
      <c r="T124" s="155">
        <f>$S$124*$H$124</f>
        <v>0</v>
      </c>
      <c r="AR124" s="89" t="s">
        <v>238</v>
      </c>
      <c r="AT124" s="89" t="s">
        <v>235</v>
      </c>
      <c r="AU124" s="89" t="s">
        <v>136</v>
      </c>
      <c r="AY124" s="89" t="s">
        <v>127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136</v>
      </c>
      <c r="BK124" s="156">
        <f>ROUND($I$124*$H$124,2)</f>
        <v>0</v>
      </c>
      <c r="BL124" s="89" t="s">
        <v>211</v>
      </c>
      <c r="BM124" s="89" t="s">
        <v>243</v>
      </c>
    </row>
    <row r="125" spans="2:47" s="6" customFormat="1" ht="30.75" customHeight="1">
      <c r="B125" s="23"/>
      <c r="C125" s="24"/>
      <c r="D125" s="157" t="s">
        <v>138</v>
      </c>
      <c r="E125" s="24"/>
      <c r="F125" s="158" t="s">
        <v>244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138</v>
      </c>
      <c r="AU125" s="6" t="s">
        <v>136</v>
      </c>
    </row>
    <row r="126" spans="2:65" s="6" customFormat="1" ht="15.75" customHeight="1">
      <c r="B126" s="23"/>
      <c r="C126" s="186" t="s">
        <v>245</v>
      </c>
      <c r="D126" s="186" t="s">
        <v>235</v>
      </c>
      <c r="E126" s="178" t="s">
        <v>246</v>
      </c>
      <c r="F126" s="179" t="s">
        <v>247</v>
      </c>
      <c r="G126" s="177" t="s">
        <v>229</v>
      </c>
      <c r="H126" s="180">
        <v>6</v>
      </c>
      <c r="I126" s="181"/>
      <c r="J126" s="182">
        <f>ROUND($I$126*$H$126,2)</f>
        <v>0</v>
      </c>
      <c r="K126" s="179"/>
      <c r="L126" s="183"/>
      <c r="M126" s="184"/>
      <c r="N126" s="185" t="s">
        <v>42</v>
      </c>
      <c r="O126" s="24"/>
      <c r="P126" s="154">
        <f>$O$126*$H$126</f>
        <v>0</v>
      </c>
      <c r="Q126" s="154">
        <v>0.0249</v>
      </c>
      <c r="R126" s="154">
        <f>$Q$126*$H$126</f>
        <v>0.14939999999999998</v>
      </c>
      <c r="S126" s="154">
        <v>0</v>
      </c>
      <c r="T126" s="155">
        <f>$S$126*$H$126</f>
        <v>0</v>
      </c>
      <c r="AR126" s="89" t="s">
        <v>238</v>
      </c>
      <c r="AT126" s="89" t="s">
        <v>235</v>
      </c>
      <c r="AU126" s="89" t="s">
        <v>136</v>
      </c>
      <c r="AY126" s="6" t="s">
        <v>127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136</v>
      </c>
      <c r="BK126" s="156">
        <f>ROUND($I$126*$H$126,2)</f>
        <v>0</v>
      </c>
      <c r="BL126" s="89" t="s">
        <v>211</v>
      </c>
      <c r="BM126" s="89" t="s">
        <v>248</v>
      </c>
    </row>
    <row r="127" spans="2:65" s="6" customFormat="1" ht="15.75" customHeight="1">
      <c r="B127" s="23"/>
      <c r="C127" s="177" t="s">
        <v>249</v>
      </c>
      <c r="D127" s="177" t="s">
        <v>235</v>
      </c>
      <c r="E127" s="178" t="s">
        <v>250</v>
      </c>
      <c r="F127" s="179" t="s">
        <v>251</v>
      </c>
      <c r="G127" s="177" t="s">
        <v>229</v>
      </c>
      <c r="H127" s="180">
        <v>2</v>
      </c>
      <c r="I127" s="181"/>
      <c r="J127" s="182">
        <f>ROUND($I$127*$H$127,2)</f>
        <v>0</v>
      </c>
      <c r="K127" s="179"/>
      <c r="L127" s="183"/>
      <c r="M127" s="184"/>
      <c r="N127" s="185" t="s">
        <v>42</v>
      </c>
      <c r="O127" s="24"/>
      <c r="P127" s="154">
        <f>$O$127*$H$127</f>
        <v>0</v>
      </c>
      <c r="Q127" s="154">
        <v>0.0249</v>
      </c>
      <c r="R127" s="154">
        <f>$Q$127*$H$127</f>
        <v>0.0498</v>
      </c>
      <c r="S127" s="154">
        <v>0</v>
      </c>
      <c r="T127" s="155">
        <f>$S$127*$H$127</f>
        <v>0</v>
      </c>
      <c r="AR127" s="89" t="s">
        <v>238</v>
      </c>
      <c r="AT127" s="89" t="s">
        <v>235</v>
      </c>
      <c r="AU127" s="89" t="s">
        <v>136</v>
      </c>
      <c r="AY127" s="89" t="s">
        <v>127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136</v>
      </c>
      <c r="BK127" s="156">
        <f>ROUND($I$127*$H$127,2)</f>
        <v>0</v>
      </c>
      <c r="BL127" s="89" t="s">
        <v>211</v>
      </c>
      <c r="BM127" s="89" t="s">
        <v>252</v>
      </c>
    </row>
    <row r="128" spans="2:65" s="6" customFormat="1" ht="15.75" customHeight="1">
      <c r="B128" s="23"/>
      <c r="C128" s="177" t="s">
        <v>253</v>
      </c>
      <c r="D128" s="177" t="s">
        <v>235</v>
      </c>
      <c r="E128" s="178" t="s">
        <v>254</v>
      </c>
      <c r="F128" s="179" t="s">
        <v>255</v>
      </c>
      <c r="G128" s="177" t="s">
        <v>229</v>
      </c>
      <c r="H128" s="180">
        <v>6</v>
      </c>
      <c r="I128" s="181"/>
      <c r="J128" s="182">
        <f>ROUND($I$128*$H$128,2)</f>
        <v>0</v>
      </c>
      <c r="K128" s="179"/>
      <c r="L128" s="183"/>
      <c r="M128" s="184"/>
      <c r="N128" s="185" t="s">
        <v>42</v>
      </c>
      <c r="O128" s="24"/>
      <c r="P128" s="154">
        <f>$O$128*$H$128</f>
        <v>0</v>
      </c>
      <c r="Q128" s="154">
        <v>0.0249</v>
      </c>
      <c r="R128" s="154">
        <f>$Q$128*$H$128</f>
        <v>0.14939999999999998</v>
      </c>
      <c r="S128" s="154">
        <v>0</v>
      </c>
      <c r="T128" s="155">
        <f>$S$128*$H$128</f>
        <v>0</v>
      </c>
      <c r="AR128" s="89" t="s">
        <v>238</v>
      </c>
      <c r="AT128" s="89" t="s">
        <v>235</v>
      </c>
      <c r="AU128" s="89" t="s">
        <v>136</v>
      </c>
      <c r="AY128" s="89" t="s">
        <v>127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136</v>
      </c>
      <c r="BK128" s="156">
        <f>ROUND($I$128*$H$128,2)</f>
        <v>0</v>
      </c>
      <c r="BL128" s="89" t="s">
        <v>211</v>
      </c>
      <c r="BM128" s="89" t="s">
        <v>256</v>
      </c>
    </row>
    <row r="129" spans="2:65" s="6" customFormat="1" ht="15.75" customHeight="1">
      <c r="B129" s="23"/>
      <c r="C129" s="177" t="s">
        <v>257</v>
      </c>
      <c r="D129" s="177" t="s">
        <v>235</v>
      </c>
      <c r="E129" s="178" t="s">
        <v>258</v>
      </c>
      <c r="F129" s="179" t="s">
        <v>259</v>
      </c>
      <c r="G129" s="177" t="s">
        <v>229</v>
      </c>
      <c r="H129" s="180">
        <v>12</v>
      </c>
      <c r="I129" s="181"/>
      <c r="J129" s="182">
        <f>ROUND($I$129*$H$129,2)</f>
        <v>0</v>
      </c>
      <c r="K129" s="179"/>
      <c r="L129" s="183"/>
      <c r="M129" s="184"/>
      <c r="N129" s="185" t="s">
        <v>42</v>
      </c>
      <c r="O129" s="24"/>
      <c r="P129" s="154">
        <f>$O$129*$H$129</f>
        <v>0</v>
      </c>
      <c r="Q129" s="154">
        <v>0.0249</v>
      </c>
      <c r="R129" s="154">
        <f>$Q$129*$H$129</f>
        <v>0.29879999999999995</v>
      </c>
      <c r="S129" s="154">
        <v>0</v>
      </c>
      <c r="T129" s="155">
        <f>$S$129*$H$129</f>
        <v>0</v>
      </c>
      <c r="AR129" s="89" t="s">
        <v>238</v>
      </c>
      <c r="AT129" s="89" t="s">
        <v>235</v>
      </c>
      <c r="AU129" s="89" t="s">
        <v>136</v>
      </c>
      <c r="AY129" s="89" t="s">
        <v>127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136</v>
      </c>
      <c r="BK129" s="156">
        <f>ROUND($I$129*$H$129,2)</f>
        <v>0</v>
      </c>
      <c r="BL129" s="89" t="s">
        <v>211</v>
      </c>
      <c r="BM129" s="89" t="s">
        <v>260</v>
      </c>
    </row>
    <row r="130" spans="2:65" s="6" customFormat="1" ht="15.75" customHeight="1">
      <c r="B130" s="23"/>
      <c r="C130" s="177" t="s">
        <v>261</v>
      </c>
      <c r="D130" s="177" t="s">
        <v>235</v>
      </c>
      <c r="E130" s="178" t="s">
        <v>262</v>
      </c>
      <c r="F130" s="179" t="s">
        <v>263</v>
      </c>
      <c r="G130" s="177" t="s">
        <v>229</v>
      </c>
      <c r="H130" s="180">
        <v>8</v>
      </c>
      <c r="I130" s="181"/>
      <c r="J130" s="182">
        <f>ROUND($I$130*$H$130,2)</f>
        <v>0</v>
      </c>
      <c r="K130" s="179"/>
      <c r="L130" s="183"/>
      <c r="M130" s="184"/>
      <c r="N130" s="185" t="s">
        <v>42</v>
      </c>
      <c r="O130" s="24"/>
      <c r="P130" s="154">
        <f>$O$130*$H$130</f>
        <v>0</v>
      </c>
      <c r="Q130" s="154">
        <v>0.0249</v>
      </c>
      <c r="R130" s="154">
        <f>$Q$130*$H$130</f>
        <v>0.1992</v>
      </c>
      <c r="S130" s="154">
        <v>0</v>
      </c>
      <c r="T130" s="155">
        <f>$S$130*$H$130</f>
        <v>0</v>
      </c>
      <c r="AR130" s="89" t="s">
        <v>238</v>
      </c>
      <c r="AT130" s="89" t="s">
        <v>235</v>
      </c>
      <c r="AU130" s="89" t="s">
        <v>136</v>
      </c>
      <c r="AY130" s="89" t="s">
        <v>127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136</v>
      </c>
      <c r="BK130" s="156">
        <f>ROUND($I$130*$H$130,2)</f>
        <v>0</v>
      </c>
      <c r="BL130" s="89" t="s">
        <v>211</v>
      </c>
      <c r="BM130" s="89" t="s">
        <v>264</v>
      </c>
    </row>
    <row r="131" spans="2:65" s="6" customFormat="1" ht="15.75" customHeight="1">
      <c r="B131" s="23"/>
      <c r="C131" s="148" t="s">
        <v>265</v>
      </c>
      <c r="D131" s="148" t="s">
        <v>130</v>
      </c>
      <c r="E131" s="146" t="s">
        <v>266</v>
      </c>
      <c r="F131" s="147" t="s">
        <v>267</v>
      </c>
      <c r="G131" s="148" t="s">
        <v>144</v>
      </c>
      <c r="H131" s="149">
        <v>5</v>
      </c>
      <c r="I131" s="150"/>
      <c r="J131" s="151">
        <f>ROUND($I$131*$H$131,2)</f>
        <v>0</v>
      </c>
      <c r="K131" s="147" t="s">
        <v>134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0.00025</v>
      </c>
      <c r="R131" s="154">
        <f>$Q$131*$H$131</f>
        <v>0.00125</v>
      </c>
      <c r="S131" s="154">
        <v>0</v>
      </c>
      <c r="T131" s="155">
        <f>$S$131*$H$131</f>
        <v>0</v>
      </c>
      <c r="AR131" s="89" t="s">
        <v>211</v>
      </c>
      <c r="AT131" s="89" t="s">
        <v>130</v>
      </c>
      <c r="AU131" s="89" t="s">
        <v>136</v>
      </c>
      <c r="AY131" s="89" t="s">
        <v>127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136</v>
      </c>
      <c r="BK131" s="156">
        <f>ROUND($I$131*$H$131,2)</f>
        <v>0</v>
      </c>
      <c r="BL131" s="89" t="s">
        <v>211</v>
      </c>
      <c r="BM131" s="89" t="s">
        <v>268</v>
      </c>
    </row>
    <row r="132" spans="2:65" s="6" customFormat="1" ht="15.75" customHeight="1">
      <c r="B132" s="23"/>
      <c r="C132" s="177" t="s">
        <v>269</v>
      </c>
      <c r="D132" s="177" t="s">
        <v>235</v>
      </c>
      <c r="E132" s="178" t="s">
        <v>270</v>
      </c>
      <c r="F132" s="179" t="s">
        <v>271</v>
      </c>
      <c r="G132" s="177" t="s">
        <v>229</v>
      </c>
      <c r="H132" s="180">
        <v>2</v>
      </c>
      <c r="I132" s="181"/>
      <c r="J132" s="182">
        <f>ROUND($I$132*$H$132,2)</f>
        <v>0</v>
      </c>
      <c r="K132" s="179"/>
      <c r="L132" s="183"/>
      <c r="M132" s="184"/>
      <c r="N132" s="185" t="s">
        <v>42</v>
      </c>
      <c r="O132" s="24"/>
      <c r="P132" s="154">
        <f>$O$132*$H$132</f>
        <v>0</v>
      </c>
      <c r="Q132" s="154">
        <v>0.0249</v>
      </c>
      <c r="R132" s="154">
        <f>$Q$132*$H$132</f>
        <v>0.0498</v>
      </c>
      <c r="S132" s="154">
        <v>0</v>
      </c>
      <c r="T132" s="155">
        <f>$S$132*$H$132</f>
        <v>0</v>
      </c>
      <c r="AR132" s="89" t="s">
        <v>238</v>
      </c>
      <c r="AT132" s="89" t="s">
        <v>235</v>
      </c>
      <c r="AU132" s="89" t="s">
        <v>136</v>
      </c>
      <c r="AY132" s="89" t="s">
        <v>127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136</v>
      </c>
      <c r="BK132" s="156">
        <f>ROUND($I$132*$H$132,2)</f>
        <v>0</v>
      </c>
      <c r="BL132" s="89" t="s">
        <v>211</v>
      </c>
      <c r="BM132" s="89" t="s">
        <v>272</v>
      </c>
    </row>
    <row r="133" spans="2:65" s="6" customFormat="1" ht="15.75" customHeight="1">
      <c r="B133" s="23"/>
      <c r="C133" s="148" t="s">
        <v>273</v>
      </c>
      <c r="D133" s="148" t="s">
        <v>130</v>
      </c>
      <c r="E133" s="146" t="s">
        <v>274</v>
      </c>
      <c r="F133" s="147" t="s">
        <v>275</v>
      </c>
      <c r="G133" s="148" t="s">
        <v>229</v>
      </c>
      <c r="H133" s="149">
        <v>4</v>
      </c>
      <c r="I133" s="150"/>
      <c r="J133" s="151">
        <f>ROUND($I$133*$H$133,2)</f>
        <v>0</v>
      </c>
      <c r="K133" s="147" t="s">
        <v>134</v>
      </c>
      <c r="L133" s="43"/>
      <c r="M133" s="152"/>
      <c r="N133" s="153" t="s">
        <v>42</v>
      </c>
      <c r="O133" s="24"/>
      <c r="P133" s="154">
        <f>$O$133*$H$133</f>
        <v>0</v>
      </c>
      <c r="Q133" s="154">
        <v>0.00024</v>
      </c>
      <c r="R133" s="154">
        <f>$Q$133*$H$133</f>
        <v>0.00096</v>
      </c>
      <c r="S133" s="154">
        <v>0</v>
      </c>
      <c r="T133" s="155">
        <f>$S$133*$H$133</f>
        <v>0</v>
      </c>
      <c r="AR133" s="89" t="s">
        <v>211</v>
      </c>
      <c r="AT133" s="89" t="s">
        <v>130</v>
      </c>
      <c r="AU133" s="89" t="s">
        <v>136</v>
      </c>
      <c r="AY133" s="89" t="s">
        <v>127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136</v>
      </c>
      <c r="BK133" s="156">
        <f>ROUND($I$133*$H$133,2)</f>
        <v>0</v>
      </c>
      <c r="BL133" s="89" t="s">
        <v>211</v>
      </c>
      <c r="BM133" s="89" t="s">
        <v>276</v>
      </c>
    </row>
    <row r="134" spans="2:65" s="6" customFormat="1" ht="15.75" customHeight="1">
      <c r="B134" s="23"/>
      <c r="C134" s="177" t="s">
        <v>277</v>
      </c>
      <c r="D134" s="177" t="s">
        <v>235</v>
      </c>
      <c r="E134" s="178" t="s">
        <v>278</v>
      </c>
      <c r="F134" s="179" t="s">
        <v>279</v>
      </c>
      <c r="G134" s="177" t="s">
        <v>229</v>
      </c>
      <c r="H134" s="180">
        <v>4</v>
      </c>
      <c r="I134" s="181"/>
      <c r="J134" s="182">
        <f>ROUND($I$134*$H$134,2)</f>
        <v>0</v>
      </c>
      <c r="K134" s="179"/>
      <c r="L134" s="183"/>
      <c r="M134" s="184"/>
      <c r="N134" s="185" t="s">
        <v>42</v>
      </c>
      <c r="O134" s="24"/>
      <c r="P134" s="154">
        <f>$O$134*$H$134</f>
        <v>0</v>
      </c>
      <c r="Q134" s="154">
        <v>0.085</v>
      </c>
      <c r="R134" s="154">
        <f>$Q$134*$H$134</f>
        <v>0.34</v>
      </c>
      <c r="S134" s="154">
        <v>0</v>
      </c>
      <c r="T134" s="155">
        <f>$S$134*$H$134</f>
        <v>0</v>
      </c>
      <c r="AR134" s="89" t="s">
        <v>238</v>
      </c>
      <c r="AT134" s="89" t="s">
        <v>235</v>
      </c>
      <c r="AU134" s="89" t="s">
        <v>136</v>
      </c>
      <c r="AY134" s="89" t="s">
        <v>127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136</v>
      </c>
      <c r="BK134" s="156">
        <f>ROUND($I$134*$H$134,2)</f>
        <v>0</v>
      </c>
      <c r="BL134" s="89" t="s">
        <v>211</v>
      </c>
      <c r="BM134" s="89" t="s">
        <v>280</v>
      </c>
    </row>
    <row r="135" spans="2:65" s="6" customFormat="1" ht="15.75" customHeight="1">
      <c r="B135" s="23"/>
      <c r="C135" s="148" t="s">
        <v>238</v>
      </c>
      <c r="D135" s="148" t="s">
        <v>130</v>
      </c>
      <c r="E135" s="146" t="s">
        <v>281</v>
      </c>
      <c r="F135" s="147" t="s">
        <v>282</v>
      </c>
      <c r="G135" s="148" t="s">
        <v>229</v>
      </c>
      <c r="H135" s="149">
        <v>58</v>
      </c>
      <c r="I135" s="150"/>
      <c r="J135" s="151">
        <f>ROUND($I$135*$H$135,2)</f>
        <v>0</v>
      </c>
      <c r="K135" s="147" t="s">
        <v>134</v>
      </c>
      <c r="L135" s="43"/>
      <c r="M135" s="152"/>
      <c r="N135" s="153" t="s">
        <v>42</v>
      </c>
      <c r="O135" s="24"/>
      <c r="P135" s="154">
        <f>$O$135*$H$135</f>
        <v>0</v>
      </c>
      <c r="Q135" s="154">
        <v>0</v>
      </c>
      <c r="R135" s="154">
        <f>$Q$135*$H$135</f>
        <v>0</v>
      </c>
      <c r="S135" s="154">
        <v>0</v>
      </c>
      <c r="T135" s="155">
        <f>$S$135*$H$135</f>
        <v>0</v>
      </c>
      <c r="AR135" s="89" t="s">
        <v>211</v>
      </c>
      <c r="AT135" s="89" t="s">
        <v>130</v>
      </c>
      <c r="AU135" s="89" t="s">
        <v>136</v>
      </c>
      <c r="AY135" s="89" t="s">
        <v>127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136</v>
      </c>
      <c r="BK135" s="156">
        <f>ROUND($I$135*$H$135,2)</f>
        <v>0</v>
      </c>
      <c r="BL135" s="89" t="s">
        <v>211</v>
      </c>
      <c r="BM135" s="89" t="s">
        <v>283</v>
      </c>
    </row>
    <row r="136" spans="2:65" s="6" customFormat="1" ht="15.75" customHeight="1">
      <c r="B136" s="23"/>
      <c r="C136" s="177" t="s">
        <v>284</v>
      </c>
      <c r="D136" s="177" t="s">
        <v>235</v>
      </c>
      <c r="E136" s="178" t="s">
        <v>285</v>
      </c>
      <c r="F136" s="179" t="s">
        <v>286</v>
      </c>
      <c r="G136" s="177" t="s">
        <v>133</v>
      </c>
      <c r="H136" s="180">
        <v>5.67</v>
      </c>
      <c r="I136" s="181"/>
      <c r="J136" s="182">
        <f>ROUND($I$136*$H$136,2)</f>
        <v>0</v>
      </c>
      <c r="K136" s="179"/>
      <c r="L136" s="183"/>
      <c r="M136" s="184"/>
      <c r="N136" s="185" t="s">
        <v>42</v>
      </c>
      <c r="O136" s="24"/>
      <c r="P136" s="154">
        <f>$O$136*$H$136</f>
        <v>0</v>
      </c>
      <c r="Q136" s="154">
        <v>0.0018</v>
      </c>
      <c r="R136" s="154">
        <f>$Q$136*$H$136</f>
        <v>0.010206</v>
      </c>
      <c r="S136" s="154">
        <v>0</v>
      </c>
      <c r="T136" s="155">
        <f>$S$136*$H$136</f>
        <v>0</v>
      </c>
      <c r="AR136" s="89" t="s">
        <v>238</v>
      </c>
      <c r="AT136" s="89" t="s">
        <v>235</v>
      </c>
      <c r="AU136" s="89" t="s">
        <v>136</v>
      </c>
      <c r="AY136" s="89" t="s">
        <v>127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136</v>
      </c>
      <c r="BK136" s="156">
        <f>ROUND($I$136*$H$136,2)</f>
        <v>0</v>
      </c>
      <c r="BL136" s="89" t="s">
        <v>211</v>
      </c>
      <c r="BM136" s="89" t="s">
        <v>287</v>
      </c>
    </row>
    <row r="137" spans="2:51" s="6" customFormat="1" ht="15.75" customHeight="1">
      <c r="B137" s="159"/>
      <c r="C137" s="160"/>
      <c r="D137" s="161" t="s">
        <v>165</v>
      </c>
      <c r="E137" s="160"/>
      <c r="F137" s="162" t="s">
        <v>288</v>
      </c>
      <c r="G137" s="160"/>
      <c r="H137" s="163">
        <v>5.67</v>
      </c>
      <c r="J137" s="160"/>
      <c r="K137" s="160"/>
      <c r="L137" s="164"/>
      <c r="M137" s="165"/>
      <c r="N137" s="160"/>
      <c r="O137" s="160"/>
      <c r="P137" s="160"/>
      <c r="Q137" s="160"/>
      <c r="R137" s="160"/>
      <c r="S137" s="160"/>
      <c r="T137" s="166"/>
      <c r="AT137" s="167" t="s">
        <v>165</v>
      </c>
      <c r="AU137" s="167" t="s">
        <v>136</v>
      </c>
      <c r="AV137" s="167" t="s">
        <v>136</v>
      </c>
      <c r="AW137" s="167" t="s">
        <v>70</v>
      </c>
      <c r="AX137" s="167" t="s">
        <v>21</v>
      </c>
      <c r="AY137" s="167" t="s">
        <v>127</v>
      </c>
    </row>
    <row r="138" spans="2:65" s="6" customFormat="1" ht="15.75" customHeight="1">
      <c r="B138" s="23"/>
      <c r="C138" s="186" t="s">
        <v>289</v>
      </c>
      <c r="D138" s="186" t="s">
        <v>235</v>
      </c>
      <c r="E138" s="178" t="s">
        <v>290</v>
      </c>
      <c r="F138" s="179" t="s">
        <v>291</v>
      </c>
      <c r="G138" s="177" t="s">
        <v>133</v>
      </c>
      <c r="H138" s="180">
        <v>85.995</v>
      </c>
      <c r="I138" s="181"/>
      <c r="J138" s="182">
        <f>ROUND($I$138*$H$138,2)</f>
        <v>0</v>
      </c>
      <c r="K138" s="179"/>
      <c r="L138" s="183"/>
      <c r="M138" s="184"/>
      <c r="N138" s="185" t="s">
        <v>42</v>
      </c>
      <c r="O138" s="24"/>
      <c r="P138" s="154">
        <f>$O$138*$H$138</f>
        <v>0</v>
      </c>
      <c r="Q138" s="154">
        <v>0.0011</v>
      </c>
      <c r="R138" s="154">
        <f>$Q$138*$H$138</f>
        <v>0.09459450000000001</v>
      </c>
      <c r="S138" s="154">
        <v>0</v>
      </c>
      <c r="T138" s="155">
        <f>$S$138*$H$138</f>
        <v>0</v>
      </c>
      <c r="AR138" s="89" t="s">
        <v>238</v>
      </c>
      <c r="AT138" s="89" t="s">
        <v>235</v>
      </c>
      <c r="AU138" s="89" t="s">
        <v>136</v>
      </c>
      <c r="AY138" s="6" t="s">
        <v>127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136</v>
      </c>
      <c r="BK138" s="156">
        <f>ROUND($I$138*$H$138,2)</f>
        <v>0</v>
      </c>
      <c r="BL138" s="89" t="s">
        <v>211</v>
      </c>
      <c r="BM138" s="89" t="s">
        <v>292</v>
      </c>
    </row>
    <row r="139" spans="2:51" s="6" customFormat="1" ht="15.75" customHeight="1">
      <c r="B139" s="159"/>
      <c r="C139" s="160"/>
      <c r="D139" s="161" t="s">
        <v>165</v>
      </c>
      <c r="E139" s="160"/>
      <c r="F139" s="162" t="s">
        <v>293</v>
      </c>
      <c r="G139" s="160"/>
      <c r="H139" s="163">
        <v>85.995</v>
      </c>
      <c r="J139" s="160"/>
      <c r="K139" s="160"/>
      <c r="L139" s="164"/>
      <c r="M139" s="165"/>
      <c r="N139" s="160"/>
      <c r="O139" s="160"/>
      <c r="P139" s="160"/>
      <c r="Q139" s="160"/>
      <c r="R139" s="160"/>
      <c r="S139" s="160"/>
      <c r="T139" s="166"/>
      <c r="AT139" s="167" t="s">
        <v>165</v>
      </c>
      <c r="AU139" s="167" t="s">
        <v>136</v>
      </c>
      <c r="AV139" s="167" t="s">
        <v>136</v>
      </c>
      <c r="AW139" s="167" t="s">
        <v>70</v>
      </c>
      <c r="AX139" s="167" t="s">
        <v>21</v>
      </c>
      <c r="AY139" s="167" t="s">
        <v>127</v>
      </c>
    </row>
    <row r="140" spans="2:65" s="6" customFormat="1" ht="15.75" customHeight="1">
      <c r="B140" s="23"/>
      <c r="C140" s="186" t="s">
        <v>294</v>
      </c>
      <c r="D140" s="186" t="s">
        <v>235</v>
      </c>
      <c r="E140" s="178" t="s">
        <v>295</v>
      </c>
      <c r="F140" s="179" t="s">
        <v>296</v>
      </c>
      <c r="G140" s="177" t="s">
        <v>229</v>
      </c>
      <c r="H140" s="180">
        <v>54</v>
      </c>
      <c r="I140" s="181"/>
      <c r="J140" s="182">
        <f>ROUND($I$140*$H$140,2)</f>
        <v>0</v>
      </c>
      <c r="K140" s="179" t="s">
        <v>134</v>
      </c>
      <c r="L140" s="183"/>
      <c r="M140" s="184"/>
      <c r="N140" s="185" t="s">
        <v>42</v>
      </c>
      <c r="O140" s="24"/>
      <c r="P140" s="154">
        <f>$O$140*$H$140</f>
        <v>0</v>
      </c>
      <c r="Q140" s="154">
        <v>0.0002</v>
      </c>
      <c r="R140" s="154">
        <f>$Q$140*$H$140</f>
        <v>0.0108</v>
      </c>
      <c r="S140" s="154">
        <v>0</v>
      </c>
      <c r="T140" s="155">
        <f>$S$140*$H$140</f>
        <v>0</v>
      </c>
      <c r="AR140" s="89" t="s">
        <v>238</v>
      </c>
      <c r="AT140" s="89" t="s">
        <v>235</v>
      </c>
      <c r="AU140" s="89" t="s">
        <v>136</v>
      </c>
      <c r="AY140" s="6" t="s">
        <v>127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136</v>
      </c>
      <c r="BK140" s="156">
        <f>ROUND($I$140*$H$140,2)</f>
        <v>0</v>
      </c>
      <c r="BL140" s="89" t="s">
        <v>211</v>
      </c>
      <c r="BM140" s="89" t="s">
        <v>297</v>
      </c>
    </row>
    <row r="141" spans="2:65" s="6" customFormat="1" ht="15.75" customHeight="1">
      <c r="B141" s="23"/>
      <c r="C141" s="148" t="s">
        <v>298</v>
      </c>
      <c r="D141" s="148" t="s">
        <v>130</v>
      </c>
      <c r="E141" s="146" t="s">
        <v>299</v>
      </c>
      <c r="F141" s="147" t="s">
        <v>300</v>
      </c>
      <c r="G141" s="148" t="s">
        <v>222</v>
      </c>
      <c r="H141" s="176"/>
      <c r="I141" s="150"/>
      <c r="J141" s="151">
        <f>ROUND($I$141*$H$141,2)</f>
        <v>0</v>
      </c>
      <c r="K141" s="147" t="s">
        <v>134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211</v>
      </c>
      <c r="AT141" s="89" t="s">
        <v>130</v>
      </c>
      <c r="AU141" s="89" t="s">
        <v>136</v>
      </c>
      <c r="AY141" s="89" t="s">
        <v>127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136</v>
      </c>
      <c r="BK141" s="156">
        <f>ROUND($I$141*$H$141,2)</f>
        <v>0</v>
      </c>
      <c r="BL141" s="89" t="s">
        <v>211</v>
      </c>
      <c r="BM141" s="89" t="s">
        <v>301</v>
      </c>
    </row>
    <row r="142" spans="2:63" s="132" customFormat="1" ht="30.75" customHeight="1">
      <c r="B142" s="133"/>
      <c r="C142" s="134"/>
      <c r="D142" s="134" t="s">
        <v>69</v>
      </c>
      <c r="E142" s="143" t="s">
        <v>302</v>
      </c>
      <c r="F142" s="143" t="s">
        <v>303</v>
      </c>
      <c r="G142" s="134"/>
      <c r="H142" s="134"/>
      <c r="J142" s="144">
        <f>$BK$142</f>
        <v>0</v>
      </c>
      <c r="K142" s="134"/>
      <c r="L142" s="137"/>
      <c r="M142" s="138"/>
      <c r="N142" s="134"/>
      <c r="O142" s="134"/>
      <c r="P142" s="139">
        <f>SUM($P$143:$P$145)</f>
        <v>0</v>
      </c>
      <c r="Q142" s="134"/>
      <c r="R142" s="139">
        <f>SUM($R$143:$R$145)</f>
        <v>0.08330000000000001</v>
      </c>
      <c r="S142" s="134"/>
      <c r="T142" s="140">
        <f>SUM($T$143:$T$145)</f>
        <v>0</v>
      </c>
      <c r="AR142" s="141" t="s">
        <v>136</v>
      </c>
      <c r="AT142" s="141" t="s">
        <v>69</v>
      </c>
      <c r="AU142" s="141" t="s">
        <v>21</v>
      </c>
      <c r="AY142" s="141" t="s">
        <v>127</v>
      </c>
      <c r="BK142" s="142">
        <f>SUM($BK$143:$BK$145)</f>
        <v>0</v>
      </c>
    </row>
    <row r="143" spans="2:65" s="6" customFormat="1" ht="15.75" customHeight="1">
      <c r="B143" s="23"/>
      <c r="C143" s="148" t="s">
        <v>304</v>
      </c>
      <c r="D143" s="148" t="s">
        <v>130</v>
      </c>
      <c r="E143" s="146" t="s">
        <v>305</v>
      </c>
      <c r="F143" s="147" t="s">
        <v>306</v>
      </c>
      <c r="G143" s="148" t="s">
        <v>144</v>
      </c>
      <c r="H143" s="149">
        <v>170</v>
      </c>
      <c r="I143" s="150"/>
      <c r="J143" s="151">
        <f>ROUND($I$143*$H$143,2)</f>
        <v>0</v>
      </c>
      <c r="K143" s="147" t="s">
        <v>134</v>
      </c>
      <c r="L143" s="43"/>
      <c r="M143" s="152"/>
      <c r="N143" s="153" t="s">
        <v>42</v>
      </c>
      <c r="O143" s="24"/>
      <c r="P143" s="154">
        <f>$O$143*$H$143</f>
        <v>0</v>
      </c>
      <c r="Q143" s="154">
        <v>0.0002</v>
      </c>
      <c r="R143" s="154">
        <f>$Q$143*$H$143</f>
        <v>0.034</v>
      </c>
      <c r="S143" s="154">
        <v>0</v>
      </c>
      <c r="T143" s="155">
        <f>$S$143*$H$143</f>
        <v>0</v>
      </c>
      <c r="AR143" s="89" t="s">
        <v>211</v>
      </c>
      <c r="AT143" s="89" t="s">
        <v>130</v>
      </c>
      <c r="AU143" s="89" t="s">
        <v>136</v>
      </c>
      <c r="AY143" s="89" t="s">
        <v>127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136</v>
      </c>
      <c r="BK143" s="156">
        <f>ROUND($I$143*$H$143,2)</f>
        <v>0</v>
      </c>
      <c r="BL143" s="89" t="s">
        <v>211</v>
      </c>
      <c r="BM143" s="89" t="s">
        <v>307</v>
      </c>
    </row>
    <row r="144" spans="2:65" s="6" customFormat="1" ht="15.75" customHeight="1">
      <c r="B144" s="23"/>
      <c r="C144" s="148" t="s">
        <v>308</v>
      </c>
      <c r="D144" s="148" t="s">
        <v>130</v>
      </c>
      <c r="E144" s="146" t="s">
        <v>309</v>
      </c>
      <c r="F144" s="147" t="s">
        <v>310</v>
      </c>
      <c r="G144" s="148" t="s">
        <v>144</v>
      </c>
      <c r="H144" s="149">
        <v>170</v>
      </c>
      <c r="I144" s="150"/>
      <c r="J144" s="151">
        <f>ROUND($I$144*$H$144,2)</f>
        <v>0</v>
      </c>
      <c r="K144" s="147" t="s">
        <v>134</v>
      </c>
      <c r="L144" s="43"/>
      <c r="M144" s="152"/>
      <c r="N144" s="153" t="s">
        <v>42</v>
      </c>
      <c r="O144" s="24"/>
      <c r="P144" s="154">
        <f>$O$144*$H$144</f>
        <v>0</v>
      </c>
      <c r="Q144" s="154">
        <v>0.00029</v>
      </c>
      <c r="R144" s="154">
        <f>$Q$144*$H$144</f>
        <v>0.049300000000000004</v>
      </c>
      <c r="S144" s="154">
        <v>0</v>
      </c>
      <c r="T144" s="155">
        <f>$S$144*$H$144</f>
        <v>0</v>
      </c>
      <c r="AR144" s="89" t="s">
        <v>211</v>
      </c>
      <c r="AT144" s="89" t="s">
        <v>130</v>
      </c>
      <c r="AU144" s="89" t="s">
        <v>136</v>
      </c>
      <c r="AY144" s="89" t="s">
        <v>127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136</v>
      </c>
      <c r="BK144" s="156">
        <f>ROUND($I$144*$H$144,2)</f>
        <v>0</v>
      </c>
      <c r="BL144" s="89" t="s">
        <v>211</v>
      </c>
      <c r="BM144" s="89" t="s">
        <v>311</v>
      </c>
    </row>
    <row r="145" spans="2:65" s="6" customFormat="1" ht="15.75" customHeight="1">
      <c r="B145" s="23"/>
      <c r="C145" s="148" t="s">
        <v>312</v>
      </c>
      <c r="D145" s="148" t="s">
        <v>130</v>
      </c>
      <c r="E145" s="146" t="s">
        <v>313</v>
      </c>
      <c r="F145" s="147" t="s">
        <v>314</v>
      </c>
      <c r="G145" s="148" t="s">
        <v>144</v>
      </c>
      <c r="H145" s="149">
        <v>170</v>
      </c>
      <c r="I145" s="150"/>
      <c r="J145" s="151">
        <f>ROUND($I$145*$H$145,2)</f>
        <v>0</v>
      </c>
      <c r="K145" s="147" t="s">
        <v>134</v>
      </c>
      <c r="L145" s="43"/>
      <c r="M145" s="152"/>
      <c r="N145" s="187" t="s">
        <v>42</v>
      </c>
      <c r="O145" s="188"/>
      <c r="P145" s="189">
        <f>$O$145*$H$145</f>
        <v>0</v>
      </c>
      <c r="Q145" s="189">
        <v>0</v>
      </c>
      <c r="R145" s="189">
        <f>$Q$145*$H$145</f>
        <v>0</v>
      </c>
      <c r="S145" s="189">
        <v>0</v>
      </c>
      <c r="T145" s="190">
        <f>$S$145*$H$145</f>
        <v>0</v>
      </c>
      <c r="AR145" s="89" t="s">
        <v>211</v>
      </c>
      <c r="AT145" s="89" t="s">
        <v>130</v>
      </c>
      <c r="AU145" s="89" t="s">
        <v>136</v>
      </c>
      <c r="AY145" s="89" t="s">
        <v>127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136</v>
      </c>
      <c r="BK145" s="156">
        <f>ROUND($I$145*$H$145,2)</f>
        <v>0</v>
      </c>
      <c r="BL145" s="89" t="s">
        <v>211</v>
      </c>
      <c r="BM145" s="89" t="s">
        <v>315</v>
      </c>
    </row>
    <row r="146" spans="2:12" s="6" customFormat="1" ht="7.5" customHeight="1">
      <c r="B146" s="38"/>
      <c r="C146" s="39"/>
      <c r="D146" s="39"/>
      <c r="E146" s="39"/>
      <c r="F146" s="39"/>
      <c r="G146" s="39"/>
      <c r="H146" s="39"/>
      <c r="I146" s="101"/>
      <c r="J146" s="39"/>
      <c r="K146" s="39"/>
      <c r="L146" s="43"/>
    </row>
    <row r="147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572</v>
      </c>
      <c r="G1" s="246" t="s">
        <v>573</v>
      </c>
      <c r="H1" s="246"/>
      <c r="I1" s="240"/>
      <c r="J1" s="241" t="s">
        <v>574</v>
      </c>
      <c r="K1" s="239" t="s">
        <v>90</v>
      </c>
      <c r="L1" s="241" t="s">
        <v>575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Výměna oken v bytových domech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316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31.10.2016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ROUND(SUM($BE$85:$BE$135),2)</f>
        <v>0</v>
      </c>
      <c r="G30" s="24"/>
      <c r="H30" s="24"/>
      <c r="I30" s="97">
        <v>0.21</v>
      </c>
      <c r="J30" s="96">
        <f>ROUND(ROUND((SUM($BE$85:$BE$135)),2)*$I$30,2)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ROUND(SUM($BF$85:$BF$135),2)</f>
        <v>0</v>
      </c>
      <c r="G31" s="24"/>
      <c r="H31" s="24"/>
      <c r="I31" s="97">
        <v>0.15</v>
      </c>
      <c r="J31" s="96">
        <f>ROUND(ROUND((SUM($BF$85:$BF$135)),2)*$I$31,2)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ROUND(SUM($BG$85:$BG$135),2)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ROUND(SUM($BH$85:$BH$135),2)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ROUND(SUM($BI$85:$BI$135),2)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Výměna oken v bytových domech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02 - BD ul. Zapletalova 258/12, 257/14, 256/16, k.ú. Slezská Ostrava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88" t="s">
        <v>24</v>
      </c>
      <c r="J49" s="52" t="str">
        <f>IF($J$12="","",$J$12)</f>
        <v>31.10.2016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$J$85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$J$86</f>
        <v>0</v>
      </c>
      <c r="K57" s="113"/>
    </row>
    <row r="58" spans="2:11" s="114" customFormat="1" ht="21" customHeight="1">
      <c r="B58" s="115"/>
      <c r="C58" s="116"/>
      <c r="D58" s="117" t="s">
        <v>102</v>
      </c>
      <c r="E58" s="117"/>
      <c r="F58" s="117"/>
      <c r="G58" s="117"/>
      <c r="H58" s="117"/>
      <c r="I58" s="118"/>
      <c r="J58" s="119">
        <f>$J$87</f>
        <v>0</v>
      </c>
      <c r="K58" s="120"/>
    </row>
    <row r="59" spans="2:11" s="114" customFormat="1" ht="21" customHeight="1">
      <c r="B59" s="115"/>
      <c r="C59" s="116"/>
      <c r="D59" s="117" t="s">
        <v>103</v>
      </c>
      <c r="E59" s="117"/>
      <c r="F59" s="117"/>
      <c r="G59" s="117"/>
      <c r="H59" s="117"/>
      <c r="I59" s="118"/>
      <c r="J59" s="119">
        <f>$J$95</f>
        <v>0</v>
      </c>
      <c r="K59" s="120"/>
    </row>
    <row r="60" spans="2:11" s="114" customFormat="1" ht="21" customHeight="1">
      <c r="B60" s="115"/>
      <c r="C60" s="116"/>
      <c r="D60" s="117" t="s">
        <v>104</v>
      </c>
      <c r="E60" s="117"/>
      <c r="F60" s="117"/>
      <c r="G60" s="117"/>
      <c r="H60" s="117"/>
      <c r="I60" s="118"/>
      <c r="J60" s="119">
        <f>$J$99</f>
        <v>0</v>
      </c>
      <c r="K60" s="120"/>
    </row>
    <row r="61" spans="2:11" s="114" customFormat="1" ht="21" customHeight="1">
      <c r="B61" s="115"/>
      <c r="C61" s="116"/>
      <c r="D61" s="117" t="s">
        <v>105</v>
      </c>
      <c r="E61" s="117"/>
      <c r="F61" s="117"/>
      <c r="G61" s="117"/>
      <c r="H61" s="117"/>
      <c r="I61" s="118"/>
      <c r="J61" s="119">
        <f>$J$105</f>
        <v>0</v>
      </c>
      <c r="K61" s="120"/>
    </row>
    <row r="62" spans="2:11" s="73" customFormat="1" ht="25.5" customHeight="1">
      <c r="B62" s="108"/>
      <c r="C62" s="109"/>
      <c r="D62" s="110" t="s">
        <v>106</v>
      </c>
      <c r="E62" s="110"/>
      <c r="F62" s="110"/>
      <c r="G62" s="110"/>
      <c r="H62" s="110"/>
      <c r="I62" s="111"/>
      <c r="J62" s="112">
        <f>$J$107</f>
        <v>0</v>
      </c>
      <c r="K62" s="113"/>
    </row>
    <row r="63" spans="2:11" s="114" customFormat="1" ht="21" customHeight="1">
      <c r="B63" s="115"/>
      <c r="C63" s="116"/>
      <c r="D63" s="117" t="s">
        <v>107</v>
      </c>
      <c r="E63" s="117"/>
      <c r="F63" s="117"/>
      <c r="G63" s="117"/>
      <c r="H63" s="117"/>
      <c r="I63" s="118"/>
      <c r="J63" s="119">
        <f>$J$108</f>
        <v>0</v>
      </c>
      <c r="K63" s="120"/>
    </row>
    <row r="64" spans="2:11" s="114" customFormat="1" ht="21" customHeight="1">
      <c r="B64" s="115"/>
      <c r="C64" s="116"/>
      <c r="D64" s="117" t="s">
        <v>108</v>
      </c>
      <c r="E64" s="117"/>
      <c r="F64" s="117"/>
      <c r="G64" s="117"/>
      <c r="H64" s="117"/>
      <c r="I64" s="118"/>
      <c r="J64" s="119">
        <f>$J$111</f>
        <v>0</v>
      </c>
      <c r="K64" s="120"/>
    </row>
    <row r="65" spans="2:11" s="114" customFormat="1" ht="21" customHeight="1">
      <c r="B65" s="115"/>
      <c r="C65" s="116"/>
      <c r="D65" s="117" t="s">
        <v>109</v>
      </c>
      <c r="E65" s="117"/>
      <c r="F65" s="117"/>
      <c r="G65" s="117"/>
      <c r="H65" s="117"/>
      <c r="I65" s="118"/>
      <c r="J65" s="119">
        <f>$J$132</f>
        <v>0</v>
      </c>
      <c r="K65" s="120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110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35" t="str">
        <f>$E$7</f>
        <v>Výměna oken v bytových domech</v>
      </c>
      <c r="F75" s="210"/>
      <c r="G75" s="210"/>
      <c r="H75" s="210"/>
      <c r="J75" s="24"/>
      <c r="K75" s="24"/>
      <c r="L75" s="43"/>
    </row>
    <row r="76" spans="2:12" s="6" customFormat="1" ht="15" customHeight="1">
      <c r="B76" s="23"/>
      <c r="C76" s="19" t="s">
        <v>92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18" t="str">
        <f>$E$9</f>
        <v>02 - BD ul. Zapletalova 258/12, 257/14, 256/16, k.ú. Slezská Ostrava</v>
      </c>
      <c r="F77" s="210"/>
      <c r="G77" s="210"/>
      <c r="H77" s="210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$F$12</f>
        <v> </v>
      </c>
      <c r="G79" s="24"/>
      <c r="H79" s="24"/>
      <c r="I79" s="88" t="s">
        <v>24</v>
      </c>
      <c r="J79" s="52" t="str">
        <f>IF($J$12="","",$J$12)</f>
        <v>31.10.2016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$E$15</f>
        <v> </v>
      </c>
      <c r="G81" s="24"/>
      <c r="H81" s="24"/>
      <c r="I81" s="88" t="s">
        <v>33</v>
      </c>
      <c r="J81" s="17" t="str">
        <f>$E$21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111</v>
      </c>
      <c r="D84" s="124" t="s">
        <v>55</v>
      </c>
      <c r="E84" s="124" t="s">
        <v>51</v>
      </c>
      <c r="F84" s="124" t="s">
        <v>112</v>
      </c>
      <c r="G84" s="124" t="s">
        <v>113</v>
      </c>
      <c r="H84" s="124" t="s">
        <v>114</v>
      </c>
      <c r="I84" s="125" t="s">
        <v>115</v>
      </c>
      <c r="J84" s="124" t="s">
        <v>116</v>
      </c>
      <c r="K84" s="126" t="s">
        <v>117</v>
      </c>
      <c r="L84" s="127"/>
      <c r="M84" s="59" t="s">
        <v>118</v>
      </c>
      <c r="N84" s="60" t="s">
        <v>40</v>
      </c>
      <c r="O84" s="60" t="s">
        <v>119</v>
      </c>
      <c r="P84" s="60" t="s">
        <v>120</v>
      </c>
      <c r="Q84" s="60" t="s">
        <v>121</v>
      </c>
      <c r="R84" s="60" t="s">
        <v>122</v>
      </c>
      <c r="S84" s="60" t="s">
        <v>123</v>
      </c>
      <c r="T84" s="61" t="s">
        <v>124</v>
      </c>
    </row>
    <row r="85" spans="2:63" s="6" customFormat="1" ht="30" customHeight="1">
      <c r="B85" s="23"/>
      <c r="C85" s="66" t="s">
        <v>98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$P$86+$P$107</f>
        <v>0</v>
      </c>
      <c r="Q85" s="64"/>
      <c r="R85" s="129">
        <f>$R$86+$R$107</f>
        <v>13.19144</v>
      </c>
      <c r="S85" s="64"/>
      <c r="T85" s="130">
        <f>$T$86+$T$107</f>
        <v>6.296000000000001</v>
      </c>
      <c r="AT85" s="6" t="s">
        <v>69</v>
      </c>
      <c r="AU85" s="6" t="s">
        <v>99</v>
      </c>
      <c r="BK85" s="131">
        <f>$BK$86+$BK$107</f>
        <v>0</v>
      </c>
    </row>
    <row r="86" spans="2:63" s="132" customFormat="1" ht="37.5" customHeight="1">
      <c r="B86" s="133"/>
      <c r="C86" s="134"/>
      <c r="D86" s="134" t="s">
        <v>69</v>
      </c>
      <c r="E86" s="135" t="s">
        <v>125</v>
      </c>
      <c r="F86" s="135" t="s">
        <v>126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$P$87+$P$95+$P$99+$P$105</f>
        <v>0</v>
      </c>
      <c r="Q86" s="134"/>
      <c r="R86" s="139">
        <f>$R$87+$R$95+$R$99+$R$105</f>
        <v>9.98245</v>
      </c>
      <c r="S86" s="134"/>
      <c r="T86" s="140">
        <f>$T$87+$T$95+$T$99+$T$105</f>
        <v>5.816000000000001</v>
      </c>
      <c r="AR86" s="141" t="s">
        <v>21</v>
      </c>
      <c r="AT86" s="141" t="s">
        <v>69</v>
      </c>
      <c r="AU86" s="141" t="s">
        <v>70</v>
      </c>
      <c r="AY86" s="141" t="s">
        <v>127</v>
      </c>
      <c r="BK86" s="142">
        <f>$BK$87+$BK$95+$BK$99+$BK$105</f>
        <v>0</v>
      </c>
    </row>
    <row r="87" spans="2:63" s="132" customFormat="1" ht="21" customHeight="1">
      <c r="B87" s="133"/>
      <c r="C87" s="134"/>
      <c r="D87" s="134" t="s">
        <v>69</v>
      </c>
      <c r="E87" s="143" t="s">
        <v>140</v>
      </c>
      <c r="F87" s="143" t="s">
        <v>141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SUM($P$88:$P$94)</f>
        <v>0</v>
      </c>
      <c r="Q87" s="134"/>
      <c r="R87" s="139">
        <f>SUM($R$88:$R$94)</f>
        <v>9.98244</v>
      </c>
      <c r="S87" s="134"/>
      <c r="T87" s="140">
        <f>SUM($T$88:$T$94)</f>
        <v>0</v>
      </c>
      <c r="AR87" s="141" t="s">
        <v>21</v>
      </c>
      <c r="AT87" s="141" t="s">
        <v>69</v>
      </c>
      <c r="AU87" s="141" t="s">
        <v>21</v>
      </c>
      <c r="AY87" s="141" t="s">
        <v>127</v>
      </c>
      <c r="BK87" s="142">
        <f>SUM($BK$88:$BK$94)</f>
        <v>0</v>
      </c>
    </row>
    <row r="88" spans="2:65" s="6" customFormat="1" ht="15.75" customHeight="1">
      <c r="B88" s="23"/>
      <c r="C88" s="145" t="s">
        <v>21</v>
      </c>
      <c r="D88" s="145" t="s">
        <v>130</v>
      </c>
      <c r="E88" s="146" t="s">
        <v>142</v>
      </c>
      <c r="F88" s="147" t="s">
        <v>143</v>
      </c>
      <c r="G88" s="148" t="s">
        <v>144</v>
      </c>
      <c r="H88" s="149">
        <v>116</v>
      </c>
      <c r="I88" s="150"/>
      <c r="J88" s="151">
        <f>ROUND($I$88*$H$88,2)</f>
        <v>0</v>
      </c>
      <c r="K88" s="147" t="s">
        <v>134</v>
      </c>
      <c r="L88" s="43"/>
      <c r="M88" s="152"/>
      <c r="N88" s="153" t="s">
        <v>42</v>
      </c>
      <c r="O88" s="24"/>
      <c r="P88" s="154">
        <f>$O$88*$H$88</f>
        <v>0</v>
      </c>
      <c r="Q88" s="154">
        <v>0.03358</v>
      </c>
      <c r="R88" s="154">
        <f>$Q$88*$H$88</f>
        <v>3.8952799999999996</v>
      </c>
      <c r="S88" s="154">
        <v>0</v>
      </c>
      <c r="T88" s="155">
        <f>$S$88*$H$88</f>
        <v>0</v>
      </c>
      <c r="AR88" s="89" t="s">
        <v>135</v>
      </c>
      <c r="AT88" s="89" t="s">
        <v>130</v>
      </c>
      <c r="AU88" s="89" t="s">
        <v>136</v>
      </c>
      <c r="AY88" s="6" t="s">
        <v>127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136</v>
      </c>
      <c r="BK88" s="156">
        <f>ROUND($I$88*$H$88,2)</f>
        <v>0</v>
      </c>
      <c r="BL88" s="89" t="s">
        <v>135</v>
      </c>
      <c r="BM88" s="89" t="s">
        <v>317</v>
      </c>
    </row>
    <row r="89" spans="2:65" s="6" customFormat="1" ht="15.75" customHeight="1">
      <c r="B89" s="23"/>
      <c r="C89" s="148" t="s">
        <v>136</v>
      </c>
      <c r="D89" s="148" t="s">
        <v>130</v>
      </c>
      <c r="E89" s="146" t="s">
        <v>146</v>
      </c>
      <c r="F89" s="147" t="s">
        <v>147</v>
      </c>
      <c r="G89" s="148" t="s">
        <v>133</v>
      </c>
      <c r="H89" s="149">
        <v>496</v>
      </c>
      <c r="I89" s="150"/>
      <c r="J89" s="151">
        <f>ROUND($I$89*$H$89,2)</f>
        <v>0</v>
      </c>
      <c r="K89" s="147" t="s">
        <v>134</v>
      </c>
      <c r="L89" s="43"/>
      <c r="M89" s="152"/>
      <c r="N89" s="153" t="s">
        <v>42</v>
      </c>
      <c r="O89" s="24"/>
      <c r="P89" s="154">
        <f>$O$89*$H$89</f>
        <v>0</v>
      </c>
      <c r="Q89" s="154">
        <v>0.0015</v>
      </c>
      <c r="R89" s="154">
        <f>$Q$89*$H$89</f>
        <v>0.744</v>
      </c>
      <c r="S89" s="154">
        <v>0</v>
      </c>
      <c r="T89" s="155">
        <f>$S$89*$H$89</f>
        <v>0</v>
      </c>
      <c r="AR89" s="89" t="s">
        <v>135</v>
      </c>
      <c r="AT89" s="89" t="s">
        <v>130</v>
      </c>
      <c r="AU89" s="89" t="s">
        <v>136</v>
      </c>
      <c r="AY89" s="89" t="s">
        <v>127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136</v>
      </c>
      <c r="BK89" s="156">
        <f>ROUND($I$89*$H$89,2)</f>
        <v>0</v>
      </c>
      <c r="BL89" s="89" t="s">
        <v>135</v>
      </c>
      <c r="BM89" s="89" t="s">
        <v>318</v>
      </c>
    </row>
    <row r="90" spans="2:65" s="6" customFormat="1" ht="15.75" customHeight="1">
      <c r="B90" s="23"/>
      <c r="C90" s="148" t="s">
        <v>128</v>
      </c>
      <c r="D90" s="148" t="s">
        <v>130</v>
      </c>
      <c r="E90" s="146" t="s">
        <v>149</v>
      </c>
      <c r="F90" s="147" t="s">
        <v>150</v>
      </c>
      <c r="G90" s="148" t="s">
        <v>144</v>
      </c>
      <c r="H90" s="149">
        <v>98</v>
      </c>
      <c r="I90" s="150"/>
      <c r="J90" s="151">
        <f>ROUND($I$90*$H$90,2)</f>
        <v>0</v>
      </c>
      <c r="K90" s="147" t="s">
        <v>134</v>
      </c>
      <c r="L90" s="43"/>
      <c r="M90" s="152"/>
      <c r="N90" s="153" t="s">
        <v>42</v>
      </c>
      <c r="O90" s="24"/>
      <c r="P90" s="154">
        <f>$O$90*$H$90</f>
        <v>0</v>
      </c>
      <c r="Q90" s="154">
        <v>0.01255</v>
      </c>
      <c r="R90" s="154">
        <f>$Q$90*$H$90</f>
        <v>1.2299</v>
      </c>
      <c r="S90" s="154">
        <v>0</v>
      </c>
      <c r="T90" s="155">
        <f>$S$90*$H$90</f>
        <v>0</v>
      </c>
      <c r="AR90" s="89" t="s">
        <v>135</v>
      </c>
      <c r="AT90" s="89" t="s">
        <v>130</v>
      </c>
      <c r="AU90" s="89" t="s">
        <v>136</v>
      </c>
      <c r="AY90" s="89" t="s">
        <v>127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136</v>
      </c>
      <c r="BK90" s="156">
        <f>ROUND($I$90*$H$90,2)</f>
        <v>0</v>
      </c>
      <c r="BL90" s="89" t="s">
        <v>135</v>
      </c>
      <c r="BM90" s="89" t="s">
        <v>319</v>
      </c>
    </row>
    <row r="91" spans="2:65" s="6" customFormat="1" ht="15.75" customHeight="1">
      <c r="B91" s="23"/>
      <c r="C91" s="148" t="s">
        <v>135</v>
      </c>
      <c r="D91" s="148" t="s">
        <v>130</v>
      </c>
      <c r="E91" s="146" t="s">
        <v>153</v>
      </c>
      <c r="F91" s="147" t="s">
        <v>154</v>
      </c>
      <c r="G91" s="148" t="s">
        <v>144</v>
      </c>
      <c r="H91" s="149">
        <v>98</v>
      </c>
      <c r="I91" s="150"/>
      <c r="J91" s="151">
        <f>ROUND($I$91*$H$91,2)</f>
        <v>0</v>
      </c>
      <c r="K91" s="147" t="s">
        <v>134</v>
      </c>
      <c r="L91" s="43"/>
      <c r="M91" s="152"/>
      <c r="N91" s="153" t="s">
        <v>42</v>
      </c>
      <c r="O91" s="24"/>
      <c r="P91" s="154">
        <f>$O$91*$H$91</f>
        <v>0</v>
      </c>
      <c r="Q91" s="154">
        <v>0.00052</v>
      </c>
      <c r="R91" s="154">
        <f>$Q$91*$H$91</f>
        <v>0.05096</v>
      </c>
      <c r="S91" s="154">
        <v>0</v>
      </c>
      <c r="T91" s="155">
        <f>$S$91*$H$91</f>
        <v>0</v>
      </c>
      <c r="AR91" s="89" t="s">
        <v>135</v>
      </c>
      <c r="AT91" s="89" t="s">
        <v>130</v>
      </c>
      <c r="AU91" s="89" t="s">
        <v>136</v>
      </c>
      <c r="AY91" s="89" t="s">
        <v>127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136</v>
      </c>
      <c r="BK91" s="156">
        <f>ROUND($I$91*$H$91,2)</f>
        <v>0</v>
      </c>
      <c r="BL91" s="89" t="s">
        <v>135</v>
      </c>
      <c r="BM91" s="89" t="s">
        <v>320</v>
      </c>
    </row>
    <row r="92" spans="2:65" s="6" customFormat="1" ht="15.75" customHeight="1">
      <c r="B92" s="23"/>
      <c r="C92" s="148" t="s">
        <v>152</v>
      </c>
      <c r="D92" s="148" t="s">
        <v>130</v>
      </c>
      <c r="E92" s="146" t="s">
        <v>161</v>
      </c>
      <c r="F92" s="147" t="s">
        <v>162</v>
      </c>
      <c r="G92" s="148" t="s">
        <v>144</v>
      </c>
      <c r="H92" s="149">
        <v>33</v>
      </c>
      <c r="I92" s="150"/>
      <c r="J92" s="151">
        <f>ROUND($I$92*$H$92,2)</f>
        <v>0</v>
      </c>
      <c r="K92" s="147" t="s">
        <v>134</v>
      </c>
      <c r="L92" s="43"/>
      <c r="M92" s="152"/>
      <c r="N92" s="153" t="s">
        <v>42</v>
      </c>
      <c r="O92" s="24"/>
      <c r="P92" s="154">
        <f>$O$92*$H$92</f>
        <v>0</v>
      </c>
      <c r="Q92" s="154">
        <v>0.1231</v>
      </c>
      <c r="R92" s="154">
        <f>$Q$92*$H$92</f>
        <v>4.0623000000000005</v>
      </c>
      <c r="S92" s="154">
        <v>0</v>
      </c>
      <c r="T92" s="155">
        <f>$S$92*$H$92</f>
        <v>0</v>
      </c>
      <c r="AR92" s="89" t="s">
        <v>135</v>
      </c>
      <c r="AT92" s="89" t="s">
        <v>130</v>
      </c>
      <c r="AU92" s="89" t="s">
        <v>136</v>
      </c>
      <c r="AY92" s="89" t="s">
        <v>127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136</v>
      </c>
      <c r="BK92" s="156">
        <f>ROUND($I$92*$H$92,2)</f>
        <v>0</v>
      </c>
      <c r="BL92" s="89" t="s">
        <v>135</v>
      </c>
      <c r="BM92" s="89" t="s">
        <v>321</v>
      </c>
    </row>
    <row r="93" spans="2:47" s="6" customFormat="1" ht="44.25" customHeight="1">
      <c r="B93" s="23"/>
      <c r="C93" s="24"/>
      <c r="D93" s="157" t="s">
        <v>138</v>
      </c>
      <c r="E93" s="24"/>
      <c r="F93" s="158" t="s">
        <v>164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138</v>
      </c>
      <c r="AU93" s="6" t="s">
        <v>136</v>
      </c>
    </row>
    <row r="94" spans="2:51" s="6" customFormat="1" ht="15.75" customHeight="1">
      <c r="B94" s="159"/>
      <c r="C94" s="160"/>
      <c r="D94" s="161" t="s">
        <v>165</v>
      </c>
      <c r="E94" s="160"/>
      <c r="F94" s="162" t="s">
        <v>322</v>
      </c>
      <c r="G94" s="160"/>
      <c r="H94" s="163">
        <v>33</v>
      </c>
      <c r="J94" s="160"/>
      <c r="K94" s="160"/>
      <c r="L94" s="164"/>
      <c r="M94" s="165"/>
      <c r="N94" s="160"/>
      <c r="O94" s="160"/>
      <c r="P94" s="160"/>
      <c r="Q94" s="160"/>
      <c r="R94" s="160"/>
      <c r="S94" s="160"/>
      <c r="T94" s="166"/>
      <c r="AT94" s="167" t="s">
        <v>165</v>
      </c>
      <c r="AU94" s="167" t="s">
        <v>136</v>
      </c>
      <c r="AV94" s="167" t="s">
        <v>136</v>
      </c>
      <c r="AW94" s="167" t="s">
        <v>99</v>
      </c>
      <c r="AX94" s="167" t="s">
        <v>21</v>
      </c>
      <c r="AY94" s="167" t="s">
        <v>127</v>
      </c>
    </row>
    <row r="95" spans="2:63" s="132" customFormat="1" ht="30.75" customHeight="1">
      <c r="B95" s="133"/>
      <c r="C95" s="134"/>
      <c r="D95" s="134" t="s">
        <v>69</v>
      </c>
      <c r="E95" s="143" t="s">
        <v>169</v>
      </c>
      <c r="F95" s="143" t="s">
        <v>170</v>
      </c>
      <c r="G95" s="134"/>
      <c r="H95" s="134"/>
      <c r="J95" s="144">
        <f>$BK$95</f>
        <v>0</v>
      </c>
      <c r="K95" s="134"/>
      <c r="L95" s="137"/>
      <c r="M95" s="138"/>
      <c r="N95" s="134"/>
      <c r="O95" s="134"/>
      <c r="P95" s="139">
        <f>SUM($P$96:$P$98)</f>
        <v>0</v>
      </c>
      <c r="Q95" s="134"/>
      <c r="R95" s="139">
        <f>SUM($R$96:$R$98)</f>
        <v>1E-05</v>
      </c>
      <c r="S95" s="134"/>
      <c r="T95" s="140">
        <f>SUM($T$96:$T$98)</f>
        <v>5.816000000000001</v>
      </c>
      <c r="AR95" s="141" t="s">
        <v>21</v>
      </c>
      <c r="AT95" s="141" t="s">
        <v>69</v>
      </c>
      <c r="AU95" s="141" t="s">
        <v>21</v>
      </c>
      <c r="AY95" s="141" t="s">
        <v>127</v>
      </c>
      <c r="BK95" s="142">
        <f>SUM($BK$96:$BK$98)</f>
        <v>0</v>
      </c>
    </row>
    <row r="96" spans="2:65" s="6" customFormat="1" ht="15.75" customHeight="1">
      <c r="B96" s="23"/>
      <c r="C96" s="145" t="s">
        <v>140</v>
      </c>
      <c r="D96" s="145" t="s">
        <v>130</v>
      </c>
      <c r="E96" s="146" t="s">
        <v>172</v>
      </c>
      <c r="F96" s="147" t="s">
        <v>173</v>
      </c>
      <c r="G96" s="148" t="s">
        <v>174</v>
      </c>
      <c r="H96" s="149">
        <v>1</v>
      </c>
      <c r="I96" s="150"/>
      <c r="J96" s="151">
        <f>ROUND($I$96*$H$96,2)</f>
        <v>0</v>
      </c>
      <c r="K96" s="147"/>
      <c r="L96" s="43"/>
      <c r="M96" s="152"/>
      <c r="N96" s="153" t="s">
        <v>42</v>
      </c>
      <c r="O96" s="24"/>
      <c r="P96" s="154">
        <f>$O$96*$H$96</f>
        <v>0</v>
      </c>
      <c r="Q96" s="154">
        <v>1E-05</v>
      </c>
      <c r="R96" s="154">
        <f>$Q$96*$H$96</f>
        <v>1E-05</v>
      </c>
      <c r="S96" s="154">
        <v>0</v>
      </c>
      <c r="T96" s="155">
        <f>$S$96*$H$96</f>
        <v>0</v>
      </c>
      <c r="AR96" s="89" t="s">
        <v>135</v>
      </c>
      <c r="AT96" s="89" t="s">
        <v>130</v>
      </c>
      <c r="AU96" s="89" t="s">
        <v>136</v>
      </c>
      <c r="AY96" s="6" t="s">
        <v>127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136</v>
      </c>
      <c r="BK96" s="156">
        <f>ROUND($I$96*$H$96,2)</f>
        <v>0</v>
      </c>
      <c r="BL96" s="89" t="s">
        <v>135</v>
      </c>
      <c r="BM96" s="89" t="s">
        <v>323</v>
      </c>
    </row>
    <row r="97" spans="2:65" s="6" customFormat="1" ht="15.75" customHeight="1">
      <c r="B97" s="23"/>
      <c r="C97" s="148" t="s">
        <v>160</v>
      </c>
      <c r="D97" s="148" t="s">
        <v>130</v>
      </c>
      <c r="E97" s="146" t="s">
        <v>176</v>
      </c>
      <c r="F97" s="147" t="s">
        <v>177</v>
      </c>
      <c r="G97" s="148" t="s">
        <v>144</v>
      </c>
      <c r="H97" s="149">
        <v>60</v>
      </c>
      <c r="I97" s="150"/>
      <c r="J97" s="151">
        <f>ROUND($I$97*$H$97,2)</f>
        <v>0</v>
      </c>
      <c r="K97" s="147" t="s">
        <v>134</v>
      </c>
      <c r="L97" s="43"/>
      <c r="M97" s="152"/>
      <c r="N97" s="153" t="s">
        <v>42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0.038</v>
      </c>
      <c r="T97" s="155">
        <f>$S$97*$H$97</f>
        <v>2.28</v>
      </c>
      <c r="AR97" s="89" t="s">
        <v>135</v>
      </c>
      <c r="AT97" s="89" t="s">
        <v>130</v>
      </c>
      <c r="AU97" s="89" t="s">
        <v>136</v>
      </c>
      <c r="AY97" s="89" t="s">
        <v>127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136</v>
      </c>
      <c r="BK97" s="156">
        <f>ROUND($I$97*$H$97,2)</f>
        <v>0</v>
      </c>
      <c r="BL97" s="89" t="s">
        <v>135</v>
      </c>
      <c r="BM97" s="89" t="s">
        <v>324</v>
      </c>
    </row>
    <row r="98" spans="2:65" s="6" customFormat="1" ht="15.75" customHeight="1">
      <c r="B98" s="23"/>
      <c r="C98" s="148" t="s">
        <v>171</v>
      </c>
      <c r="D98" s="148" t="s">
        <v>130</v>
      </c>
      <c r="E98" s="146" t="s">
        <v>179</v>
      </c>
      <c r="F98" s="147" t="s">
        <v>180</v>
      </c>
      <c r="G98" s="148" t="s">
        <v>144</v>
      </c>
      <c r="H98" s="149">
        <v>104</v>
      </c>
      <c r="I98" s="150"/>
      <c r="J98" s="151">
        <f>ROUND($I$98*$H$98,2)</f>
        <v>0</v>
      </c>
      <c r="K98" s="147" t="s">
        <v>134</v>
      </c>
      <c r="L98" s="43"/>
      <c r="M98" s="152"/>
      <c r="N98" s="153" t="s">
        <v>42</v>
      </c>
      <c r="O98" s="24"/>
      <c r="P98" s="154">
        <f>$O$98*$H$98</f>
        <v>0</v>
      </c>
      <c r="Q98" s="154">
        <v>0</v>
      </c>
      <c r="R98" s="154">
        <f>$Q$98*$H$98</f>
        <v>0</v>
      </c>
      <c r="S98" s="154">
        <v>0.034</v>
      </c>
      <c r="T98" s="155">
        <f>$S$98*$H$98</f>
        <v>3.5360000000000005</v>
      </c>
      <c r="AR98" s="89" t="s">
        <v>135</v>
      </c>
      <c r="AT98" s="89" t="s">
        <v>130</v>
      </c>
      <c r="AU98" s="89" t="s">
        <v>136</v>
      </c>
      <c r="AY98" s="89" t="s">
        <v>127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136</v>
      </c>
      <c r="BK98" s="156">
        <f>ROUND($I$98*$H$98,2)</f>
        <v>0</v>
      </c>
      <c r="BL98" s="89" t="s">
        <v>135</v>
      </c>
      <c r="BM98" s="89" t="s">
        <v>325</v>
      </c>
    </row>
    <row r="99" spans="2:63" s="132" customFormat="1" ht="30.75" customHeight="1">
      <c r="B99" s="133"/>
      <c r="C99" s="134"/>
      <c r="D99" s="134" t="s">
        <v>69</v>
      </c>
      <c r="E99" s="143" t="s">
        <v>182</v>
      </c>
      <c r="F99" s="143" t="s">
        <v>183</v>
      </c>
      <c r="G99" s="134"/>
      <c r="H99" s="134"/>
      <c r="J99" s="144">
        <f>$BK$99</f>
        <v>0</v>
      </c>
      <c r="K99" s="134"/>
      <c r="L99" s="137"/>
      <c r="M99" s="138"/>
      <c r="N99" s="134"/>
      <c r="O99" s="134"/>
      <c r="P99" s="139">
        <f>SUM($P$100:$P$104)</f>
        <v>0</v>
      </c>
      <c r="Q99" s="134"/>
      <c r="R99" s="139">
        <f>SUM($R$100:$R$104)</f>
        <v>0</v>
      </c>
      <c r="S99" s="134"/>
      <c r="T99" s="140">
        <f>SUM($T$100:$T$104)</f>
        <v>0</v>
      </c>
      <c r="AR99" s="141" t="s">
        <v>21</v>
      </c>
      <c r="AT99" s="141" t="s">
        <v>69</v>
      </c>
      <c r="AU99" s="141" t="s">
        <v>21</v>
      </c>
      <c r="AY99" s="141" t="s">
        <v>127</v>
      </c>
      <c r="BK99" s="142">
        <f>SUM($BK$100:$BK$104)</f>
        <v>0</v>
      </c>
    </row>
    <row r="100" spans="2:65" s="6" customFormat="1" ht="15.75" customHeight="1">
      <c r="B100" s="23"/>
      <c r="C100" s="148" t="s">
        <v>169</v>
      </c>
      <c r="D100" s="148" t="s">
        <v>130</v>
      </c>
      <c r="E100" s="146" t="s">
        <v>185</v>
      </c>
      <c r="F100" s="147" t="s">
        <v>186</v>
      </c>
      <c r="G100" s="148" t="s">
        <v>187</v>
      </c>
      <c r="H100" s="149">
        <v>6.296</v>
      </c>
      <c r="I100" s="150"/>
      <c r="J100" s="151">
        <f>ROUND($I$100*$H$100,2)</f>
        <v>0</v>
      </c>
      <c r="K100" s="147" t="s">
        <v>134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89" t="s">
        <v>135</v>
      </c>
      <c r="AT100" s="89" t="s">
        <v>130</v>
      </c>
      <c r="AU100" s="89" t="s">
        <v>136</v>
      </c>
      <c r="AY100" s="89" t="s">
        <v>127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136</v>
      </c>
      <c r="BK100" s="156">
        <f>ROUND($I$100*$H$100,2)</f>
        <v>0</v>
      </c>
      <c r="BL100" s="89" t="s">
        <v>135</v>
      </c>
      <c r="BM100" s="89" t="s">
        <v>326</v>
      </c>
    </row>
    <row r="101" spans="2:65" s="6" customFormat="1" ht="15.75" customHeight="1">
      <c r="B101" s="23"/>
      <c r="C101" s="148" t="s">
        <v>26</v>
      </c>
      <c r="D101" s="148" t="s">
        <v>130</v>
      </c>
      <c r="E101" s="146" t="s">
        <v>190</v>
      </c>
      <c r="F101" s="147" t="s">
        <v>191</v>
      </c>
      <c r="G101" s="148" t="s">
        <v>187</v>
      </c>
      <c r="H101" s="149">
        <v>6.296</v>
      </c>
      <c r="I101" s="150"/>
      <c r="J101" s="151">
        <f>ROUND($I$101*$H$101,2)</f>
        <v>0</v>
      </c>
      <c r="K101" s="147" t="s">
        <v>134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</v>
      </c>
      <c r="R101" s="154">
        <f>$Q$101*$H$101</f>
        <v>0</v>
      </c>
      <c r="S101" s="154">
        <v>0</v>
      </c>
      <c r="T101" s="155">
        <f>$S$101*$H$101</f>
        <v>0</v>
      </c>
      <c r="AR101" s="89" t="s">
        <v>135</v>
      </c>
      <c r="AT101" s="89" t="s">
        <v>130</v>
      </c>
      <c r="AU101" s="89" t="s">
        <v>136</v>
      </c>
      <c r="AY101" s="89" t="s">
        <v>127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136</v>
      </c>
      <c r="BK101" s="156">
        <f>ROUND($I$101*$H$101,2)</f>
        <v>0</v>
      </c>
      <c r="BL101" s="89" t="s">
        <v>135</v>
      </c>
      <c r="BM101" s="89" t="s">
        <v>327</v>
      </c>
    </row>
    <row r="102" spans="2:65" s="6" customFormat="1" ht="15.75" customHeight="1">
      <c r="B102" s="23"/>
      <c r="C102" s="148" t="s">
        <v>184</v>
      </c>
      <c r="D102" s="148" t="s">
        <v>130</v>
      </c>
      <c r="E102" s="146" t="s">
        <v>194</v>
      </c>
      <c r="F102" s="147" t="s">
        <v>195</v>
      </c>
      <c r="G102" s="148" t="s">
        <v>187</v>
      </c>
      <c r="H102" s="149">
        <v>88.144</v>
      </c>
      <c r="I102" s="150"/>
      <c r="J102" s="151">
        <f>ROUND($I$102*$H$102,2)</f>
        <v>0</v>
      </c>
      <c r="K102" s="147" t="s">
        <v>134</v>
      </c>
      <c r="L102" s="43"/>
      <c r="M102" s="152"/>
      <c r="N102" s="153" t="s">
        <v>42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135</v>
      </c>
      <c r="AT102" s="89" t="s">
        <v>130</v>
      </c>
      <c r="AU102" s="89" t="s">
        <v>136</v>
      </c>
      <c r="AY102" s="89" t="s">
        <v>127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136</v>
      </c>
      <c r="BK102" s="156">
        <f>ROUND($I$102*$H$102,2)</f>
        <v>0</v>
      </c>
      <c r="BL102" s="89" t="s">
        <v>135</v>
      </c>
      <c r="BM102" s="89" t="s">
        <v>328</v>
      </c>
    </row>
    <row r="103" spans="2:51" s="6" customFormat="1" ht="15.75" customHeight="1">
      <c r="B103" s="159"/>
      <c r="C103" s="160"/>
      <c r="D103" s="161" t="s">
        <v>165</v>
      </c>
      <c r="E103" s="160"/>
      <c r="F103" s="162" t="s">
        <v>329</v>
      </c>
      <c r="G103" s="160"/>
      <c r="H103" s="163">
        <v>88.144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165</v>
      </c>
      <c r="AU103" s="167" t="s">
        <v>136</v>
      </c>
      <c r="AV103" s="167" t="s">
        <v>136</v>
      </c>
      <c r="AW103" s="167" t="s">
        <v>70</v>
      </c>
      <c r="AX103" s="167" t="s">
        <v>21</v>
      </c>
      <c r="AY103" s="167" t="s">
        <v>127</v>
      </c>
    </row>
    <row r="104" spans="2:65" s="6" customFormat="1" ht="15.75" customHeight="1">
      <c r="B104" s="23"/>
      <c r="C104" s="145" t="s">
        <v>189</v>
      </c>
      <c r="D104" s="145" t="s">
        <v>130</v>
      </c>
      <c r="E104" s="146" t="s">
        <v>199</v>
      </c>
      <c r="F104" s="147" t="s">
        <v>200</v>
      </c>
      <c r="G104" s="148" t="s">
        <v>187</v>
      </c>
      <c r="H104" s="149">
        <v>6.296</v>
      </c>
      <c r="I104" s="150"/>
      <c r="J104" s="151">
        <f>ROUND($I$104*$H$104,2)</f>
        <v>0</v>
      </c>
      <c r="K104" s="147" t="s">
        <v>134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135</v>
      </c>
      <c r="AT104" s="89" t="s">
        <v>130</v>
      </c>
      <c r="AU104" s="89" t="s">
        <v>136</v>
      </c>
      <c r="AY104" s="6" t="s">
        <v>127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136</v>
      </c>
      <c r="BK104" s="156">
        <f>ROUND($I$104*$H$104,2)</f>
        <v>0</v>
      </c>
      <c r="BL104" s="89" t="s">
        <v>135</v>
      </c>
      <c r="BM104" s="89" t="s">
        <v>330</v>
      </c>
    </row>
    <row r="105" spans="2:63" s="132" customFormat="1" ht="30.75" customHeight="1">
      <c r="B105" s="133"/>
      <c r="C105" s="134"/>
      <c r="D105" s="134" t="s">
        <v>69</v>
      </c>
      <c r="E105" s="143" t="s">
        <v>202</v>
      </c>
      <c r="F105" s="143" t="s">
        <v>203</v>
      </c>
      <c r="G105" s="134"/>
      <c r="H105" s="134"/>
      <c r="J105" s="144">
        <f>$BK$105</f>
        <v>0</v>
      </c>
      <c r="K105" s="134"/>
      <c r="L105" s="137"/>
      <c r="M105" s="138"/>
      <c r="N105" s="134"/>
      <c r="O105" s="134"/>
      <c r="P105" s="139">
        <f>$P$106</f>
        <v>0</v>
      </c>
      <c r="Q105" s="134"/>
      <c r="R105" s="139">
        <f>$R$106</f>
        <v>0</v>
      </c>
      <c r="S105" s="134"/>
      <c r="T105" s="140">
        <f>$T$106</f>
        <v>0</v>
      </c>
      <c r="AR105" s="141" t="s">
        <v>21</v>
      </c>
      <c r="AT105" s="141" t="s">
        <v>69</v>
      </c>
      <c r="AU105" s="141" t="s">
        <v>21</v>
      </c>
      <c r="AY105" s="141" t="s">
        <v>127</v>
      </c>
      <c r="BK105" s="142">
        <f>$BK$106</f>
        <v>0</v>
      </c>
    </row>
    <row r="106" spans="2:65" s="6" customFormat="1" ht="15.75" customHeight="1">
      <c r="B106" s="23"/>
      <c r="C106" s="148" t="s">
        <v>193</v>
      </c>
      <c r="D106" s="148" t="s">
        <v>130</v>
      </c>
      <c r="E106" s="146" t="s">
        <v>204</v>
      </c>
      <c r="F106" s="147" t="s">
        <v>205</v>
      </c>
      <c r="G106" s="148" t="s">
        <v>187</v>
      </c>
      <c r="H106" s="149">
        <v>9.982</v>
      </c>
      <c r="I106" s="150"/>
      <c r="J106" s="151">
        <f>ROUND($I$106*$H$106,2)</f>
        <v>0</v>
      </c>
      <c r="K106" s="147" t="s">
        <v>134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135</v>
      </c>
      <c r="AT106" s="89" t="s">
        <v>130</v>
      </c>
      <c r="AU106" s="89" t="s">
        <v>136</v>
      </c>
      <c r="AY106" s="89" t="s">
        <v>127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136</v>
      </c>
      <c r="BK106" s="156">
        <f>ROUND($I$106*$H$106,2)</f>
        <v>0</v>
      </c>
      <c r="BL106" s="89" t="s">
        <v>135</v>
      </c>
      <c r="BM106" s="89" t="s">
        <v>331</v>
      </c>
    </row>
    <row r="107" spans="2:63" s="132" customFormat="1" ht="37.5" customHeight="1">
      <c r="B107" s="133"/>
      <c r="C107" s="134"/>
      <c r="D107" s="134" t="s">
        <v>69</v>
      </c>
      <c r="E107" s="135" t="s">
        <v>207</v>
      </c>
      <c r="F107" s="135" t="s">
        <v>208</v>
      </c>
      <c r="G107" s="134"/>
      <c r="H107" s="134"/>
      <c r="J107" s="136">
        <f>$BK$107</f>
        <v>0</v>
      </c>
      <c r="K107" s="134"/>
      <c r="L107" s="137"/>
      <c r="M107" s="138"/>
      <c r="N107" s="134"/>
      <c r="O107" s="134"/>
      <c r="P107" s="139">
        <f>$P$108+$P$111+$P$132</f>
        <v>0</v>
      </c>
      <c r="Q107" s="134"/>
      <c r="R107" s="139">
        <f>$R$108+$R$111+$R$132</f>
        <v>3.2089899999999996</v>
      </c>
      <c r="S107" s="134"/>
      <c r="T107" s="140">
        <f>$T$108+$T$111+$T$132</f>
        <v>0.48</v>
      </c>
      <c r="AR107" s="141" t="s">
        <v>136</v>
      </c>
      <c r="AT107" s="141" t="s">
        <v>69</v>
      </c>
      <c r="AU107" s="141" t="s">
        <v>70</v>
      </c>
      <c r="AY107" s="141" t="s">
        <v>127</v>
      </c>
      <c r="BK107" s="142">
        <f>$BK$108+$BK$111+$BK$132</f>
        <v>0</v>
      </c>
    </row>
    <row r="108" spans="2:63" s="132" customFormat="1" ht="21" customHeight="1">
      <c r="B108" s="133"/>
      <c r="C108" s="134"/>
      <c r="D108" s="134" t="s">
        <v>69</v>
      </c>
      <c r="E108" s="143" t="s">
        <v>209</v>
      </c>
      <c r="F108" s="143" t="s">
        <v>210</v>
      </c>
      <c r="G108" s="134"/>
      <c r="H108" s="134"/>
      <c r="J108" s="144">
        <f>$BK$108</f>
        <v>0</v>
      </c>
      <c r="K108" s="134"/>
      <c r="L108" s="137"/>
      <c r="M108" s="138"/>
      <c r="N108" s="134"/>
      <c r="O108" s="134"/>
      <c r="P108" s="139">
        <f>SUM($P$109:$P$110)</f>
        <v>0</v>
      </c>
      <c r="Q108" s="134"/>
      <c r="R108" s="139">
        <f>SUM($R$109:$R$110)</f>
        <v>0.06269999999999999</v>
      </c>
      <c r="S108" s="134"/>
      <c r="T108" s="140">
        <f>SUM($T$109:$T$110)</f>
        <v>0</v>
      </c>
      <c r="AR108" s="141" t="s">
        <v>136</v>
      </c>
      <c r="AT108" s="141" t="s">
        <v>69</v>
      </c>
      <c r="AU108" s="141" t="s">
        <v>21</v>
      </c>
      <c r="AY108" s="141" t="s">
        <v>127</v>
      </c>
      <c r="BK108" s="142">
        <f>SUM($BK$109:$BK$110)</f>
        <v>0</v>
      </c>
    </row>
    <row r="109" spans="2:65" s="6" customFormat="1" ht="15.75" customHeight="1">
      <c r="B109" s="23"/>
      <c r="C109" s="148" t="s">
        <v>198</v>
      </c>
      <c r="D109" s="148" t="s">
        <v>130</v>
      </c>
      <c r="E109" s="146" t="s">
        <v>332</v>
      </c>
      <c r="F109" s="147" t="s">
        <v>333</v>
      </c>
      <c r="G109" s="148" t="s">
        <v>133</v>
      </c>
      <c r="H109" s="149">
        <v>110</v>
      </c>
      <c r="I109" s="150"/>
      <c r="J109" s="151">
        <f>ROUND($I$109*$H$109,2)</f>
        <v>0</v>
      </c>
      <c r="K109" s="147" t="s">
        <v>134</v>
      </c>
      <c r="L109" s="43"/>
      <c r="M109" s="152"/>
      <c r="N109" s="153" t="s">
        <v>42</v>
      </c>
      <c r="O109" s="24"/>
      <c r="P109" s="154">
        <f>$O$109*$H$109</f>
        <v>0</v>
      </c>
      <c r="Q109" s="154">
        <v>0.00057</v>
      </c>
      <c r="R109" s="154">
        <f>$Q$109*$H$109</f>
        <v>0.06269999999999999</v>
      </c>
      <c r="S109" s="154">
        <v>0</v>
      </c>
      <c r="T109" s="155">
        <f>$S$109*$H$109</f>
        <v>0</v>
      </c>
      <c r="AR109" s="89" t="s">
        <v>211</v>
      </c>
      <c r="AT109" s="89" t="s">
        <v>130</v>
      </c>
      <c r="AU109" s="89" t="s">
        <v>136</v>
      </c>
      <c r="AY109" s="89" t="s">
        <v>127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136</v>
      </c>
      <c r="BK109" s="156">
        <f>ROUND($I$109*$H$109,2)</f>
        <v>0</v>
      </c>
      <c r="BL109" s="89" t="s">
        <v>211</v>
      </c>
      <c r="BM109" s="89" t="s">
        <v>334</v>
      </c>
    </row>
    <row r="110" spans="2:65" s="6" customFormat="1" ht="15.75" customHeight="1">
      <c r="B110" s="23"/>
      <c r="C110" s="148" t="s">
        <v>8</v>
      </c>
      <c r="D110" s="148" t="s">
        <v>130</v>
      </c>
      <c r="E110" s="146" t="s">
        <v>220</v>
      </c>
      <c r="F110" s="147" t="s">
        <v>221</v>
      </c>
      <c r="G110" s="148" t="s">
        <v>222</v>
      </c>
      <c r="H110" s="176"/>
      <c r="I110" s="150"/>
      <c r="J110" s="151">
        <f>ROUND($I$110*$H$110,2)</f>
        <v>0</v>
      </c>
      <c r="K110" s="147" t="s">
        <v>134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211</v>
      </c>
      <c r="AT110" s="89" t="s">
        <v>130</v>
      </c>
      <c r="AU110" s="89" t="s">
        <v>136</v>
      </c>
      <c r="AY110" s="89" t="s">
        <v>127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136</v>
      </c>
      <c r="BK110" s="156">
        <f>ROUND($I$110*$H$110,2)</f>
        <v>0</v>
      </c>
      <c r="BL110" s="89" t="s">
        <v>211</v>
      </c>
      <c r="BM110" s="89" t="s">
        <v>335</v>
      </c>
    </row>
    <row r="111" spans="2:63" s="132" customFormat="1" ht="30.75" customHeight="1">
      <c r="B111" s="133"/>
      <c r="C111" s="134"/>
      <c r="D111" s="134" t="s">
        <v>69</v>
      </c>
      <c r="E111" s="143" t="s">
        <v>224</v>
      </c>
      <c r="F111" s="143" t="s">
        <v>225</v>
      </c>
      <c r="G111" s="134"/>
      <c r="H111" s="134"/>
      <c r="J111" s="144">
        <f>$BK$111</f>
        <v>0</v>
      </c>
      <c r="K111" s="134"/>
      <c r="L111" s="137"/>
      <c r="M111" s="138"/>
      <c r="N111" s="134"/>
      <c r="O111" s="134"/>
      <c r="P111" s="139">
        <f>SUM($P$112:$P$131)</f>
        <v>0</v>
      </c>
      <c r="Q111" s="134"/>
      <c r="R111" s="139">
        <f>SUM($R$112:$R$131)</f>
        <v>3.0237899999999995</v>
      </c>
      <c r="S111" s="134"/>
      <c r="T111" s="140">
        <f>SUM($T$112:$T$131)</f>
        <v>0.48</v>
      </c>
      <c r="AR111" s="141" t="s">
        <v>136</v>
      </c>
      <c r="AT111" s="141" t="s">
        <v>69</v>
      </c>
      <c r="AU111" s="141" t="s">
        <v>21</v>
      </c>
      <c r="AY111" s="141" t="s">
        <v>127</v>
      </c>
      <c r="BK111" s="142">
        <f>SUM($BK$112:$BK$131)</f>
        <v>0</v>
      </c>
    </row>
    <row r="112" spans="2:65" s="6" customFormat="1" ht="15.75" customHeight="1">
      <c r="B112" s="23"/>
      <c r="C112" s="148" t="s">
        <v>211</v>
      </c>
      <c r="D112" s="148" t="s">
        <v>130</v>
      </c>
      <c r="E112" s="146" t="s">
        <v>227</v>
      </c>
      <c r="F112" s="147" t="s">
        <v>228</v>
      </c>
      <c r="G112" s="148" t="s">
        <v>229</v>
      </c>
      <c r="H112" s="149">
        <v>96</v>
      </c>
      <c r="I112" s="150"/>
      <c r="J112" s="151">
        <f>ROUND($I$112*$H$112,2)</f>
        <v>0</v>
      </c>
      <c r="K112" s="147" t="s">
        <v>134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0.005</v>
      </c>
      <c r="T112" s="155">
        <f>$S$112*$H$112</f>
        <v>0.48</v>
      </c>
      <c r="AR112" s="89" t="s">
        <v>211</v>
      </c>
      <c r="AT112" s="89" t="s">
        <v>130</v>
      </c>
      <c r="AU112" s="89" t="s">
        <v>136</v>
      </c>
      <c r="AY112" s="89" t="s">
        <v>127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136</v>
      </c>
      <c r="BK112" s="156">
        <f>ROUND($I$112*$H$112,2)</f>
        <v>0</v>
      </c>
      <c r="BL112" s="89" t="s">
        <v>211</v>
      </c>
      <c r="BM112" s="89" t="s">
        <v>336</v>
      </c>
    </row>
    <row r="113" spans="2:65" s="6" customFormat="1" ht="15.75" customHeight="1">
      <c r="B113" s="23"/>
      <c r="C113" s="148" t="s">
        <v>215</v>
      </c>
      <c r="D113" s="148" t="s">
        <v>130</v>
      </c>
      <c r="E113" s="146" t="s">
        <v>232</v>
      </c>
      <c r="F113" s="147" t="s">
        <v>233</v>
      </c>
      <c r="G113" s="148" t="s">
        <v>144</v>
      </c>
      <c r="H113" s="149">
        <v>132</v>
      </c>
      <c r="I113" s="150"/>
      <c r="J113" s="151">
        <f>ROUND($I$113*$H$113,2)</f>
        <v>0</v>
      </c>
      <c r="K113" s="147" t="s">
        <v>134</v>
      </c>
      <c r="L113" s="43"/>
      <c r="M113" s="152"/>
      <c r="N113" s="153" t="s">
        <v>42</v>
      </c>
      <c r="O113" s="24"/>
      <c r="P113" s="154">
        <f>$O$113*$H$113</f>
        <v>0</v>
      </c>
      <c r="Q113" s="154">
        <v>0.00025</v>
      </c>
      <c r="R113" s="154">
        <f>$Q$113*$H$113</f>
        <v>0.033</v>
      </c>
      <c r="S113" s="154">
        <v>0</v>
      </c>
      <c r="T113" s="155">
        <f>$S$113*$H$113</f>
        <v>0</v>
      </c>
      <c r="AR113" s="89" t="s">
        <v>211</v>
      </c>
      <c r="AT113" s="89" t="s">
        <v>130</v>
      </c>
      <c r="AU113" s="89" t="s">
        <v>136</v>
      </c>
      <c r="AY113" s="89" t="s">
        <v>127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136</v>
      </c>
      <c r="BK113" s="156">
        <f>ROUND($I$113*$H$113,2)</f>
        <v>0</v>
      </c>
      <c r="BL113" s="89" t="s">
        <v>211</v>
      </c>
      <c r="BM113" s="89" t="s">
        <v>337</v>
      </c>
    </row>
    <row r="114" spans="2:65" s="6" customFormat="1" ht="15.75" customHeight="1">
      <c r="B114" s="23"/>
      <c r="C114" s="177" t="s">
        <v>219</v>
      </c>
      <c r="D114" s="177" t="s">
        <v>235</v>
      </c>
      <c r="E114" s="178" t="s">
        <v>338</v>
      </c>
      <c r="F114" s="179" t="s">
        <v>339</v>
      </c>
      <c r="G114" s="177" t="s">
        <v>229</v>
      </c>
      <c r="H114" s="180">
        <v>27</v>
      </c>
      <c r="I114" s="181"/>
      <c r="J114" s="182">
        <f>ROUND($I$114*$H$114,2)</f>
        <v>0</v>
      </c>
      <c r="K114" s="179"/>
      <c r="L114" s="183"/>
      <c r="M114" s="184"/>
      <c r="N114" s="185" t="s">
        <v>42</v>
      </c>
      <c r="O114" s="24"/>
      <c r="P114" s="154">
        <f>$O$114*$H$114</f>
        <v>0</v>
      </c>
      <c r="Q114" s="154">
        <v>0.0249</v>
      </c>
      <c r="R114" s="154">
        <f>$Q$114*$H$114</f>
        <v>0.6723</v>
      </c>
      <c r="S114" s="154">
        <v>0</v>
      </c>
      <c r="T114" s="155">
        <f>$S$114*$H$114</f>
        <v>0</v>
      </c>
      <c r="AR114" s="89" t="s">
        <v>238</v>
      </c>
      <c r="AT114" s="89" t="s">
        <v>235</v>
      </c>
      <c r="AU114" s="89" t="s">
        <v>136</v>
      </c>
      <c r="AY114" s="89" t="s">
        <v>127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136</v>
      </c>
      <c r="BK114" s="156">
        <f>ROUND($I$114*$H$114,2)</f>
        <v>0</v>
      </c>
      <c r="BL114" s="89" t="s">
        <v>211</v>
      </c>
      <c r="BM114" s="89" t="s">
        <v>340</v>
      </c>
    </row>
    <row r="115" spans="2:65" s="6" customFormat="1" ht="15.75" customHeight="1">
      <c r="B115" s="23"/>
      <c r="C115" s="177" t="s">
        <v>226</v>
      </c>
      <c r="D115" s="177" t="s">
        <v>235</v>
      </c>
      <c r="E115" s="178" t="s">
        <v>341</v>
      </c>
      <c r="F115" s="179" t="s">
        <v>342</v>
      </c>
      <c r="G115" s="177" t="s">
        <v>229</v>
      </c>
      <c r="H115" s="180">
        <v>12</v>
      </c>
      <c r="I115" s="181"/>
      <c r="J115" s="182">
        <f>ROUND($I$115*$H$115,2)</f>
        <v>0</v>
      </c>
      <c r="K115" s="179"/>
      <c r="L115" s="183"/>
      <c r="M115" s="184"/>
      <c r="N115" s="185" t="s">
        <v>42</v>
      </c>
      <c r="O115" s="24"/>
      <c r="P115" s="154">
        <f>$O$115*$H$115</f>
        <v>0</v>
      </c>
      <c r="Q115" s="154">
        <v>0.0249</v>
      </c>
      <c r="R115" s="154">
        <f>$Q$115*$H$115</f>
        <v>0.29879999999999995</v>
      </c>
      <c r="S115" s="154">
        <v>0</v>
      </c>
      <c r="T115" s="155">
        <f>$S$115*$H$115</f>
        <v>0</v>
      </c>
      <c r="AR115" s="89" t="s">
        <v>238</v>
      </c>
      <c r="AT115" s="89" t="s">
        <v>235</v>
      </c>
      <c r="AU115" s="89" t="s">
        <v>136</v>
      </c>
      <c r="AY115" s="89" t="s">
        <v>127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136</v>
      </c>
      <c r="BK115" s="156">
        <f>ROUND($I$115*$H$115,2)</f>
        <v>0</v>
      </c>
      <c r="BL115" s="89" t="s">
        <v>211</v>
      </c>
      <c r="BM115" s="89" t="s">
        <v>343</v>
      </c>
    </row>
    <row r="116" spans="2:65" s="6" customFormat="1" ht="15.75" customHeight="1">
      <c r="B116" s="23"/>
      <c r="C116" s="177" t="s">
        <v>231</v>
      </c>
      <c r="D116" s="177" t="s">
        <v>235</v>
      </c>
      <c r="E116" s="178" t="s">
        <v>344</v>
      </c>
      <c r="F116" s="179" t="s">
        <v>345</v>
      </c>
      <c r="G116" s="177" t="s">
        <v>229</v>
      </c>
      <c r="H116" s="180">
        <v>6</v>
      </c>
      <c r="I116" s="181"/>
      <c r="J116" s="182">
        <f>ROUND($I$116*$H$116,2)</f>
        <v>0</v>
      </c>
      <c r="K116" s="179"/>
      <c r="L116" s="183"/>
      <c r="M116" s="184"/>
      <c r="N116" s="185" t="s">
        <v>42</v>
      </c>
      <c r="O116" s="24"/>
      <c r="P116" s="154">
        <f>$O$116*$H$116</f>
        <v>0</v>
      </c>
      <c r="Q116" s="154">
        <v>0.0249</v>
      </c>
      <c r="R116" s="154">
        <f>$Q$116*$H$116</f>
        <v>0.14939999999999998</v>
      </c>
      <c r="S116" s="154">
        <v>0</v>
      </c>
      <c r="T116" s="155">
        <f>$S$116*$H$116</f>
        <v>0</v>
      </c>
      <c r="AR116" s="89" t="s">
        <v>238</v>
      </c>
      <c r="AT116" s="89" t="s">
        <v>235</v>
      </c>
      <c r="AU116" s="89" t="s">
        <v>136</v>
      </c>
      <c r="AY116" s="89" t="s">
        <v>127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136</v>
      </c>
      <c r="BK116" s="156">
        <f>ROUND($I$116*$H$116,2)</f>
        <v>0</v>
      </c>
      <c r="BL116" s="89" t="s">
        <v>211</v>
      </c>
      <c r="BM116" s="89" t="s">
        <v>346</v>
      </c>
    </row>
    <row r="117" spans="2:65" s="6" customFormat="1" ht="15.75" customHeight="1">
      <c r="B117" s="23"/>
      <c r="C117" s="148" t="s">
        <v>7</v>
      </c>
      <c r="D117" s="148" t="s">
        <v>130</v>
      </c>
      <c r="E117" s="146" t="s">
        <v>347</v>
      </c>
      <c r="F117" s="147" t="s">
        <v>348</v>
      </c>
      <c r="G117" s="148" t="s">
        <v>229</v>
      </c>
      <c r="H117" s="149">
        <v>45</v>
      </c>
      <c r="I117" s="150"/>
      <c r="J117" s="151">
        <f>ROUND($I$117*$H$117,2)</f>
        <v>0</v>
      </c>
      <c r="K117" s="147" t="s">
        <v>134</v>
      </c>
      <c r="L117" s="43"/>
      <c r="M117" s="152"/>
      <c r="N117" s="153" t="s">
        <v>42</v>
      </c>
      <c r="O117" s="24"/>
      <c r="P117" s="154">
        <f>$O$117*$H$117</f>
        <v>0</v>
      </c>
      <c r="Q117" s="154">
        <v>0.00025</v>
      </c>
      <c r="R117" s="154">
        <f>$Q$117*$H$117</f>
        <v>0.01125</v>
      </c>
      <c r="S117" s="154">
        <v>0</v>
      </c>
      <c r="T117" s="155">
        <f>$S$117*$H$117</f>
        <v>0</v>
      </c>
      <c r="AR117" s="89" t="s">
        <v>211</v>
      </c>
      <c r="AT117" s="89" t="s">
        <v>130</v>
      </c>
      <c r="AU117" s="89" t="s">
        <v>136</v>
      </c>
      <c r="AY117" s="89" t="s">
        <v>127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136</v>
      </c>
      <c r="BK117" s="156">
        <f>ROUND($I$117*$H$117,2)</f>
        <v>0</v>
      </c>
      <c r="BL117" s="89" t="s">
        <v>211</v>
      </c>
      <c r="BM117" s="89" t="s">
        <v>349</v>
      </c>
    </row>
    <row r="118" spans="2:65" s="6" customFormat="1" ht="15.75" customHeight="1">
      <c r="B118" s="23"/>
      <c r="C118" s="177" t="s">
        <v>240</v>
      </c>
      <c r="D118" s="177" t="s">
        <v>235</v>
      </c>
      <c r="E118" s="178" t="s">
        <v>350</v>
      </c>
      <c r="F118" s="179" t="s">
        <v>351</v>
      </c>
      <c r="G118" s="177" t="s">
        <v>229</v>
      </c>
      <c r="H118" s="180">
        <v>24</v>
      </c>
      <c r="I118" s="181"/>
      <c r="J118" s="182">
        <f>ROUND($I$118*$H$118,2)</f>
        <v>0</v>
      </c>
      <c r="K118" s="179"/>
      <c r="L118" s="183"/>
      <c r="M118" s="184"/>
      <c r="N118" s="185" t="s">
        <v>42</v>
      </c>
      <c r="O118" s="24"/>
      <c r="P118" s="154">
        <f>$O$118*$H$118</f>
        <v>0</v>
      </c>
      <c r="Q118" s="154">
        <v>0.0249</v>
      </c>
      <c r="R118" s="154">
        <f>$Q$118*$H$118</f>
        <v>0.5975999999999999</v>
      </c>
      <c r="S118" s="154">
        <v>0</v>
      </c>
      <c r="T118" s="155">
        <f>$S$118*$H$118</f>
        <v>0</v>
      </c>
      <c r="AR118" s="89" t="s">
        <v>238</v>
      </c>
      <c r="AT118" s="89" t="s">
        <v>235</v>
      </c>
      <c r="AU118" s="89" t="s">
        <v>136</v>
      </c>
      <c r="AY118" s="89" t="s">
        <v>127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136</v>
      </c>
      <c r="BK118" s="156">
        <f>ROUND($I$118*$H$118,2)</f>
        <v>0</v>
      </c>
      <c r="BL118" s="89" t="s">
        <v>211</v>
      </c>
      <c r="BM118" s="89" t="s">
        <v>352</v>
      </c>
    </row>
    <row r="119" spans="2:65" s="6" customFormat="1" ht="15.75" customHeight="1">
      <c r="B119" s="23"/>
      <c r="C119" s="177" t="s">
        <v>245</v>
      </c>
      <c r="D119" s="177" t="s">
        <v>235</v>
      </c>
      <c r="E119" s="178" t="s">
        <v>353</v>
      </c>
      <c r="F119" s="179" t="s">
        <v>354</v>
      </c>
      <c r="G119" s="177" t="s">
        <v>229</v>
      </c>
      <c r="H119" s="180">
        <v>12</v>
      </c>
      <c r="I119" s="181"/>
      <c r="J119" s="182">
        <f>ROUND($I$119*$H$119,2)</f>
        <v>0</v>
      </c>
      <c r="K119" s="179"/>
      <c r="L119" s="183"/>
      <c r="M119" s="184"/>
      <c r="N119" s="185" t="s">
        <v>42</v>
      </c>
      <c r="O119" s="24"/>
      <c r="P119" s="154">
        <f>$O$119*$H$119</f>
        <v>0</v>
      </c>
      <c r="Q119" s="154">
        <v>0.0249</v>
      </c>
      <c r="R119" s="154">
        <f>$Q$119*$H$119</f>
        <v>0.29879999999999995</v>
      </c>
      <c r="S119" s="154">
        <v>0</v>
      </c>
      <c r="T119" s="155">
        <f>$S$119*$H$119</f>
        <v>0</v>
      </c>
      <c r="AR119" s="89" t="s">
        <v>238</v>
      </c>
      <c r="AT119" s="89" t="s">
        <v>235</v>
      </c>
      <c r="AU119" s="89" t="s">
        <v>136</v>
      </c>
      <c r="AY119" s="89" t="s">
        <v>127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136</v>
      </c>
      <c r="BK119" s="156">
        <f>ROUND($I$119*$H$119,2)</f>
        <v>0</v>
      </c>
      <c r="BL119" s="89" t="s">
        <v>211</v>
      </c>
      <c r="BM119" s="89" t="s">
        <v>355</v>
      </c>
    </row>
    <row r="120" spans="2:47" s="6" customFormat="1" ht="30.75" customHeight="1">
      <c r="B120" s="23"/>
      <c r="C120" s="24"/>
      <c r="D120" s="157" t="s">
        <v>138</v>
      </c>
      <c r="E120" s="24"/>
      <c r="F120" s="158" t="s">
        <v>356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138</v>
      </c>
      <c r="AU120" s="6" t="s">
        <v>136</v>
      </c>
    </row>
    <row r="121" spans="2:65" s="6" customFormat="1" ht="15.75" customHeight="1">
      <c r="B121" s="23"/>
      <c r="C121" s="186" t="s">
        <v>249</v>
      </c>
      <c r="D121" s="186" t="s">
        <v>235</v>
      </c>
      <c r="E121" s="178" t="s">
        <v>357</v>
      </c>
      <c r="F121" s="179" t="s">
        <v>358</v>
      </c>
      <c r="G121" s="177" t="s">
        <v>229</v>
      </c>
      <c r="H121" s="180">
        <v>3</v>
      </c>
      <c r="I121" s="181"/>
      <c r="J121" s="182">
        <f>ROUND($I$121*$H$121,2)</f>
        <v>0</v>
      </c>
      <c r="K121" s="179"/>
      <c r="L121" s="183"/>
      <c r="M121" s="184"/>
      <c r="N121" s="185" t="s">
        <v>42</v>
      </c>
      <c r="O121" s="24"/>
      <c r="P121" s="154">
        <f>$O$121*$H$121</f>
        <v>0</v>
      </c>
      <c r="Q121" s="154">
        <v>0.0249</v>
      </c>
      <c r="R121" s="154">
        <f>$Q$121*$H$121</f>
        <v>0.07469999999999999</v>
      </c>
      <c r="S121" s="154">
        <v>0</v>
      </c>
      <c r="T121" s="155">
        <f>$S$121*$H$121</f>
        <v>0</v>
      </c>
      <c r="AR121" s="89" t="s">
        <v>238</v>
      </c>
      <c r="AT121" s="89" t="s">
        <v>235</v>
      </c>
      <c r="AU121" s="89" t="s">
        <v>136</v>
      </c>
      <c r="AY121" s="6" t="s">
        <v>127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136</v>
      </c>
      <c r="BK121" s="156">
        <f>ROUND($I$121*$H$121,2)</f>
        <v>0</v>
      </c>
      <c r="BL121" s="89" t="s">
        <v>211</v>
      </c>
      <c r="BM121" s="89" t="s">
        <v>359</v>
      </c>
    </row>
    <row r="122" spans="2:65" s="6" customFormat="1" ht="15.75" customHeight="1">
      <c r="B122" s="23"/>
      <c r="C122" s="177" t="s">
        <v>253</v>
      </c>
      <c r="D122" s="177" t="s">
        <v>235</v>
      </c>
      <c r="E122" s="178" t="s">
        <v>360</v>
      </c>
      <c r="F122" s="179" t="s">
        <v>361</v>
      </c>
      <c r="G122" s="177" t="s">
        <v>229</v>
      </c>
      <c r="H122" s="180">
        <v>3</v>
      </c>
      <c r="I122" s="181"/>
      <c r="J122" s="182">
        <f>ROUND($I$122*$H$122,2)</f>
        <v>0</v>
      </c>
      <c r="K122" s="179"/>
      <c r="L122" s="183"/>
      <c r="M122" s="184"/>
      <c r="N122" s="185" t="s">
        <v>42</v>
      </c>
      <c r="O122" s="24"/>
      <c r="P122" s="154">
        <f>$O$122*$H$122</f>
        <v>0</v>
      </c>
      <c r="Q122" s="154">
        <v>0.0249</v>
      </c>
      <c r="R122" s="154">
        <f>$Q$122*$H$122</f>
        <v>0.07469999999999999</v>
      </c>
      <c r="S122" s="154">
        <v>0</v>
      </c>
      <c r="T122" s="155">
        <f>$S$122*$H$122</f>
        <v>0</v>
      </c>
      <c r="AR122" s="89" t="s">
        <v>238</v>
      </c>
      <c r="AT122" s="89" t="s">
        <v>235</v>
      </c>
      <c r="AU122" s="89" t="s">
        <v>136</v>
      </c>
      <c r="AY122" s="89" t="s">
        <v>127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136</v>
      </c>
      <c r="BK122" s="156">
        <f>ROUND($I$122*$H$122,2)</f>
        <v>0</v>
      </c>
      <c r="BL122" s="89" t="s">
        <v>211</v>
      </c>
      <c r="BM122" s="89" t="s">
        <v>362</v>
      </c>
    </row>
    <row r="123" spans="2:65" s="6" customFormat="1" ht="15.75" customHeight="1">
      <c r="B123" s="23"/>
      <c r="C123" s="177" t="s">
        <v>257</v>
      </c>
      <c r="D123" s="177" t="s">
        <v>235</v>
      </c>
      <c r="E123" s="178" t="s">
        <v>363</v>
      </c>
      <c r="F123" s="179" t="s">
        <v>364</v>
      </c>
      <c r="G123" s="177" t="s">
        <v>229</v>
      </c>
      <c r="H123" s="180">
        <v>3</v>
      </c>
      <c r="I123" s="181"/>
      <c r="J123" s="182">
        <f>ROUND($I$123*$H$123,2)</f>
        <v>0</v>
      </c>
      <c r="K123" s="179"/>
      <c r="L123" s="183"/>
      <c r="M123" s="184"/>
      <c r="N123" s="185" t="s">
        <v>42</v>
      </c>
      <c r="O123" s="24"/>
      <c r="P123" s="154">
        <f>$O$123*$H$123</f>
        <v>0</v>
      </c>
      <c r="Q123" s="154">
        <v>0.0249</v>
      </c>
      <c r="R123" s="154">
        <f>$Q$123*$H$123</f>
        <v>0.07469999999999999</v>
      </c>
      <c r="S123" s="154">
        <v>0</v>
      </c>
      <c r="T123" s="155">
        <f>$S$123*$H$123</f>
        <v>0</v>
      </c>
      <c r="AR123" s="89" t="s">
        <v>238</v>
      </c>
      <c r="AT123" s="89" t="s">
        <v>235</v>
      </c>
      <c r="AU123" s="89" t="s">
        <v>136</v>
      </c>
      <c r="AY123" s="89" t="s">
        <v>127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136</v>
      </c>
      <c r="BK123" s="156">
        <f>ROUND($I$123*$H$123,2)</f>
        <v>0</v>
      </c>
      <c r="BL123" s="89" t="s">
        <v>211</v>
      </c>
      <c r="BM123" s="89" t="s">
        <v>365</v>
      </c>
    </row>
    <row r="124" spans="2:65" s="6" customFormat="1" ht="15.75" customHeight="1">
      <c r="B124" s="23"/>
      <c r="C124" s="148" t="s">
        <v>261</v>
      </c>
      <c r="D124" s="148" t="s">
        <v>130</v>
      </c>
      <c r="E124" s="146" t="s">
        <v>366</v>
      </c>
      <c r="F124" s="147" t="s">
        <v>367</v>
      </c>
      <c r="G124" s="148" t="s">
        <v>229</v>
      </c>
      <c r="H124" s="149">
        <v>6</v>
      </c>
      <c r="I124" s="150"/>
      <c r="J124" s="151">
        <f>ROUND($I$124*$H$124,2)</f>
        <v>0</v>
      </c>
      <c r="K124" s="147" t="s">
        <v>134</v>
      </c>
      <c r="L124" s="43"/>
      <c r="M124" s="152"/>
      <c r="N124" s="153" t="s">
        <v>42</v>
      </c>
      <c r="O124" s="24"/>
      <c r="P124" s="154">
        <f>$O$124*$H$124</f>
        <v>0</v>
      </c>
      <c r="Q124" s="154">
        <v>0.00024</v>
      </c>
      <c r="R124" s="154">
        <f>$Q$124*$H$124</f>
        <v>0.00144</v>
      </c>
      <c r="S124" s="154">
        <v>0</v>
      </c>
      <c r="T124" s="155">
        <f>$S$124*$H$124</f>
        <v>0</v>
      </c>
      <c r="AR124" s="89" t="s">
        <v>211</v>
      </c>
      <c r="AT124" s="89" t="s">
        <v>130</v>
      </c>
      <c r="AU124" s="89" t="s">
        <v>136</v>
      </c>
      <c r="AY124" s="89" t="s">
        <v>127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136</v>
      </c>
      <c r="BK124" s="156">
        <f>ROUND($I$124*$H$124,2)</f>
        <v>0</v>
      </c>
      <c r="BL124" s="89" t="s">
        <v>211</v>
      </c>
      <c r="BM124" s="89" t="s">
        <v>368</v>
      </c>
    </row>
    <row r="125" spans="2:65" s="6" customFormat="1" ht="15.75" customHeight="1">
      <c r="B125" s="23"/>
      <c r="C125" s="177" t="s">
        <v>265</v>
      </c>
      <c r="D125" s="177" t="s">
        <v>235</v>
      </c>
      <c r="E125" s="178" t="s">
        <v>369</v>
      </c>
      <c r="F125" s="179" t="s">
        <v>370</v>
      </c>
      <c r="G125" s="177" t="s">
        <v>229</v>
      </c>
      <c r="H125" s="180">
        <v>3</v>
      </c>
      <c r="I125" s="181"/>
      <c r="J125" s="182">
        <f>ROUND($I$125*$H$125,2)</f>
        <v>0</v>
      </c>
      <c r="K125" s="179"/>
      <c r="L125" s="183"/>
      <c r="M125" s="184"/>
      <c r="N125" s="185" t="s">
        <v>42</v>
      </c>
      <c r="O125" s="24"/>
      <c r="P125" s="154">
        <f>$O$125*$H$125</f>
        <v>0</v>
      </c>
      <c r="Q125" s="154">
        <v>0.085</v>
      </c>
      <c r="R125" s="154">
        <f>$Q$125*$H$125</f>
        <v>0.255</v>
      </c>
      <c r="S125" s="154">
        <v>0</v>
      </c>
      <c r="T125" s="155">
        <f>$S$125*$H$125</f>
        <v>0</v>
      </c>
      <c r="AR125" s="89" t="s">
        <v>238</v>
      </c>
      <c r="AT125" s="89" t="s">
        <v>235</v>
      </c>
      <c r="AU125" s="89" t="s">
        <v>136</v>
      </c>
      <c r="AY125" s="89" t="s">
        <v>127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136</v>
      </c>
      <c r="BK125" s="156">
        <f>ROUND($I$125*$H$125,2)</f>
        <v>0</v>
      </c>
      <c r="BL125" s="89" t="s">
        <v>211</v>
      </c>
      <c r="BM125" s="89" t="s">
        <v>371</v>
      </c>
    </row>
    <row r="126" spans="2:65" s="6" customFormat="1" ht="15.75" customHeight="1">
      <c r="B126" s="23"/>
      <c r="C126" s="177" t="s">
        <v>269</v>
      </c>
      <c r="D126" s="177" t="s">
        <v>235</v>
      </c>
      <c r="E126" s="178" t="s">
        <v>372</v>
      </c>
      <c r="F126" s="179" t="s">
        <v>373</v>
      </c>
      <c r="G126" s="177" t="s">
        <v>229</v>
      </c>
      <c r="H126" s="180">
        <v>3</v>
      </c>
      <c r="I126" s="181"/>
      <c r="J126" s="182">
        <f>ROUND($I$126*$H$126,2)</f>
        <v>0</v>
      </c>
      <c r="K126" s="179"/>
      <c r="L126" s="183"/>
      <c r="M126" s="184"/>
      <c r="N126" s="185" t="s">
        <v>42</v>
      </c>
      <c r="O126" s="24"/>
      <c r="P126" s="154">
        <f>$O$126*$H$126</f>
        <v>0</v>
      </c>
      <c r="Q126" s="154">
        <v>0.085</v>
      </c>
      <c r="R126" s="154">
        <f>$Q$126*$H$126</f>
        <v>0.255</v>
      </c>
      <c r="S126" s="154">
        <v>0</v>
      </c>
      <c r="T126" s="155">
        <f>$S$126*$H$126</f>
        <v>0</v>
      </c>
      <c r="AR126" s="89" t="s">
        <v>238</v>
      </c>
      <c r="AT126" s="89" t="s">
        <v>235</v>
      </c>
      <c r="AU126" s="89" t="s">
        <v>136</v>
      </c>
      <c r="AY126" s="89" t="s">
        <v>127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136</v>
      </c>
      <c r="BK126" s="156">
        <f>ROUND($I$126*$H$126,2)</f>
        <v>0</v>
      </c>
      <c r="BL126" s="89" t="s">
        <v>211</v>
      </c>
      <c r="BM126" s="89" t="s">
        <v>374</v>
      </c>
    </row>
    <row r="127" spans="2:65" s="6" customFormat="1" ht="15.75" customHeight="1">
      <c r="B127" s="23"/>
      <c r="C127" s="148" t="s">
        <v>273</v>
      </c>
      <c r="D127" s="148" t="s">
        <v>130</v>
      </c>
      <c r="E127" s="146" t="s">
        <v>281</v>
      </c>
      <c r="F127" s="147" t="s">
        <v>282</v>
      </c>
      <c r="G127" s="148" t="s">
        <v>229</v>
      </c>
      <c r="H127" s="149">
        <v>96</v>
      </c>
      <c r="I127" s="150"/>
      <c r="J127" s="151">
        <f>ROUND($I$127*$H$127,2)</f>
        <v>0</v>
      </c>
      <c r="K127" s="147" t="s">
        <v>134</v>
      </c>
      <c r="L127" s="43"/>
      <c r="M127" s="152"/>
      <c r="N127" s="153" t="s">
        <v>42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</v>
      </c>
      <c r="T127" s="155">
        <f>$S$127*$H$127</f>
        <v>0</v>
      </c>
      <c r="AR127" s="89" t="s">
        <v>211</v>
      </c>
      <c r="AT127" s="89" t="s">
        <v>130</v>
      </c>
      <c r="AU127" s="89" t="s">
        <v>136</v>
      </c>
      <c r="AY127" s="89" t="s">
        <v>127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136</v>
      </c>
      <c r="BK127" s="156">
        <f>ROUND($I$127*$H$127,2)</f>
        <v>0</v>
      </c>
      <c r="BL127" s="89" t="s">
        <v>211</v>
      </c>
      <c r="BM127" s="89" t="s">
        <v>375</v>
      </c>
    </row>
    <row r="128" spans="2:65" s="6" customFormat="1" ht="15.75" customHeight="1">
      <c r="B128" s="23"/>
      <c r="C128" s="177" t="s">
        <v>277</v>
      </c>
      <c r="D128" s="177" t="s">
        <v>235</v>
      </c>
      <c r="E128" s="178" t="s">
        <v>285</v>
      </c>
      <c r="F128" s="179" t="s">
        <v>286</v>
      </c>
      <c r="G128" s="177" t="s">
        <v>133</v>
      </c>
      <c r="H128" s="180">
        <v>115.5</v>
      </c>
      <c r="I128" s="181"/>
      <c r="J128" s="182">
        <f>ROUND($I$128*$H$128,2)</f>
        <v>0</v>
      </c>
      <c r="K128" s="179"/>
      <c r="L128" s="183"/>
      <c r="M128" s="184"/>
      <c r="N128" s="185" t="s">
        <v>42</v>
      </c>
      <c r="O128" s="24"/>
      <c r="P128" s="154">
        <f>$O$128*$H$128</f>
        <v>0</v>
      </c>
      <c r="Q128" s="154">
        <v>0.0018</v>
      </c>
      <c r="R128" s="154">
        <f>$Q$128*$H$128</f>
        <v>0.2079</v>
      </c>
      <c r="S128" s="154">
        <v>0</v>
      </c>
      <c r="T128" s="155">
        <f>$S$128*$H$128</f>
        <v>0</v>
      </c>
      <c r="AR128" s="89" t="s">
        <v>238</v>
      </c>
      <c r="AT128" s="89" t="s">
        <v>235</v>
      </c>
      <c r="AU128" s="89" t="s">
        <v>136</v>
      </c>
      <c r="AY128" s="89" t="s">
        <v>127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136</v>
      </c>
      <c r="BK128" s="156">
        <f>ROUND($I$128*$H$128,2)</f>
        <v>0</v>
      </c>
      <c r="BL128" s="89" t="s">
        <v>211</v>
      </c>
      <c r="BM128" s="89" t="s">
        <v>376</v>
      </c>
    </row>
    <row r="129" spans="2:51" s="6" customFormat="1" ht="15.75" customHeight="1">
      <c r="B129" s="159"/>
      <c r="C129" s="160"/>
      <c r="D129" s="161" t="s">
        <v>165</v>
      </c>
      <c r="E129" s="160"/>
      <c r="F129" s="162" t="s">
        <v>377</v>
      </c>
      <c r="G129" s="160"/>
      <c r="H129" s="163">
        <v>115.5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165</v>
      </c>
      <c r="AU129" s="167" t="s">
        <v>136</v>
      </c>
      <c r="AV129" s="167" t="s">
        <v>136</v>
      </c>
      <c r="AW129" s="167" t="s">
        <v>70</v>
      </c>
      <c r="AX129" s="167" t="s">
        <v>21</v>
      </c>
      <c r="AY129" s="167" t="s">
        <v>127</v>
      </c>
    </row>
    <row r="130" spans="2:65" s="6" customFormat="1" ht="15.75" customHeight="1">
      <c r="B130" s="23"/>
      <c r="C130" s="186" t="s">
        <v>238</v>
      </c>
      <c r="D130" s="186" t="s">
        <v>235</v>
      </c>
      <c r="E130" s="178" t="s">
        <v>295</v>
      </c>
      <c r="F130" s="179" t="s">
        <v>296</v>
      </c>
      <c r="G130" s="177" t="s">
        <v>229</v>
      </c>
      <c r="H130" s="180">
        <v>96</v>
      </c>
      <c r="I130" s="181"/>
      <c r="J130" s="182">
        <f>ROUND($I$130*$H$130,2)</f>
        <v>0</v>
      </c>
      <c r="K130" s="179" t="s">
        <v>134</v>
      </c>
      <c r="L130" s="183"/>
      <c r="M130" s="184"/>
      <c r="N130" s="185" t="s">
        <v>42</v>
      </c>
      <c r="O130" s="24"/>
      <c r="P130" s="154">
        <f>$O$130*$H$130</f>
        <v>0</v>
      </c>
      <c r="Q130" s="154">
        <v>0.0002</v>
      </c>
      <c r="R130" s="154">
        <f>$Q$130*$H$130</f>
        <v>0.019200000000000002</v>
      </c>
      <c r="S130" s="154">
        <v>0</v>
      </c>
      <c r="T130" s="155">
        <f>$S$130*$H$130</f>
        <v>0</v>
      </c>
      <c r="AR130" s="89" t="s">
        <v>238</v>
      </c>
      <c r="AT130" s="89" t="s">
        <v>235</v>
      </c>
      <c r="AU130" s="89" t="s">
        <v>136</v>
      </c>
      <c r="AY130" s="6" t="s">
        <v>127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136</v>
      </c>
      <c r="BK130" s="156">
        <f>ROUND($I$130*$H$130,2)</f>
        <v>0</v>
      </c>
      <c r="BL130" s="89" t="s">
        <v>211</v>
      </c>
      <c r="BM130" s="89" t="s">
        <v>378</v>
      </c>
    </row>
    <row r="131" spans="2:65" s="6" customFormat="1" ht="15.75" customHeight="1">
      <c r="B131" s="23"/>
      <c r="C131" s="148" t="s">
        <v>284</v>
      </c>
      <c r="D131" s="148" t="s">
        <v>130</v>
      </c>
      <c r="E131" s="146" t="s">
        <v>299</v>
      </c>
      <c r="F131" s="147" t="s">
        <v>300</v>
      </c>
      <c r="G131" s="148" t="s">
        <v>222</v>
      </c>
      <c r="H131" s="176"/>
      <c r="I131" s="150"/>
      <c r="J131" s="151">
        <f>ROUND($I$131*$H$131,2)</f>
        <v>0</v>
      </c>
      <c r="K131" s="147" t="s">
        <v>134</v>
      </c>
      <c r="L131" s="43"/>
      <c r="M131" s="152"/>
      <c r="N131" s="153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211</v>
      </c>
      <c r="AT131" s="89" t="s">
        <v>130</v>
      </c>
      <c r="AU131" s="89" t="s">
        <v>136</v>
      </c>
      <c r="AY131" s="89" t="s">
        <v>127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136</v>
      </c>
      <c r="BK131" s="156">
        <f>ROUND($I$131*$H$131,2)</f>
        <v>0</v>
      </c>
      <c r="BL131" s="89" t="s">
        <v>211</v>
      </c>
      <c r="BM131" s="89" t="s">
        <v>379</v>
      </c>
    </row>
    <row r="132" spans="2:63" s="132" customFormat="1" ht="30.75" customHeight="1">
      <c r="B132" s="133"/>
      <c r="C132" s="134"/>
      <c r="D132" s="134" t="s">
        <v>69</v>
      </c>
      <c r="E132" s="143" t="s">
        <v>302</v>
      </c>
      <c r="F132" s="143" t="s">
        <v>303</v>
      </c>
      <c r="G132" s="134"/>
      <c r="H132" s="134"/>
      <c r="J132" s="144">
        <f>$BK$132</f>
        <v>0</v>
      </c>
      <c r="K132" s="134"/>
      <c r="L132" s="137"/>
      <c r="M132" s="138"/>
      <c r="N132" s="134"/>
      <c r="O132" s="134"/>
      <c r="P132" s="139">
        <f>SUM($P$133:$P$135)</f>
        <v>0</v>
      </c>
      <c r="Q132" s="134"/>
      <c r="R132" s="139">
        <f>SUM($R$133:$R$135)</f>
        <v>0.1225</v>
      </c>
      <c r="S132" s="134"/>
      <c r="T132" s="140">
        <f>SUM($T$133:$T$135)</f>
        <v>0</v>
      </c>
      <c r="AR132" s="141" t="s">
        <v>136</v>
      </c>
      <c r="AT132" s="141" t="s">
        <v>69</v>
      </c>
      <c r="AU132" s="141" t="s">
        <v>21</v>
      </c>
      <c r="AY132" s="141" t="s">
        <v>127</v>
      </c>
      <c r="BK132" s="142">
        <f>SUM($BK$133:$BK$135)</f>
        <v>0</v>
      </c>
    </row>
    <row r="133" spans="2:65" s="6" customFormat="1" ht="15.75" customHeight="1">
      <c r="B133" s="23"/>
      <c r="C133" s="148" t="s">
        <v>289</v>
      </c>
      <c r="D133" s="148" t="s">
        <v>130</v>
      </c>
      <c r="E133" s="146" t="s">
        <v>305</v>
      </c>
      <c r="F133" s="147" t="s">
        <v>306</v>
      </c>
      <c r="G133" s="148" t="s">
        <v>144</v>
      </c>
      <c r="H133" s="149">
        <v>250</v>
      </c>
      <c r="I133" s="150"/>
      <c r="J133" s="151">
        <f>ROUND($I$133*$H$133,2)</f>
        <v>0</v>
      </c>
      <c r="K133" s="147" t="s">
        <v>134</v>
      </c>
      <c r="L133" s="43"/>
      <c r="M133" s="152"/>
      <c r="N133" s="153" t="s">
        <v>42</v>
      </c>
      <c r="O133" s="24"/>
      <c r="P133" s="154">
        <f>$O$133*$H$133</f>
        <v>0</v>
      </c>
      <c r="Q133" s="154">
        <v>0.0002</v>
      </c>
      <c r="R133" s="154">
        <f>$Q$133*$H$133</f>
        <v>0.05</v>
      </c>
      <c r="S133" s="154">
        <v>0</v>
      </c>
      <c r="T133" s="155">
        <f>$S$133*$H$133</f>
        <v>0</v>
      </c>
      <c r="AR133" s="89" t="s">
        <v>211</v>
      </c>
      <c r="AT133" s="89" t="s">
        <v>130</v>
      </c>
      <c r="AU133" s="89" t="s">
        <v>136</v>
      </c>
      <c r="AY133" s="89" t="s">
        <v>127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136</v>
      </c>
      <c r="BK133" s="156">
        <f>ROUND($I$133*$H$133,2)</f>
        <v>0</v>
      </c>
      <c r="BL133" s="89" t="s">
        <v>211</v>
      </c>
      <c r="BM133" s="89" t="s">
        <v>380</v>
      </c>
    </row>
    <row r="134" spans="2:65" s="6" customFormat="1" ht="15.75" customHeight="1">
      <c r="B134" s="23"/>
      <c r="C134" s="148" t="s">
        <v>294</v>
      </c>
      <c r="D134" s="148" t="s">
        <v>130</v>
      </c>
      <c r="E134" s="146" t="s">
        <v>309</v>
      </c>
      <c r="F134" s="147" t="s">
        <v>310</v>
      </c>
      <c r="G134" s="148" t="s">
        <v>144</v>
      </c>
      <c r="H134" s="149">
        <v>250</v>
      </c>
      <c r="I134" s="150"/>
      <c r="J134" s="151">
        <f>ROUND($I$134*$H$134,2)</f>
        <v>0</v>
      </c>
      <c r="K134" s="147" t="s">
        <v>134</v>
      </c>
      <c r="L134" s="43"/>
      <c r="M134" s="152"/>
      <c r="N134" s="153" t="s">
        <v>42</v>
      </c>
      <c r="O134" s="24"/>
      <c r="P134" s="154">
        <f>$O$134*$H$134</f>
        <v>0</v>
      </c>
      <c r="Q134" s="154">
        <v>0.00029</v>
      </c>
      <c r="R134" s="154">
        <f>$Q$134*$H$134</f>
        <v>0.0725</v>
      </c>
      <c r="S134" s="154">
        <v>0</v>
      </c>
      <c r="T134" s="155">
        <f>$S$134*$H$134</f>
        <v>0</v>
      </c>
      <c r="AR134" s="89" t="s">
        <v>211</v>
      </c>
      <c r="AT134" s="89" t="s">
        <v>130</v>
      </c>
      <c r="AU134" s="89" t="s">
        <v>136</v>
      </c>
      <c r="AY134" s="89" t="s">
        <v>127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136</v>
      </c>
      <c r="BK134" s="156">
        <f>ROUND($I$134*$H$134,2)</f>
        <v>0</v>
      </c>
      <c r="BL134" s="89" t="s">
        <v>211</v>
      </c>
      <c r="BM134" s="89" t="s">
        <v>381</v>
      </c>
    </row>
    <row r="135" spans="2:65" s="6" customFormat="1" ht="15.75" customHeight="1">
      <c r="B135" s="23"/>
      <c r="C135" s="148" t="s">
        <v>298</v>
      </c>
      <c r="D135" s="148" t="s">
        <v>130</v>
      </c>
      <c r="E135" s="146" t="s">
        <v>313</v>
      </c>
      <c r="F135" s="147" t="s">
        <v>314</v>
      </c>
      <c r="G135" s="148" t="s">
        <v>144</v>
      </c>
      <c r="H135" s="149">
        <v>250</v>
      </c>
      <c r="I135" s="150"/>
      <c r="J135" s="151">
        <f>ROUND($I$135*$H$135,2)</f>
        <v>0</v>
      </c>
      <c r="K135" s="147" t="s">
        <v>134</v>
      </c>
      <c r="L135" s="43"/>
      <c r="M135" s="152"/>
      <c r="N135" s="187" t="s">
        <v>42</v>
      </c>
      <c r="O135" s="188"/>
      <c r="P135" s="189">
        <f>$O$135*$H$135</f>
        <v>0</v>
      </c>
      <c r="Q135" s="189">
        <v>0</v>
      </c>
      <c r="R135" s="189">
        <f>$Q$135*$H$135</f>
        <v>0</v>
      </c>
      <c r="S135" s="189">
        <v>0</v>
      </c>
      <c r="T135" s="190">
        <f>$S$135*$H$135</f>
        <v>0</v>
      </c>
      <c r="AR135" s="89" t="s">
        <v>211</v>
      </c>
      <c r="AT135" s="89" t="s">
        <v>130</v>
      </c>
      <c r="AU135" s="89" t="s">
        <v>136</v>
      </c>
      <c r="AY135" s="89" t="s">
        <v>127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136</v>
      </c>
      <c r="BK135" s="156">
        <f>ROUND($I$135*$H$135,2)</f>
        <v>0</v>
      </c>
      <c r="BL135" s="89" t="s">
        <v>211</v>
      </c>
      <c r="BM135" s="89" t="s">
        <v>382</v>
      </c>
    </row>
    <row r="136" spans="2:12" s="6" customFormat="1" ht="7.5" customHeight="1">
      <c r="B136" s="38"/>
      <c r="C136" s="39"/>
      <c r="D136" s="39"/>
      <c r="E136" s="39"/>
      <c r="F136" s="39"/>
      <c r="G136" s="39"/>
      <c r="H136" s="39"/>
      <c r="I136" s="101"/>
      <c r="J136" s="39"/>
      <c r="K136" s="39"/>
      <c r="L136" s="43"/>
    </row>
    <row r="147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572</v>
      </c>
      <c r="G1" s="246" t="s">
        <v>573</v>
      </c>
      <c r="H1" s="246"/>
      <c r="I1" s="240"/>
      <c r="J1" s="241" t="s">
        <v>574</v>
      </c>
      <c r="K1" s="239" t="s">
        <v>90</v>
      </c>
      <c r="L1" s="241" t="s">
        <v>575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Výměna oken v bytových domech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383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31.10.2016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ROUND(SUM($BE$85:$BE$149),2)</f>
        <v>0</v>
      </c>
      <c r="G30" s="24"/>
      <c r="H30" s="24"/>
      <c r="I30" s="97">
        <v>0.21</v>
      </c>
      <c r="J30" s="96">
        <f>ROUND(ROUND((SUM($BE$85:$BE$149)),2)*$I$30,2)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ROUND(SUM($BF$85:$BF$149),2)</f>
        <v>0</v>
      </c>
      <c r="G31" s="24"/>
      <c r="H31" s="24"/>
      <c r="I31" s="97">
        <v>0.15</v>
      </c>
      <c r="J31" s="96">
        <f>ROUND(ROUND((SUM($BF$85:$BF$149)),2)*$I$31,2)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ROUND(SUM($BG$85:$BG$149),2)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ROUND(SUM($BH$85:$BH$149),2)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ROUND(SUM($BI$85:$BI$149),2)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Výměna oken v bytových domech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03 - Bytová jednotka č. 4 v domě Plechanovova 128/4, Ostrava - Hrušov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88" t="s">
        <v>24</v>
      </c>
      <c r="J49" s="52" t="str">
        <f>IF($J$12="","",$J$12)</f>
        <v>31.10.2016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$J$85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$J$86</f>
        <v>0</v>
      </c>
      <c r="K57" s="113"/>
    </row>
    <row r="58" spans="2:11" s="114" customFormat="1" ht="21" customHeight="1">
      <c r="B58" s="115"/>
      <c r="C58" s="116"/>
      <c r="D58" s="117" t="s">
        <v>102</v>
      </c>
      <c r="E58" s="117"/>
      <c r="F58" s="117"/>
      <c r="G58" s="117"/>
      <c r="H58" s="117"/>
      <c r="I58" s="118"/>
      <c r="J58" s="119">
        <f>$J$87</f>
        <v>0</v>
      </c>
      <c r="K58" s="120"/>
    </row>
    <row r="59" spans="2:11" s="114" customFormat="1" ht="21" customHeight="1">
      <c r="B59" s="115"/>
      <c r="C59" s="116"/>
      <c r="D59" s="117" t="s">
        <v>103</v>
      </c>
      <c r="E59" s="117"/>
      <c r="F59" s="117"/>
      <c r="G59" s="117"/>
      <c r="H59" s="117"/>
      <c r="I59" s="118"/>
      <c r="J59" s="119">
        <f>$J$103</f>
        <v>0</v>
      </c>
      <c r="K59" s="120"/>
    </row>
    <row r="60" spans="2:11" s="114" customFormat="1" ht="21" customHeight="1">
      <c r="B60" s="115"/>
      <c r="C60" s="116"/>
      <c r="D60" s="117" t="s">
        <v>104</v>
      </c>
      <c r="E60" s="117"/>
      <c r="F60" s="117"/>
      <c r="G60" s="117"/>
      <c r="H60" s="117"/>
      <c r="I60" s="118"/>
      <c r="J60" s="119">
        <f>$J$111</f>
        <v>0</v>
      </c>
      <c r="K60" s="120"/>
    </row>
    <row r="61" spans="2:11" s="114" customFormat="1" ht="21" customHeight="1">
      <c r="B61" s="115"/>
      <c r="C61" s="116"/>
      <c r="D61" s="117" t="s">
        <v>105</v>
      </c>
      <c r="E61" s="117"/>
      <c r="F61" s="117"/>
      <c r="G61" s="117"/>
      <c r="H61" s="117"/>
      <c r="I61" s="118"/>
      <c r="J61" s="119">
        <f>$J$117</f>
        <v>0</v>
      </c>
      <c r="K61" s="120"/>
    </row>
    <row r="62" spans="2:11" s="73" customFormat="1" ht="25.5" customHeight="1">
      <c r="B62" s="108"/>
      <c r="C62" s="109"/>
      <c r="D62" s="110" t="s">
        <v>106</v>
      </c>
      <c r="E62" s="110"/>
      <c r="F62" s="110"/>
      <c r="G62" s="110"/>
      <c r="H62" s="110"/>
      <c r="I62" s="111"/>
      <c r="J62" s="112">
        <f>$J$119</f>
        <v>0</v>
      </c>
      <c r="K62" s="113"/>
    </row>
    <row r="63" spans="2:11" s="114" customFormat="1" ht="21" customHeight="1">
      <c r="B63" s="115"/>
      <c r="C63" s="116"/>
      <c r="D63" s="117" t="s">
        <v>107</v>
      </c>
      <c r="E63" s="117"/>
      <c r="F63" s="117"/>
      <c r="G63" s="117"/>
      <c r="H63" s="117"/>
      <c r="I63" s="118"/>
      <c r="J63" s="119">
        <f>$J$120</f>
        <v>0</v>
      </c>
      <c r="K63" s="120"/>
    </row>
    <row r="64" spans="2:11" s="114" customFormat="1" ht="21" customHeight="1">
      <c r="B64" s="115"/>
      <c r="C64" s="116"/>
      <c r="D64" s="117" t="s">
        <v>108</v>
      </c>
      <c r="E64" s="117"/>
      <c r="F64" s="117"/>
      <c r="G64" s="117"/>
      <c r="H64" s="117"/>
      <c r="I64" s="118"/>
      <c r="J64" s="119">
        <f>$J$125</f>
        <v>0</v>
      </c>
      <c r="K64" s="120"/>
    </row>
    <row r="65" spans="2:11" s="114" customFormat="1" ht="21" customHeight="1">
      <c r="B65" s="115"/>
      <c r="C65" s="116"/>
      <c r="D65" s="117" t="s">
        <v>109</v>
      </c>
      <c r="E65" s="117"/>
      <c r="F65" s="117"/>
      <c r="G65" s="117"/>
      <c r="H65" s="117"/>
      <c r="I65" s="118"/>
      <c r="J65" s="119">
        <f>$J$146</f>
        <v>0</v>
      </c>
      <c r="K65" s="120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110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35" t="str">
        <f>$E$7</f>
        <v>Výměna oken v bytových domech</v>
      </c>
      <c r="F75" s="210"/>
      <c r="G75" s="210"/>
      <c r="H75" s="210"/>
      <c r="J75" s="24"/>
      <c r="K75" s="24"/>
      <c r="L75" s="43"/>
    </row>
    <row r="76" spans="2:12" s="6" customFormat="1" ht="15" customHeight="1">
      <c r="B76" s="23"/>
      <c r="C76" s="19" t="s">
        <v>92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18" t="str">
        <f>$E$9</f>
        <v>03 - Bytová jednotka č. 4 v domě Plechanovova 128/4, Ostrava - Hrušov</v>
      </c>
      <c r="F77" s="210"/>
      <c r="G77" s="210"/>
      <c r="H77" s="210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$F$12</f>
        <v> </v>
      </c>
      <c r="G79" s="24"/>
      <c r="H79" s="24"/>
      <c r="I79" s="88" t="s">
        <v>24</v>
      </c>
      <c r="J79" s="52" t="str">
        <f>IF($J$12="","",$J$12)</f>
        <v>31.10.2016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$E$15</f>
        <v> </v>
      </c>
      <c r="G81" s="24"/>
      <c r="H81" s="24"/>
      <c r="I81" s="88" t="s">
        <v>33</v>
      </c>
      <c r="J81" s="17" t="str">
        <f>$E$21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111</v>
      </c>
      <c r="D84" s="124" t="s">
        <v>55</v>
      </c>
      <c r="E84" s="124" t="s">
        <v>51</v>
      </c>
      <c r="F84" s="124" t="s">
        <v>112</v>
      </c>
      <c r="G84" s="124" t="s">
        <v>113</v>
      </c>
      <c r="H84" s="124" t="s">
        <v>114</v>
      </c>
      <c r="I84" s="125" t="s">
        <v>115</v>
      </c>
      <c r="J84" s="124" t="s">
        <v>116</v>
      </c>
      <c r="K84" s="126" t="s">
        <v>117</v>
      </c>
      <c r="L84" s="127"/>
      <c r="M84" s="59" t="s">
        <v>118</v>
      </c>
      <c r="N84" s="60" t="s">
        <v>40</v>
      </c>
      <c r="O84" s="60" t="s">
        <v>119</v>
      </c>
      <c r="P84" s="60" t="s">
        <v>120</v>
      </c>
      <c r="Q84" s="60" t="s">
        <v>121</v>
      </c>
      <c r="R84" s="60" t="s">
        <v>122</v>
      </c>
      <c r="S84" s="60" t="s">
        <v>123</v>
      </c>
      <c r="T84" s="61" t="s">
        <v>124</v>
      </c>
    </row>
    <row r="85" spans="2:63" s="6" customFormat="1" ht="30" customHeight="1">
      <c r="B85" s="23"/>
      <c r="C85" s="66" t="s">
        <v>98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$P$86+$P$119</f>
        <v>0</v>
      </c>
      <c r="Q85" s="64"/>
      <c r="R85" s="129">
        <f>$R$86+$R$119</f>
        <v>1.3006699400000001</v>
      </c>
      <c r="S85" s="64"/>
      <c r="T85" s="130">
        <f>$T$86+$T$119</f>
        <v>0.7660045</v>
      </c>
      <c r="AT85" s="6" t="s">
        <v>69</v>
      </c>
      <c r="AU85" s="6" t="s">
        <v>99</v>
      </c>
      <c r="BK85" s="131">
        <f>$BK$86+$BK$119</f>
        <v>0</v>
      </c>
    </row>
    <row r="86" spans="2:63" s="132" customFormat="1" ht="37.5" customHeight="1">
      <c r="B86" s="133"/>
      <c r="C86" s="134"/>
      <c r="D86" s="134" t="s">
        <v>69</v>
      </c>
      <c r="E86" s="135" t="s">
        <v>125</v>
      </c>
      <c r="F86" s="135" t="s">
        <v>126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$P$87+$P$103+$P$111+$P$117</f>
        <v>0</v>
      </c>
      <c r="Q86" s="134"/>
      <c r="R86" s="139">
        <f>$R$87+$R$103+$R$111+$R$117</f>
        <v>1.02894469</v>
      </c>
      <c r="S86" s="134"/>
      <c r="T86" s="140">
        <f>$T$87+$T$103+$T$111+$T$117</f>
        <v>0.720555</v>
      </c>
      <c r="AR86" s="141" t="s">
        <v>21</v>
      </c>
      <c r="AT86" s="141" t="s">
        <v>69</v>
      </c>
      <c r="AU86" s="141" t="s">
        <v>70</v>
      </c>
      <c r="AY86" s="141" t="s">
        <v>127</v>
      </c>
      <c r="BK86" s="142">
        <f>$BK$87+$BK$103+$BK$111+$BK$117</f>
        <v>0</v>
      </c>
    </row>
    <row r="87" spans="2:63" s="132" customFormat="1" ht="21" customHeight="1">
      <c r="B87" s="133"/>
      <c r="C87" s="134"/>
      <c r="D87" s="134" t="s">
        <v>69</v>
      </c>
      <c r="E87" s="143" t="s">
        <v>140</v>
      </c>
      <c r="F87" s="143" t="s">
        <v>141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SUM($P$88:$P$102)</f>
        <v>0</v>
      </c>
      <c r="Q87" s="134"/>
      <c r="R87" s="139">
        <f>SUM($R$88:$R$102)</f>
        <v>1.02893469</v>
      </c>
      <c r="S87" s="134"/>
      <c r="T87" s="140">
        <f>SUM($T$88:$T$102)</f>
        <v>0</v>
      </c>
      <c r="AR87" s="141" t="s">
        <v>21</v>
      </c>
      <c r="AT87" s="141" t="s">
        <v>69</v>
      </c>
      <c r="AU87" s="141" t="s">
        <v>21</v>
      </c>
      <c r="AY87" s="141" t="s">
        <v>127</v>
      </c>
      <c r="BK87" s="142">
        <f>SUM($BK$88:$BK$102)</f>
        <v>0</v>
      </c>
    </row>
    <row r="88" spans="2:65" s="6" customFormat="1" ht="15.75" customHeight="1">
      <c r="B88" s="23"/>
      <c r="C88" s="145" t="s">
        <v>21</v>
      </c>
      <c r="D88" s="145" t="s">
        <v>130</v>
      </c>
      <c r="E88" s="146" t="s">
        <v>384</v>
      </c>
      <c r="F88" s="147" t="s">
        <v>385</v>
      </c>
      <c r="G88" s="148" t="s">
        <v>133</v>
      </c>
      <c r="H88" s="149">
        <v>27.85</v>
      </c>
      <c r="I88" s="150"/>
      <c r="J88" s="151">
        <f>ROUND($I$88*$H$88,2)</f>
        <v>0</v>
      </c>
      <c r="K88" s="147" t="s">
        <v>134</v>
      </c>
      <c r="L88" s="43"/>
      <c r="M88" s="152"/>
      <c r="N88" s="153" t="s">
        <v>42</v>
      </c>
      <c r="O88" s="24"/>
      <c r="P88" s="154">
        <f>$O$88*$H$88</f>
        <v>0</v>
      </c>
      <c r="Q88" s="154">
        <v>0.0032</v>
      </c>
      <c r="R88" s="154">
        <f>$Q$88*$H$88</f>
        <v>0.08912</v>
      </c>
      <c r="S88" s="154">
        <v>0</v>
      </c>
      <c r="T88" s="155">
        <f>$S$88*$H$88</f>
        <v>0</v>
      </c>
      <c r="AR88" s="89" t="s">
        <v>135</v>
      </c>
      <c r="AT88" s="89" t="s">
        <v>130</v>
      </c>
      <c r="AU88" s="89" t="s">
        <v>136</v>
      </c>
      <c r="AY88" s="6" t="s">
        <v>127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136</v>
      </c>
      <c r="BK88" s="156">
        <f>ROUND($I$88*$H$88,2)</f>
        <v>0</v>
      </c>
      <c r="BL88" s="89" t="s">
        <v>135</v>
      </c>
      <c r="BM88" s="89" t="s">
        <v>386</v>
      </c>
    </row>
    <row r="89" spans="2:51" s="6" customFormat="1" ht="15.75" customHeight="1">
      <c r="B89" s="159"/>
      <c r="C89" s="160"/>
      <c r="D89" s="157" t="s">
        <v>165</v>
      </c>
      <c r="E89" s="162"/>
      <c r="F89" s="162" t="s">
        <v>387</v>
      </c>
      <c r="G89" s="160"/>
      <c r="H89" s="163">
        <v>27.85</v>
      </c>
      <c r="J89" s="160"/>
      <c r="K89" s="160"/>
      <c r="L89" s="164"/>
      <c r="M89" s="165"/>
      <c r="N89" s="160"/>
      <c r="O89" s="160"/>
      <c r="P89" s="160"/>
      <c r="Q89" s="160"/>
      <c r="R89" s="160"/>
      <c r="S89" s="160"/>
      <c r="T89" s="166"/>
      <c r="AT89" s="167" t="s">
        <v>165</v>
      </c>
      <c r="AU89" s="167" t="s">
        <v>136</v>
      </c>
      <c r="AV89" s="167" t="s">
        <v>136</v>
      </c>
      <c r="AW89" s="167" t="s">
        <v>99</v>
      </c>
      <c r="AX89" s="167" t="s">
        <v>21</v>
      </c>
      <c r="AY89" s="167" t="s">
        <v>127</v>
      </c>
    </row>
    <row r="90" spans="2:65" s="6" customFormat="1" ht="15.75" customHeight="1">
      <c r="B90" s="23"/>
      <c r="C90" s="186" t="s">
        <v>136</v>
      </c>
      <c r="D90" s="186" t="s">
        <v>235</v>
      </c>
      <c r="E90" s="178" t="s">
        <v>388</v>
      </c>
      <c r="F90" s="179" t="s">
        <v>389</v>
      </c>
      <c r="G90" s="177" t="s">
        <v>144</v>
      </c>
      <c r="H90" s="180">
        <v>9.191</v>
      </c>
      <c r="I90" s="181"/>
      <c r="J90" s="182">
        <f>ROUND($I$90*$H$90,2)</f>
        <v>0</v>
      </c>
      <c r="K90" s="179" t="s">
        <v>134</v>
      </c>
      <c r="L90" s="183"/>
      <c r="M90" s="184"/>
      <c r="N90" s="185" t="s">
        <v>42</v>
      </c>
      <c r="O90" s="24"/>
      <c r="P90" s="154">
        <f>$O$90*$H$90</f>
        <v>0</v>
      </c>
      <c r="Q90" s="154">
        <v>0.0015</v>
      </c>
      <c r="R90" s="154">
        <f>$Q$90*$H$90</f>
        <v>0.013786500000000002</v>
      </c>
      <c r="S90" s="154">
        <v>0</v>
      </c>
      <c r="T90" s="155">
        <f>$S$90*$H$90</f>
        <v>0</v>
      </c>
      <c r="AR90" s="89" t="s">
        <v>171</v>
      </c>
      <c r="AT90" s="89" t="s">
        <v>235</v>
      </c>
      <c r="AU90" s="89" t="s">
        <v>136</v>
      </c>
      <c r="AY90" s="6" t="s">
        <v>127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136</v>
      </c>
      <c r="BK90" s="156">
        <f>ROUND($I$90*$H$90,2)</f>
        <v>0</v>
      </c>
      <c r="BL90" s="89" t="s">
        <v>135</v>
      </c>
      <c r="BM90" s="89" t="s">
        <v>390</v>
      </c>
    </row>
    <row r="91" spans="2:47" s="6" customFormat="1" ht="30.75" customHeight="1">
      <c r="B91" s="23"/>
      <c r="C91" s="24"/>
      <c r="D91" s="157" t="s">
        <v>138</v>
      </c>
      <c r="E91" s="24"/>
      <c r="F91" s="158" t="s">
        <v>391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136</v>
      </c>
    </row>
    <row r="92" spans="2:51" s="6" customFormat="1" ht="15.75" customHeight="1">
      <c r="B92" s="159"/>
      <c r="C92" s="160"/>
      <c r="D92" s="161" t="s">
        <v>165</v>
      </c>
      <c r="E92" s="160"/>
      <c r="F92" s="162" t="s">
        <v>392</v>
      </c>
      <c r="G92" s="160"/>
      <c r="H92" s="163">
        <v>8.355</v>
      </c>
      <c r="J92" s="160"/>
      <c r="K92" s="160"/>
      <c r="L92" s="164"/>
      <c r="M92" s="165"/>
      <c r="N92" s="160"/>
      <c r="O92" s="160"/>
      <c r="P92" s="160"/>
      <c r="Q92" s="160"/>
      <c r="R92" s="160"/>
      <c r="S92" s="160"/>
      <c r="T92" s="166"/>
      <c r="AT92" s="167" t="s">
        <v>165</v>
      </c>
      <c r="AU92" s="167" t="s">
        <v>136</v>
      </c>
      <c r="AV92" s="167" t="s">
        <v>136</v>
      </c>
      <c r="AW92" s="167" t="s">
        <v>99</v>
      </c>
      <c r="AX92" s="167" t="s">
        <v>21</v>
      </c>
      <c r="AY92" s="167" t="s">
        <v>127</v>
      </c>
    </row>
    <row r="93" spans="2:51" s="6" customFormat="1" ht="15.75" customHeight="1">
      <c r="B93" s="159"/>
      <c r="C93" s="160"/>
      <c r="D93" s="161" t="s">
        <v>165</v>
      </c>
      <c r="E93" s="160"/>
      <c r="F93" s="162" t="s">
        <v>393</v>
      </c>
      <c r="G93" s="160"/>
      <c r="H93" s="163">
        <v>9.191</v>
      </c>
      <c r="J93" s="160"/>
      <c r="K93" s="160"/>
      <c r="L93" s="164"/>
      <c r="M93" s="165"/>
      <c r="N93" s="160"/>
      <c r="O93" s="160"/>
      <c r="P93" s="160"/>
      <c r="Q93" s="160"/>
      <c r="R93" s="160"/>
      <c r="S93" s="160"/>
      <c r="T93" s="166"/>
      <c r="AT93" s="167" t="s">
        <v>165</v>
      </c>
      <c r="AU93" s="167" t="s">
        <v>136</v>
      </c>
      <c r="AV93" s="167" t="s">
        <v>136</v>
      </c>
      <c r="AW93" s="167" t="s">
        <v>70</v>
      </c>
      <c r="AX93" s="167" t="s">
        <v>21</v>
      </c>
      <c r="AY93" s="167" t="s">
        <v>127</v>
      </c>
    </row>
    <row r="94" spans="2:65" s="6" customFormat="1" ht="15.75" customHeight="1">
      <c r="B94" s="23"/>
      <c r="C94" s="145" t="s">
        <v>128</v>
      </c>
      <c r="D94" s="145" t="s">
        <v>130</v>
      </c>
      <c r="E94" s="146" t="s">
        <v>142</v>
      </c>
      <c r="F94" s="147" t="s">
        <v>143</v>
      </c>
      <c r="G94" s="148" t="s">
        <v>144</v>
      </c>
      <c r="H94" s="149">
        <v>8.355</v>
      </c>
      <c r="I94" s="150"/>
      <c r="J94" s="151">
        <f>ROUND($I$94*$H$94,2)</f>
        <v>0</v>
      </c>
      <c r="K94" s="147" t="s">
        <v>134</v>
      </c>
      <c r="L94" s="43"/>
      <c r="M94" s="152"/>
      <c r="N94" s="153" t="s">
        <v>42</v>
      </c>
      <c r="O94" s="24"/>
      <c r="P94" s="154">
        <f>$O$94*$H$94</f>
        <v>0</v>
      </c>
      <c r="Q94" s="154">
        <v>0.03358</v>
      </c>
      <c r="R94" s="154">
        <f>$Q$94*$H$94</f>
        <v>0.2805609</v>
      </c>
      <c r="S94" s="154">
        <v>0</v>
      </c>
      <c r="T94" s="155">
        <f>$S$94*$H$94</f>
        <v>0</v>
      </c>
      <c r="AR94" s="89" t="s">
        <v>135</v>
      </c>
      <c r="AT94" s="89" t="s">
        <v>130</v>
      </c>
      <c r="AU94" s="89" t="s">
        <v>136</v>
      </c>
      <c r="AY94" s="6" t="s">
        <v>127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136</v>
      </c>
      <c r="BK94" s="156">
        <f>ROUND($I$94*$H$94,2)</f>
        <v>0</v>
      </c>
      <c r="BL94" s="89" t="s">
        <v>135</v>
      </c>
      <c r="BM94" s="89" t="s">
        <v>394</v>
      </c>
    </row>
    <row r="95" spans="2:51" s="6" customFormat="1" ht="15.75" customHeight="1">
      <c r="B95" s="159"/>
      <c r="C95" s="160"/>
      <c r="D95" s="157" t="s">
        <v>165</v>
      </c>
      <c r="E95" s="162"/>
      <c r="F95" s="162" t="s">
        <v>392</v>
      </c>
      <c r="G95" s="160"/>
      <c r="H95" s="163">
        <v>8.355</v>
      </c>
      <c r="J95" s="160"/>
      <c r="K95" s="160"/>
      <c r="L95" s="164"/>
      <c r="M95" s="165"/>
      <c r="N95" s="160"/>
      <c r="O95" s="160"/>
      <c r="P95" s="160"/>
      <c r="Q95" s="160"/>
      <c r="R95" s="160"/>
      <c r="S95" s="160"/>
      <c r="T95" s="166"/>
      <c r="AT95" s="167" t="s">
        <v>165</v>
      </c>
      <c r="AU95" s="167" t="s">
        <v>136</v>
      </c>
      <c r="AV95" s="167" t="s">
        <v>136</v>
      </c>
      <c r="AW95" s="167" t="s">
        <v>99</v>
      </c>
      <c r="AX95" s="167" t="s">
        <v>21</v>
      </c>
      <c r="AY95" s="167" t="s">
        <v>127</v>
      </c>
    </row>
    <row r="96" spans="2:65" s="6" customFormat="1" ht="15.75" customHeight="1">
      <c r="B96" s="23"/>
      <c r="C96" s="145" t="s">
        <v>135</v>
      </c>
      <c r="D96" s="145" t="s">
        <v>130</v>
      </c>
      <c r="E96" s="146" t="s">
        <v>146</v>
      </c>
      <c r="F96" s="147" t="s">
        <v>147</v>
      </c>
      <c r="G96" s="148" t="s">
        <v>133</v>
      </c>
      <c r="H96" s="149">
        <v>37</v>
      </c>
      <c r="I96" s="150"/>
      <c r="J96" s="151">
        <f>ROUND($I$96*$H$96,2)</f>
        <v>0</v>
      </c>
      <c r="K96" s="147" t="s">
        <v>134</v>
      </c>
      <c r="L96" s="43"/>
      <c r="M96" s="152"/>
      <c r="N96" s="153" t="s">
        <v>42</v>
      </c>
      <c r="O96" s="24"/>
      <c r="P96" s="154">
        <f>$O$96*$H$96</f>
        <v>0</v>
      </c>
      <c r="Q96" s="154">
        <v>0.0015</v>
      </c>
      <c r="R96" s="154">
        <f>$Q$96*$H$96</f>
        <v>0.0555</v>
      </c>
      <c r="S96" s="154">
        <v>0</v>
      </c>
      <c r="T96" s="155">
        <f>$S$96*$H$96</f>
        <v>0</v>
      </c>
      <c r="AR96" s="89" t="s">
        <v>135</v>
      </c>
      <c r="AT96" s="89" t="s">
        <v>130</v>
      </c>
      <c r="AU96" s="89" t="s">
        <v>136</v>
      </c>
      <c r="AY96" s="6" t="s">
        <v>127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136</v>
      </c>
      <c r="BK96" s="156">
        <f>ROUND($I$96*$H$96,2)</f>
        <v>0</v>
      </c>
      <c r="BL96" s="89" t="s">
        <v>135</v>
      </c>
      <c r="BM96" s="89" t="s">
        <v>395</v>
      </c>
    </row>
    <row r="97" spans="2:65" s="6" customFormat="1" ht="15.75" customHeight="1">
      <c r="B97" s="23"/>
      <c r="C97" s="148" t="s">
        <v>152</v>
      </c>
      <c r="D97" s="148" t="s">
        <v>130</v>
      </c>
      <c r="E97" s="146" t="s">
        <v>396</v>
      </c>
      <c r="F97" s="147" t="s">
        <v>397</v>
      </c>
      <c r="G97" s="148" t="s">
        <v>133</v>
      </c>
      <c r="H97" s="149">
        <v>27.85</v>
      </c>
      <c r="I97" s="150"/>
      <c r="J97" s="151">
        <f>ROUND($I$97*$H$97,2)</f>
        <v>0</v>
      </c>
      <c r="K97" s="147" t="s">
        <v>134</v>
      </c>
      <c r="L97" s="43"/>
      <c r="M97" s="152"/>
      <c r="N97" s="153" t="s">
        <v>42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135</v>
      </c>
      <c r="AT97" s="89" t="s">
        <v>130</v>
      </c>
      <c r="AU97" s="89" t="s">
        <v>136</v>
      </c>
      <c r="AY97" s="89" t="s">
        <v>127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136</v>
      </c>
      <c r="BK97" s="156">
        <f>ROUND($I$97*$H$97,2)</f>
        <v>0</v>
      </c>
      <c r="BL97" s="89" t="s">
        <v>135</v>
      </c>
      <c r="BM97" s="89" t="s">
        <v>398</v>
      </c>
    </row>
    <row r="98" spans="2:65" s="6" customFormat="1" ht="15.75" customHeight="1">
      <c r="B98" s="23"/>
      <c r="C98" s="177" t="s">
        <v>140</v>
      </c>
      <c r="D98" s="177" t="s">
        <v>235</v>
      </c>
      <c r="E98" s="178" t="s">
        <v>399</v>
      </c>
      <c r="F98" s="179" t="s">
        <v>400</v>
      </c>
      <c r="G98" s="177" t="s">
        <v>133</v>
      </c>
      <c r="H98" s="180">
        <v>29.243</v>
      </c>
      <c r="I98" s="181"/>
      <c r="J98" s="182">
        <f>ROUND($I$98*$H$98,2)</f>
        <v>0</v>
      </c>
      <c r="K98" s="179" t="s">
        <v>134</v>
      </c>
      <c r="L98" s="183"/>
      <c r="M98" s="184"/>
      <c r="N98" s="185" t="s">
        <v>42</v>
      </c>
      <c r="O98" s="24"/>
      <c r="P98" s="154">
        <f>$O$98*$H$98</f>
        <v>0</v>
      </c>
      <c r="Q98" s="154">
        <v>3E-05</v>
      </c>
      <c r="R98" s="154">
        <f>$Q$98*$H$98</f>
        <v>0.00087729</v>
      </c>
      <c r="S98" s="154">
        <v>0</v>
      </c>
      <c r="T98" s="155">
        <f>$S$98*$H$98</f>
        <v>0</v>
      </c>
      <c r="AR98" s="89" t="s">
        <v>171</v>
      </c>
      <c r="AT98" s="89" t="s">
        <v>235</v>
      </c>
      <c r="AU98" s="89" t="s">
        <v>136</v>
      </c>
      <c r="AY98" s="89" t="s">
        <v>127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136</v>
      </c>
      <c r="BK98" s="156">
        <f>ROUND($I$98*$H$98,2)</f>
        <v>0</v>
      </c>
      <c r="BL98" s="89" t="s">
        <v>135</v>
      </c>
      <c r="BM98" s="89" t="s">
        <v>401</v>
      </c>
    </row>
    <row r="99" spans="2:51" s="6" customFormat="1" ht="15.75" customHeight="1">
      <c r="B99" s="159"/>
      <c r="C99" s="160"/>
      <c r="D99" s="161" t="s">
        <v>165</v>
      </c>
      <c r="E99" s="160"/>
      <c r="F99" s="162" t="s">
        <v>402</v>
      </c>
      <c r="G99" s="160"/>
      <c r="H99" s="163">
        <v>29.243</v>
      </c>
      <c r="J99" s="160"/>
      <c r="K99" s="160"/>
      <c r="L99" s="164"/>
      <c r="M99" s="165"/>
      <c r="N99" s="160"/>
      <c r="O99" s="160"/>
      <c r="P99" s="160"/>
      <c r="Q99" s="160"/>
      <c r="R99" s="160"/>
      <c r="S99" s="160"/>
      <c r="T99" s="166"/>
      <c r="AT99" s="167" t="s">
        <v>165</v>
      </c>
      <c r="AU99" s="167" t="s">
        <v>136</v>
      </c>
      <c r="AV99" s="167" t="s">
        <v>136</v>
      </c>
      <c r="AW99" s="167" t="s">
        <v>70</v>
      </c>
      <c r="AX99" s="167" t="s">
        <v>21</v>
      </c>
      <c r="AY99" s="167" t="s">
        <v>127</v>
      </c>
    </row>
    <row r="100" spans="2:65" s="6" customFormat="1" ht="15.75" customHeight="1">
      <c r="B100" s="23"/>
      <c r="C100" s="145" t="s">
        <v>160</v>
      </c>
      <c r="D100" s="145" t="s">
        <v>130</v>
      </c>
      <c r="E100" s="146" t="s">
        <v>149</v>
      </c>
      <c r="F100" s="147" t="s">
        <v>150</v>
      </c>
      <c r="G100" s="148" t="s">
        <v>144</v>
      </c>
      <c r="H100" s="149">
        <v>2.8</v>
      </c>
      <c r="I100" s="150"/>
      <c r="J100" s="151">
        <f>ROUND($I$100*$H$100,2)</f>
        <v>0</v>
      </c>
      <c r="K100" s="147" t="s">
        <v>134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0.01255</v>
      </c>
      <c r="R100" s="154">
        <f>$Q$100*$H$100</f>
        <v>0.03514</v>
      </c>
      <c r="S100" s="154">
        <v>0</v>
      </c>
      <c r="T100" s="155">
        <f>$S$100*$H$100</f>
        <v>0</v>
      </c>
      <c r="AR100" s="89" t="s">
        <v>135</v>
      </c>
      <c r="AT100" s="89" t="s">
        <v>130</v>
      </c>
      <c r="AU100" s="89" t="s">
        <v>136</v>
      </c>
      <c r="AY100" s="6" t="s">
        <v>127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136</v>
      </c>
      <c r="BK100" s="156">
        <f>ROUND($I$100*$H$100,2)</f>
        <v>0</v>
      </c>
      <c r="BL100" s="89" t="s">
        <v>135</v>
      </c>
      <c r="BM100" s="89" t="s">
        <v>403</v>
      </c>
    </row>
    <row r="101" spans="2:65" s="6" customFormat="1" ht="15.75" customHeight="1">
      <c r="B101" s="23"/>
      <c r="C101" s="148" t="s">
        <v>171</v>
      </c>
      <c r="D101" s="148" t="s">
        <v>130</v>
      </c>
      <c r="E101" s="146" t="s">
        <v>161</v>
      </c>
      <c r="F101" s="147" t="s">
        <v>162</v>
      </c>
      <c r="G101" s="148" t="s">
        <v>144</v>
      </c>
      <c r="H101" s="149">
        <v>4.5</v>
      </c>
      <c r="I101" s="150"/>
      <c r="J101" s="151">
        <f>ROUND($I$101*$H$101,2)</f>
        <v>0</v>
      </c>
      <c r="K101" s="147" t="s">
        <v>134</v>
      </c>
      <c r="L101" s="43"/>
      <c r="M101" s="152"/>
      <c r="N101" s="153" t="s">
        <v>42</v>
      </c>
      <c r="O101" s="24"/>
      <c r="P101" s="154">
        <f>$O$101*$H$101</f>
        <v>0</v>
      </c>
      <c r="Q101" s="154">
        <v>0.1231</v>
      </c>
      <c r="R101" s="154">
        <f>$Q$101*$H$101</f>
        <v>0.55395</v>
      </c>
      <c r="S101" s="154">
        <v>0</v>
      </c>
      <c r="T101" s="155">
        <f>$S$101*$H$101</f>
        <v>0</v>
      </c>
      <c r="AR101" s="89" t="s">
        <v>135</v>
      </c>
      <c r="AT101" s="89" t="s">
        <v>130</v>
      </c>
      <c r="AU101" s="89" t="s">
        <v>136</v>
      </c>
      <c r="AY101" s="89" t="s">
        <v>127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136</v>
      </c>
      <c r="BK101" s="156">
        <f>ROUND($I$101*$H$101,2)</f>
        <v>0</v>
      </c>
      <c r="BL101" s="89" t="s">
        <v>135</v>
      </c>
      <c r="BM101" s="89" t="s">
        <v>404</v>
      </c>
    </row>
    <row r="102" spans="2:47" s="6" customFormat="1" ht="44.25" customHeight="1">
      <c r="B102" s="23"/>
      <c r="C102" s="24"/>
      <c r="D102" s="157" t="s">
        <v>138</v>
      </c>
      <c r="E102" s="24"/>
      <c r="F102" s="158" t="s">
        <v>164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138</v>
      </c>
      <c r="AU102" s="6" t="s">
        <v>136</v>
      </c>
    </row>
    <row r="103" spans="2:63" s="132" customFormat="1" ht="30.75" customHeight="1">
      <c r="B103" s="133"/>
      <c r="C103" s="134"/>
      <c r="D103" s="134" t="s">
        <v>69</v>
      </c>
      <c r="E103" s="143" t="s">
        <v>169</v>
      </c>
      <c r="F103" s="143" t="s">
        <v>170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SUM($P$104:$P$110)</f>
        <v>0</v>
      </c>
      <c r="Q103" s="134"/>
      <c r="R103" s="139">
        <f>SUM($R$104:$R$110)</f>
        <v>1E-05</v>
      </c>
      <c r="S103" s="134"/>
      <c r="T103" s="140">
        <f>SUM($T$104:$T$110)</f>
        <v>0.720555</v>
      </c>
      <c r="AR103" s="141" t="s">
        <v>21</v>
      </c>
      <c r="AT103" s="141" t="s">
        <v>69</v>
      </c>
      <c r="AU103" s="141" t="s">
        <v>21</v>
      </c>
      <c r="AY103" s="141" t="s">
        <v>127</v>
      </c>
      <c r="BK103" s="142">
        <f>SUM($BK$104:$BK$110)</f>
        <v>0</v>
      </c>
    </row>
    <row r="104" spans="2:65" s="6" customFormat="1" ht="15.75" customHeight="1">
      <c r="B104" s="23"/>
      <c r="C104" s="145" t="s">
        <v>169</v>
      </c>
      <c r="D104" s="145" t="s">
        <v>130</v>
      </c>
      <c r="E104" s="146" t="s">
        <v>172</v>
      </c>
      <c r="F104" s="147" t="s">
        <v>173</v>
      </c>
      <c r="G104" s="148" t="s">
        <v>174</v>
      </c>
      <c r="H104" s="149">
        <v>1</v>
      </c>
      <c r="I104" s="150"/>
      <c r="J104" s="151">
        <f>ROUND($I$104*$H$104,2)</f>
        <v>0</v>
      </c>
      <c r="K104" s="147"/>
      <c r="L104" s="43"/>
      <c r="M104" s="152"/>
      <c r="N104" s="153" t="s">
        <v>42</v>
      </c>
      <c r="O104" s="24"/>
      <c r="P104" s="154">
        <f>$O$104*$H$104</f>
        <v>0</v>
      </c>
      <c r="Q104" s="154">
        <v>1E-05</v>
      </c>
      <c r="R104" s="154">
        <f>$Q$104*$H$104</f>
        <v>1E-05</v>
      </c>
      <c r="S104" s="154">
        <v>0</v>
      </c>
      <c r="T104" s="155">
        <f>$S$104*$H$104</f>
        <v>0</v>
      </c>
      <c r="AR104" s="89" t="s">
        <v>135</v>
      </c>
      <c r="AT104" s="89" t="s">
        <v>130</v>
      </c>
      <c r="AU104" s="89" t="s">
        <v>136</v>
      </c>
      <c r="AY104" s="6" t="s">
        <v>127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136</v>
      </c>
      <c r="BK104" s="156">
        <f>ROUND($I$104*$H$104,2)</f>
        <v>0</v>
      </c>
      <c r="BL104" s="89" t="s">
        <v>135</v>
      </c>
      <c r="BM104" s="89" t="s">
        <v>405</v>
      </c>
    </row>
    <row r="105" spans="2:65" s="6" customFormat="1" ht="15.75" customHeight="1">
      <c r="B105" s="23"/>
      <c r="C105" s="148" t="s">
        <v>26</v>
      </c>
      <c r="D105" s="148" t="s">
        <v>130</v>
      </c>
      <c r="E105" s="146" t="s">
        <v>406</v>
      </c>
      <c r="F105" s="147" t="s">
        <v>407</v>
      </c>
      <c r="G105" s="148" t="s">
        <v>144</v>
      </c>
      <c r="H105" s="149">
        <v>1.853</v>
      </c>
      <c r="I105" s="150"/>
      <c r="J105" s="151">
        <f>ROUND($I$105*$H$105,2)</f>
        <v>0</v>
      </c>
      <c r="K105" s="147" t="s">
        <v>134</v>
      </c>
      <c r="L105" s="43"/>
      <c r="M105" s="152"/>
      <c r="N105" s="153" t="s">
        <v>42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0.075</v>
      </c>
      <c r="T105" s="155">
        <f>$S$105*$H$105</f>
        <v>0.138975</v>
      </c>
      <c r="AR105" s="89" t="s">
        <v>135</v>
      </c>
      <c r="AT105" s="89" t="s">
        <v>130</v>
      </c>
      <c r="AU105" s="89" t="s">
        <v>136</v>
      </c>
      <c r="AY105" s="89" t="s">
        <v>127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136</v>
      </c>
      <c r="BK105" s="156">
        <f>ROUND($I$105*$H$105,2)</f>
        <v>0</v>
      </c>
      <c r="BL105" s="89" t="s">
        <v>135</v>
      </c>
      <c r="BM105" s="89" t="s">
        <v>408</v>
      </c>
    </row>
    <row r="106" spans="2:51" s="6" customFormat="1" ht="15.75" customHeight="1">
      <c r="B106" s="191"/>
      <c r="C106" s="192"/>
      <c r="D106" s="157" t="s">
        <v>165</v>
      </c>
      <c r="E106" s="193"/>
      <c r="F106" s="193" t="s">
        <v>409</v>
      </c>
      <c r="G106" s="192"/>
      <c r="H106" s="192"/>
      <c r="J106" s="192"/>
      <c r="K106" s="192"/>
      <c r="L106" s="194"/>
      <c r="M106" s="195"/>
      <c r="N106" s="192"/>
      <c r="O106" s="192"/>
      <c r="P106" s="192"/>
      <c r="Q106" s="192"/>
      <c r="R106" s="192"/>
      <c r="S106" s="192"/>
      <c r="T106" s="196"/>
      <c r="AT106" s="197" t="s">
        <v>165</v>
      </c>
      <c r="AU106" s="197" t="s">
        <v>136</v>
      </c>
      <c r="AV106" s="197" t="s">
        <v>21</v>
      </c>
      <c r="AW106" s="197" t="s">
        <v>99</v>
      </c>
      <c r="AX106" s="197" t="s">
        <v>70</v>
      </c>
      <c r="AY106" s="197" t="s">
        <v>127</v>
      </c>
    </row>
    <row r="107" spans="2:51" s="6" customFormat="1" ht="15.75" customHeight="1">
      <c r="B107" s="159"/>
      <c r="C107" s="160"/>
      <c r="D107" s="161" t="s">
        <v>165</v>
      </c>
      <c r="E107" s="160"/>
      <c r="F107" s="162" t="s">
        <v>410</v>
      </c>
      <c r="G107" s="160"/>
      <c r="H107" s="163">
        <v>1.853</v>
      </c>
      <c r="J107" s="160"/>
      <c r="K107" s="160"/>
      <c r="L107" s="164"/>
      <c r="M107" s="165"/>
      <c r="N107" s="160"/>
      <c r="O107" s="160"/>
      <c r="P107" s="160"/>
      <c r="Q107" s="160"/>
      <c r="R107" s="160"/>
      <c r="S107" s="160"/>
      <c r="T107" s="166"/>
      <c r="AT107" s="167" t="s">
        <v>165</v>
      </c>
      <c r="AU107" s="167" t="s">
        <v>136</v>
      </c>
      <c r="AV107" s="167" t="s">
        <v>136</v>
      </c>
      <c r="AW107" s="167" t="s">
        <v>99</v>
      </c>
      <c r="AX107" s="167" t="s">
        <v>21</v>
      </c>
      <c r="AY107" s="167" t="s">
        <v>127</v>
      </c>
    </row>
    <row r="108" spans="2:65" s="6" customFormat="1" ht="15.75" customHeight="1">
      <c r="B108" s="23"/>
      <c r="C108" s="145" t="s">
        <v>184</v>
      </c>
      <c r="D108" s="145" t="s">
        <v>130</v>
      </c>
      <c r="E108" s="146" t="s">
        <v>411</v>
      </c>
      <c r="F108" s="147" t="s">
        <v>412</v>
      </c>
      <c r="G108" s="148" t="s">
        <v>144</v>
      </c>
      <c r="H108" s="149">
        <v>10.77</v>
      </c>
      <c r="I108" s="150"/>
      <c r="J108" s="151">
        <f>ROUND($I$108*$H$108,2)</f>
        <v>0</v>
      </c>
      <c r="K108" s="147" t="s">
        <v>134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0.054</v>
      </c>
      <c r="T108" s="155">
        <f>$S$108*$H$108</f>
        <v>0.58158</v>
      </c>
      <c r="AR108" s="89" t="s">
        <v>135</v>
      </c>
      <c r="AT108" s="89" t="s">
        <v>130</v>
      </c>
      <c r="AU108" s="89" t="s">
        <v>136</v>
      </c>
      <c r="AY108" s="6" t="s">
        <v>127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136</v>
      </c>
      <c r="BK108" s="156">
        <f>ROUND($I$108*$H$108,2)</f>
        <v>0</v>
      </c>
      <c r="BL108" s="89" t="s">
        <v>135</v>
      </c>
      <c r="BM108" s="89" t="s">
        <v>413</v>
      </c>
    </row>
    <row r="109" spans="2:51" s="6" customFormat="1" ht="15.75" customHeight="1">
      <c r="B109" s="191"/>
      <c r="C109" s="192"/>
      <c r="D109" s="157" t="s">
        <v>165</v>
      </c>
      <c r="E109" s="193"/>
      <c r="F109" s="193" t="s">
        <v>414</v>
      </c>
      <c r="G109" s="192"/>
      <c r="H109" s="192"/>
      <c r="J109" s="192"/>
      <c r="K109" s="192"/>
      <c r="L109" s="194"/>
      <c r="M109" s="195"/>
      <c r="N109" s="192"/>
      <c r="O109" s="192"/>
      <c r="P109" s="192"/>
      <c r="Q109" s="192"/>
      <c r="R109" s="192"/>
      <c r="S109" s="192"/>
      <c r="T109" s="196"/>
      <c r="AT109" s="197" t="s">
        <v>165</v>
      </c>
      <c r="AU109" s="197" t="s">
        <v>136</v>
      </c>
      <c r="AV109" s="197" t="s">
        <v>21</v>
      </c>
      <c r="AW109" s="197" t="s">
        <v>99</v>
      </c>
      <c r="AX109" s="197" t="s">
        <v>70</v>
      </c>
      <c r="AY109" s="197" t="s">
        <v>127</v>
      </c>
    </row>
    <row r="110" spans="2:51" s="6" customFormat="1" ht="15.75" customHeight="1">
      <c r="B110" s="159"/>
      <c r="C110" s="160"/>
      <c r="D110" s="161" t="s">
        <v>165</v>
      </c>
      <c r="E110" s="160"/>
      <c r="F110" s="162" t="s">
        <v>415</v>
      </c>
      <c r="G110" s="160"/>
      <c r="H110" s="163">
        <v>10.77</v>
      </c>
      <c r="J110" s="160"/>
      <c r="K110" s="160"/>
      <c r="L110" s="164"/>
      <c r="M110" s="165"/>
      <c r="N110" s="160"/>
      <c r="O110" s="160"/>
      <c r="P110" s="160"/>
      <c r="Q110" s="160"/>
      <c r="R110" s="160"/>
      <c r="S110" s="160"/>
      <c r="T110" s="166"/>
      <c r="AT110" s="167" t="s">
        <v>165</v>
      </c>
      <c r="AU110" s="167" t="s">
        <v>136</v>
      </c>
      <c r="AV110" s="167" t="s">
        <v>136</v>
      </c>
      <c r="AW110" s="167" t="s">
        <v>99</v>
      </c>
      <c r="AX110" s="167" t="s">
        <v>21</v>
      </c>
      <c r="AY110" s="167" t="s">
        <v>127</v>
      </c>
    </row>
    <row r="111" spans="2:63" s="132" customFormat="1" ht="30.75" customHeight="1">
      <c r="B111" s="133"/>
      <c r="C111" s="134"/>
      <c r="D111" s="134" t="s">
        <v>69</v>
      </c>
      <c r="E111" s="143" t="s">
        <v>182</v>
      </c>
      <c r="F111" s="143" t="s">
        <v>183</v>
      </c>
      <c r="G111" s="134"/>
      <c r="H111" s="134"/>
      <c r="J111" s="144">
        <f>$BK$111</f>
        <v>0</v>
      </c>
      <c r="K111" s="134"/>
      <c r="L111" s="137"/>
      <c r="M111" s="138"/>
      <c r="N111" s="134"/>
      <c r="O111" s="134"/>
      <c r="P111" s="139">
        <f>SUM($P$112:$P$116)</f>
        <v>0</v>
      </c>
      <c r="Q111" s="134"/>
      <c r="R111" s="139">
        <f>SUM($R$112:$R$116)</f>
        <v>0</v>
      </c>
      <c r="S111" s="134"/>
      <c r="T111" s="140">
        <f>SUM($T$112:$T$116)</f>
        <v>0</v>
      </c>
      <c r="AR111" s="141" t="s">
        <v>21</v>
      </c>
      <c r="AT111" s="141" t="s">
        <v>69</v>
      </c>
      <c r="AU111" s="141" t="s">
        <v>21</v>
      </c>
      <c r="AY111" s="141" t="s">
        <v>127</v>
      </c>
      <c r="BK111" s="142">
        <f>SUM($BK$112:$BK$116)</f>
        <v>0</v>
      </c>
    </row>
    <row r="112" spans="2:65" s="6" customFormat="1" ht="15.75" customHeight="1">
      <c r="B112" s="23"/>
      <c r="C112" s="145" t="s">
        <v>189</v>
      </c>
      <c r="D112" s="145" t="s">
        <v>130</v>
      </c>
      <c r="E112" s="146" t="s">
        <v>185</v>
      </c>
      <c r="F112" s="147" t="s">
        <v>186</v>
      </c>
      <c r="G112" s="148" t="s">
        <v>187</v>
      </c>
      <c r="H112" s="149">
        <v>0.766</v>
      </c>
      <c r="I112" s="150"/>
      <c r="J112" s="151">
        <f>ROUND($I$112*$H$112,2)</f>
        <v>0</v>
      </c>
      <c r="K112" s="147" t="s">
        <v>134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135</v>
      </c>
      <c r="AT112" s="89" t="s">
        <v>130</v>
      </c>
      <c r="AU112" s="89" t="s">
        <v>136</v>
      </c>
      <c r="AY112" s="6" t="s">
        <v>127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136</v>
      </c>
      <c r="BK112" s="156">
        <f>ROUND($I$112*$H$112,2)</f>
        <v>0</v>
      </c>
      <c r="BL112" s="89" t="s">
        <v>135</v>
      </c>
      <c r="BM112" s="89" t="s">
        <v>416</v>
      </c>
    </row>
    <row r="113" spans="2:65" s="6" customFormat="1" ht="15.75" customHeight="1">
      <c r="B113" s="23"/>
      <c r="C113" s="148" t="s">
        <v>193</v>
      </c>
      <c r="D113" s="148" t="s">
        <v>130</v>
      </c>
      <c r="E113" s="146" t="s">
        <v>190</v>
      </c>
      <c r="F113" s="147" t="s">
        <v>191</v>
      </c>
      <c r="G113" s="148" t="s">
        <v>187</v>
      </c>
      <c r="H113" s="149">
        <v>0.766</v>
      </c>
      <c r="I113" s="150"/>
      <c r="J113" s="151">
        <f>ROUND($I$113*$H$113,2)</f>
        <v>0</v>
      </c>
      <c r="K113" s="147" t="s">
        <v>134</v>
      </c>
      <c r="L113" s="43"/>
      <c r="M113" s="152"/>
      <c r="N113" s="153" t="s">
        <v>42</v>
      </c>
      <c r="O113" s="24"/>
      <c r="P113" s="154">
        <f>$O$113*$H$113</f>
        <v>0</v>
      </c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9" t="s">
        <v>135</v>
      </c>
      <c r="AT113" s="89" t="s">
        <v>130</v>
      </c>
      <c r="AU113" s="89" t="s">
        <v>136</v>
      </c>
      <c r="AY113" s="89" t="s">
        <v>127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136</v>
      </c>
      <c r="BK113" s="156">
        <f>ROUND($I$113*$H$113,2)</f>
        <v>0</v>
      </c>
      <c r="BL113" s="89" t="s">
        <v>135</v>
      </c>
      <c r="BM113" s="89" t="s">
        <v>417</v>
      </c>
    </row>
    <row r="114" spans="2:65" s="6" customFormat="1" ht="15.75" customHeight="1">
      <c r="B114" s="23"/>
      <c r="C114" s="148" t="s">
        <v>198</v>
      </c>
      <c r="D114" s="148" t="s">
        <v>130</v>
      </c>
      <c r="E114" s="146" t="s">
        <v>194</v>
      </c>
      <c r="F114" s="147" t="s">
        <v>195</v>
      </c>
      <c r="G114" s="148" t="s">
        <v>187</v>
      </c>
      <c r="H114" s="149">
        <v>10.724</v>
      </c>
      <c r="I114" s="150"/>
      <c r="J114" s="151">
        <f>ROUND($I$114*$H$114,2)</f>
        <v>0</v>
      </c>
      <c r="K114" s="147" t="s">
        <v>134</v>
      </c>
      <c r="L114" s="43"/>
      <c r="M114" s="152"/>
      <c r="N114" s="153" t="s">
        <v>42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135</v>
      </c>
      <c r="AT114" s="89" t="s">
        <v>130</v>
      </c>
      <c r="AU114" s="89" t="s">
        <v>136</v>
      </c>
      <c r="AY114" s="89" t="s">
        <v>127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136</v>
      </c>
      <c r="BK114" s="156">
        <f>ROUND($I$114*$H$114,2)</f>
        <v>0</v>
      </c>
      <c r="BL114" s="89" t="s">
        <v>135</v>
      </c>
      <c r="BM114" s="89" t="s">
        <v>418</v>
      </c>
    </row>
    <row r="115" spans="2:51" s="6" customFormat="1" ht="15.75" customHeight="1">
      <c r="B115" s="159"/>
      <c r="C115" s="160"/>
      <c r="D115" s="161" t="s">
        <v>165</v>
      </c>
      <c r="E115" s="160"/>
      <c r="F115" s="162" t="s">
        <v>419</v>
      </c>
      <c r="G115" s="160"/>
      <c r="H115" s="163">
        <v>10.724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165</v>
      </c>
      <c r="AU115" s="167" t="s">
        <v>136</v>
      </c>
      <c r="AV115" s="167" t="s">
        <v>136</v>
      </c>
      <c r="AW115" s="167" t="s">
        <v>70</v>
      </c>
      <c r="AX115" s="167" t="s">
        <v>21</v>
      </c>
      <c r="AY115" s="167" t="s">
        <v>127</v>
      </c>
    </row>
    <row r="116" spans="2:65" s="6" customFormat="1" ht="15.75" customHeight="1">
      <c r="B116" s="23"/>
      <c r="C116" s="145" t="s">
        <v>8</v>
      </c>
      <c r="D116" s="145" t="s">
        <v>130</v>
      </c>
      <c r="E116" s="146" t="s">
        <v>199</v>
      </c>
      <c r="F116" s="147" t="s">
        <v>200</v>
      </c>
      <c r="G116" s="148" t="s">
        <v>187</v>
      </c>
      <c r="H116" s="149">
        <v>0.766</v>
      </c>
      <c r="I116" s="150"/>
      <c r="J116" s="151">
        <f>ROUND($I$116*$H$116,2)</f>
        <v>0</v>
      </c>
      <c r="K116" s="147" t="s">
        <v>134</v>
      </c>
      <c r="L116" s="43"/>
      <c r="M116" s="152"/>
      <c r="N116" s="153" t="s">
        <v>42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135</v>
      </c>
      <c r="AT116" s="89" t="s">
        <v>130</v>
      </c>
      <c r="AU116" s="89" t="s">
        <v>136</v>
      </c>
      <c r="AY116" s="6" t="s">
        <v>127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136</v>
      </c>
      <c r="BK116" s="156">
        <f>ROUND($I$116*$H$116,2)</f>
        <v>0</v>
      </c>
      <c r="BL116" s="89" t="s">
        <v>135</v>
      </c>
      <c r="BM116" s="89" t="s">
        <v>420</v>
      </c>
    </row>
    <row r="117" spans="2:63" s="132" customFormat="1" ht="30.75" customHeight="1">
      <c r="B117" s="133"/>
      <c r="C117" s="134"/>
      <c r="D117" s="134" t="s">
        <v>69</v>
      </c>
      <c r="E117" s="143" t="s">
        <v>202</v>
      </c>
      <c r="F117" s="143" t="s">
        <v>203</v>
      </c>
      <c r="G117" s="134"/>
      <c r="H117" s="134"/>
      <c r="J117" s="144">
        <f>$BK$117</f>
        <v>0</v>
      </c>
      <c r="K117" s="134"/>
      <c r="L117" s="137"/>
      <c r="M117" s="138"/>
      <c r="N117" s="134"/>
      <c r="O117" s="134"/>
      <c r="P117" s="139">
        <f>$P$118</f>
        <v>0</v>
      </c>
      <c r="Q117" s="134"/>
      <c r="R117" s="139">
        <f>$R$118</f>
        <v>0</v>
      </c>
      <c r="S117" s="134"/>
      <c r="T117" s="140">
        <f>$T$118</f>
        <v>0</v>
      </c>
      <c r="AR117" s="141" t="s">
        <v>21</v>
      </c>
      <c r="AT117" s="141" t="s">
        <v>69</v>
      </c>
      <c r="AU117" s="141" t="s">
        <v>21</v>
      </c>
      <c r="AY117" s="141" t="s">
        <v>127</v>
      </c>
      <c r="BK117" s="142">
        <f>$BK$118</f>
        <v>0</v>
      </c>
    </row>
    <row r="118" spans="2:65" s="6" customFormat="1" ht="15.75" customHeight="1">
      <c r="B118" s="23"/>
      <c r="C118" s="148" t="s">
        <v>211</v>
      </c>
      <c r="D118" s="148" t="s">
        <v>130</v>
      </c>
      <c r="E118" s="146" t="s">
        <v>204</v>
      </c>
      <c r="F118" s="147" t="s">
        <v>205</v>
      </c>
      <c r="G118" s="148" t="s">
        <v>187</v>
      </c>
      <c r="H118" s="149">
        <v>1.029</v>
      </c>
      <c r="I118" s="150"/>
      <c r="J118" s="151">
        <f>ROUND($I$118*$H$118,2)</f>
        <v>0</v>
      </c>
      <c r="K118" s="147" t="s">
        <v>134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135</v>
      </c>
      <c r="AT118" s="89" t="s">
        <v>130</v>
      </c>
      <c r="AU118" s="89" t="s">
        <v>136</v>
      </c>
      <c r="AY118" s="89" t="s">
        <v>127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136</v>
      </c>
      <c r="BK118" s="156">
        <f>ROUND($I$118*$H$118,2)</f>
        <v>0</v>
      </c>
      <c r="BL118" s="89" t="s">
        <v>135</v>
      </c>
      <c r="BM118" s="89" t="s">
        <v>421</v>
      </c>
    </row>
    <row r="119" spans="2:63" s="132" customFormat="1" ht="37.5" customHeight="1">
      <c r="B119" s="133"/>
      <c r="C119" s="134"/>
      <c r="D119" s="134" t="s">
        <v>69</v>
      </c>
      <c r="E119" s="135" t="s">
        <v>207</v>
      </c>
      <c r="F119" s="135" t="s">
        <v>208</v>
      </c>
      <c r="G119" s="134"/>
      <c r="H119" s="134"/>
      <c r="J119" s="136">
        <f>$BK$119</f>
        <v>0</v>
      </c>
      <c r="K119" s="134"/>
      <c r="L119" s="137"/>
      <c r="M119" s="138"/>
      <c r="N119" s="134"/>
      <c r="O119" s="134"/>
      <c r="P119" s="139">
        <f>$P$120+$P$125+$P$146</f>
        <v>0</v>
      </c>
      <c r="Q119" s="134"/>
      <c r="R119" s="139">
        <f>$R$120+$R$125+$R$146</f>
        <v>0.27172525000000003</v>
      </c>
      <c r="S119" s="134"/>
      <c r="T119" s="140">
        <f>$T$120+$T$125+$T$146</f>
        <v>0.045449500000000004</v>
      </c>
      <c r="AR119" s="141" t="s">
        <v>136</v>
      </c>
      <c r="AT119" s="141" t="s">
        <v>69</v>
      </c>
      <c r="AU119" s="141" t="s">
        <v>70</v>
      </c>
      <c r="AY119" s="141" t="s">
        <v>127</v>
      </c>
      <c r="BK119" s="142">
        <f>$BK$120+$BK$125+$BK$146</f>
        <v>0</v>
      </c>
    </row>
    <row r="120" spans="2:63" s="132" customFormat="1" ht="21" customHeight="1">
      <c r="B120" s="133"/>
      <c r="C120" s="134"/>
      <c r="D120" s="134" t="s">
        <v>69</v>
      </c>
      <c r="E120" s="143" t="s">
        <v>209</v>
      </c>
      <c r="F120" s="143" t="s">
        <v>210</v>
      </c>
      <c r="G120" s="134"/>
      <c r="H120" s="134"/>
      <c r="J120" s="144">
        <f>$BK$120</f>
        <v>0</v>
      </c>
      <c r="K120" s="134"/>
      <c r="L120" s="137"/>
      <c r="M120" s="138"/>
      <c r="N120" s="134"/>
      <c r="O120" s="134"/>
      <c r="P120" s="139">
        <f>SUM($P$121:$P$124)</f>
        <v>0</v>
      </c>
      <c r="Q120" s="134"/>
      <c r="R120" s="139">
        <f>SUM($R$121:$R$124)</f>
        <v>0.0125095</v>
      </c>
      <c r="S120" s="134"/>
      <c r="T120" s="140">
        <f>SUM($T$121:$T$124)</f>
        <v>0.0164495</v>
      </c>
      <c r="AR120" s="141" t="s">
        <v>136</v>
      </c>
      <c r="AT120" s="141" t="s">
        <v>69</v>
      </c>
      <c r="AU120" s="141" t="s">
        <v>21</v>
      </c>
      <c r="AY120" s="141" t="s">
        <v>127</v>
      </c>
      <c r="BK120" s="142">
        <f>SUM($BK$121:$BK$124)</f>
        <v>0</v>
      </c>
    </row>
    <row r="121" spans="2:65" s="6" customFormat="1" ht="15.75" customHeight="1">
      <c r="B121" s="23"/>
      <c r="C121" s="148" t="s">
        <v>215</v>
      </c>
      <c r="D121" s="148" t="s">
        <v>130</v>
      </c>
      <c r="E121" s="146" t="s">
        <v>212</v>
      </c>
      <c r="F121" s="147" t="s">
        <v>213</v>
      </c>
      <c r="G121" s="148" t="s">
        <v>133</v>
      </c>
      <c r="H121" s="149">
        <v>9.85</v>
      </c>
      <c r="I121" s="150"/>
      <c r="J121" s="151">
        <f>ROUND($I$121*$H$121,2)</f>
        <v>0</v>
      </c>
      <c r="K121" s="147" t="s">
        <v>134</v>
      </c>
      <c r="L121" s="43"/>
      <c r="M121" s="152"/>
      <c r="N121" s="153" t="s">
        <v>42</v>
      </c>
      <c r="O121" s="24"/>
      <c r="P121" s="154">
        <f>$O$121*$H$121</f>
        <v>0</v>
      </c>
      <c r="Q121" s="154">
        <v>0</v>
      </c>
      <c r="R121" s="154">
        <f>$Q$121*$H$121</f>
        <v>0</v>
      </c>
      <c r="S121" s="154">
        <v>0.00167</v>
      </c>
      <c r="T121" s="155">
        <f>$S$121*$H$121</f>
        <v>0.0164495</v>
      </c>
      <c r="AR121" s="89" t="s">
        <v>211</v>
      </c>
      <c r="AT121" s="89" t="s">
        <v>130</v>
      </c>
      <c r="AU121" s="89" t="s">
        <v>136</v>
      </c>
      <c r="AY121" s="89" t="s">
        <v>127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136</v>
      </c>
      <c r="BK121" s="156">
        <f>ROUND($I$121*$H$121,2)</f>
        <v>0</v>
      </c>
      <c r="BL121" s="89" t="s">
        <v>211</v>
      </c>
      <c r="BM121" s="89" t="s">
        <v>422</v>
      </c>
    </row>
    <row r="122" spans="2:65" s="6" customFormat="1" ht="15.75" customHeight="1">
      <c r="B122" s="23"/>
      <c r="C122" s="148" t="s">
        <v>219</v>
      </c>
      <c r="D122" s="148" t="s">
        <v>130</v>
      </c>
      <c r="E122" s="146" t="s">
        <v>216</v>
      </c>
      <c r="F122" s="147" t="s">
        <v>217</v>
      </c>
      <c r="G122" s="148" t="s">
        <v>133</v>
      </c>
      <c r="H122" s="149">
        <v>9.85</v>
      </c>
      <c r="I122" s="150"/>
      <c r="J122" s="151">
        <f>ROUND($I$122*$H$122,2)</f>
        <v>0</v>
      </c>
      <c r="K122" s="147" t="s">
        <v>134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0.00127</v>
      </c>
      <c r="R122" s="154">
        <f>$Q$122*$H$122</f>
        <v>0.0125095</v>
      </c>
      <c r="S122" s="154">
        <v>0</v>
      </c>
      <c r="T122" s="155">
        <f>$S$122*$H$122</f>
        <v>0</v>
      </c>
      <c r="AR122" s="89" t="s">
        <v>211</v>
      </c>
      <c r="AT122" s="89" t="s">
        <v>130</v>
      </c>
      <c r="AU122" s="89" t="s">
        <v>136</v>
      </c>
      <c r="AY122" s="89" t="s">
        <v>127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136</v>
      </c>
      <c r="BK122" s="156">
        <f>ROUND($I$122*$H$122,2)</f>
        <v>0</v>
      </c>
      <c r="BL122" s="89" t="s">
        <v>211</v>
      </c>
      <c r="BM122" s="89" t="s">
        <v>423</v>
      </c>
    </row>
    <row r="123" spans="2:65" s="6" customFormat="1" ht="15.75" customHeight="1">
      <c r="B123" s="23"/>
      <c r="C123" s="148" t="s">
        <v>226</v>
      </c>
      <c r="D123" s="148" t="s">
        <v>130</v>
      </c>
      <c r="E123" s="146" t="s">
        <v>424</v>
      </c>
      <c r="F123" s="147" t="s">
        <v>425</v>
      </c>
      <c r="G123" s="148" t="s">
        <v>229</v>
      </c>
      <c r="H123" s="149">
        <v>3</v>
      </c>
      <c r="I123" s="150"/>
      <c r="J123" s="151">
        <f>ROUND($I$123*$H$123,2)</f>
        <v>0</v>
      </c>
      <c r="K123" s="147" t="s">
        <v>134</v>
      </c>
      <c r="L123" s="43"/>
      <c r="M123" s="152"/>
      <c r="N123" s="153" t="s">
        <v>42</v>
      </c>
      <c r="O123" s="24"/>
      <c r="P123" s="154">
        <f>$O$123*$H$123</f>
        <v>0</v>
      </c>
      <c r="Q123" s="154">
        <v>0</v>
      </c>
      <c r="R123" s="154">
        <f>$Q$123*$H$123</f>
        <v>0</v>
      </c>
      <c r="S123" s="154">
        <v>0</v>
      </c>
      <c r="T123" s="155">
        <f>$S$123*$H$123</f>
        <v>0</v>
      </c>
      <c r="AR123" s="89" t="s">
        <v>211</v>
      </c>
      <c r="AT123" s="89" t="s">
        <v>130</v>
      </c>
      <c r="AU123" s="89" t="s">
        <v>136</v>
      </c>
      <c r="AY123" s="89" t="s">
        <v>127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136</v>
      </c>
      <c r="BK123" s="156">
        <f>ROUND($I$123*$H$123,2)</f>
        <v>0</v>
      </c>
      <c r="BL123" s="89" t="s">
        <v>211</v>
      </c>
      <c r="BM123" s="89" t="s">
        <v>426</v>
      </c>
    </row>
    <row r="124" spans="2:65" s="6" customFormat="1" ht="15.75" customHeight="1">
      <c r="B124" s="23"/>
      <c r="C124" s="148" t="s">
        <v>231</v>
      </c>
      <c r="D124" s="148" t="s">
        <v>130</v>
      </c>
      <c r="E124" s="146" t="s">
        <v>220</v>
      </c>
      <c r="F124" s="147" t="s">
        <v>221</v>
      </c>
      <c r="G124" s="148" t="s">
        <v>222</v>
      </c>
      <c r="H124" s="176"/>
      <c r="I124" s="150"/>
      <c r="J124" s="151">
        <f>ROUND($I$124*$H$124,2)</f>
        <v>0</v>
      </c>
      <c r="K124" s="147" t="s">
        <v>134</v>
      </c>
      <c r="L124" s="43"/>
      <c r="M124" s="152"/>
      <c r="N124" s="153" t="s">
        <v>42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211</v>
      </c>
      <c r="AT124" s="89" t="s">
        <v>130</v>
      </c>
      <c r="AU124" s="89" t="s">
        <v>136</v>
      </c>
      <c r="AY124" s="89" t="s">
        <v>127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136</v>
      </c>
      <c r="BK124" s="156">
        <f>ROUND($I$124*$H$124,2)</f>
        <v>0</v>
      </c>
      <c r="BL124" s="89" t="s">
        <v>211</v>
      </c>
      <c r="BM124" s="89" t="s">
        <v>427</v>
      </c>
    </row>
    <row r="125" spans="2:63" s="132" customFormat="1" ht="30.75" customHeight="1">
      <c r="B125" s="133"/>
      <c r="C125" s="134"/>
      <c r="D125" s="134" t="s">
        <v>69</v>
      </c>
      <c r="E125" s="143" t="s">
        <v>224</v>
      </c>
      <c r="F125" s="143" t="s">
        <v>225</v>
      </c>
      <c r="G125" s="134"/>
      <c r="H125" s="134"/>
      <c r="J125" s="144">
        <f>$BK$125</f>
        <v>0</v>
      </c>
      <c r="K125" s="134"/>
      <c r="L125" s="137"/>
      <c r="M125" s="138"/>
      <c r="N125" s="134"/>
      <c r="O125" s="134"/>
      <c r="P125" s="139">
        <f>SUM($P$126:$P$145)</f>
        <v>0</v>
      </c>
      <c r="Q125" s="134"/>
      <c r="R125" s="139">
        <f>SUM($R$126:$R$145)</f>
        <v>0.25505075000000005</v>
      </c>
      <c r="S125" s="134"/>
      <c r="T125" s="140">
        <f>SUM($T$126:$T$145)</f>
        <v>0.029</v>
      </c>
      <c r="AR125" s="141" t="s">
        <v>136</v>
      </c>
      <c r="AT125" s="141" t="s">
        <v>69</v>
      </c>
      <c r="AU125" s="141" t="s">
        <v>21</v>
      </c>
      <c r="AY125" s="141" t="s">
        <v>127</v>
      </c>
      <c r="BK125" s="142">
        <f>SUM($BK$126:$BK$145)</f>
        <v>0</v>
      </c>
    </row>
    <row r="126" spans="2:65" s="6" customFormat="1" ht="15.75" customHeight="1">
      <c r="B126" s="23"/>
      <c r="C126" s="148" t="s">
        <v>7</v>
      </c>
      <c r="D126" s="148" t="s">
        <v>130</v>
      </c>
      <c r="E126" s="146" t="s">
        <v>428</v>
      </c>
      <c r="F126" s="147" t="s">
        <v>429</v>
      </c>
      <c r="G126" s="148" t="s">
        <v>229</v>
      </c>
      <c r="H126" s="149">
        <v>3</v>
      </c>
      <c r="I126" s="150"/>
      <c r="J126" s="151">
        <f>ROUND($I$126*$H$126,2)</f>
        <v>0</v>
      </c>
      <c r="K126" s="147" t="s">
        <v>134</v>
      </c>
      <c r="L126" s="43"/>
      <c r="M126" s="152"/>
      <c r="N126" s="153" t="s">
        <v>42</v>
      </c>
      <c r="O126" s="24"/>
      <c r="P126" s="154">
        <f>$O$126*$H$126</f>
        <v>0</v>
      </c>
      <c r="Q126" s="154">
        <v>0</v>
      </c>
      <c r="R126" s="154">
        <f>$Q$126*$H$126</f>
        <v>0</v>
      </c>
      <c r="S126" s="154">
        <v>0.003</v>
      </c>
      <c r="T126" s="155">
        <f>$S$126*$H$126</f>
        <v>0.009000000000000001</v>
      </c>
      <c r="AR126" s="89" t="s">
        <v>211</v>
      </c>
      <c r="AT126" s="89" t="s">
        <v>130</v>
      </c>
      <c r="AU126" s="89" t="s">
        <v>136</v>
      </c>
      <c r="AY126" s="89" t="s">
        <v>127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136</v>
      </c>
      <c r="BK126" s="156">
        <f>ROUND($I$126*$H$126,2)</f>
        <v>0</v>
      </c>
      <c r="BL126" s="89" t="s">
        <v>211</v>
      </c>
      <c r="BM126" s="89" t="s">
        <v>430</v>
      </c>
    </row>
    <row r="127" spans="2:65" s="6" customFormat="1" ht="15.75" customHeight="1">
      <c r="B127" s="23"/>
      <c r="C127" s="148" t="s">
        <v>240</v>
      </c>
      <c r="D127" s="148" t="s">
        <v>130</v>
      </c>
      <c r="E127" s="146" t="s">
        <v>227</v>
      </c>
      <c r="F127" s="147" t="s">
        <v>228</v>
      </c>
      <c r="G127" s="148" t="s">
        <v>229</v>
      </c>
      <c r="H127" s="149">
        <v>4</v>
      </c>
      <c r="I127" s="150"/>
      <c r="J127" s="151">
        <f>ROUND($I$127*$H$127,2)</f>
        <v>0</v>
      </c>
      <c r="K127" s="147" t="s">
        <v>134</v>
      </c>
      <c r="L127" s="43"/>
      <c r="M127" s="152"/>
      <c r="N127" s="153" t="s">
        <v>42</v>
      </c>
      <c r="O127" s="24"/>
      <c r="P127" s="154">
        <f>$O$127*$H$127</f>
        <v>0</v>
      </c>
      <c r="Q127" s="154">
        <v>0</v>
      </c>
      <c r="R127" s="154">
        <f>$Q$127*$H$127</f>
        <v>0</v>
      </c>
      <c r="S127" s="154">
        <v>0.005</v>
      </c>
      <c r="T127" s="155">
        <f>$S$127*$H$127</f>
        <v>0.02</v>
      </c>
      <c r="AR127" s="89" t="s">
        <v>211</v>
      </c>
      <c r="AT127" s="89" t="s">
        <v>130</v>
      </c>
      <c r="AU127" s="89" t="s">
        <v>136</v>
      </c>
      <c r="AY127" s="89" t="s">
        <v>127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136</v>
      </c>
      <c r="BK127" s="156">
        <f>ROUND($I$127*$H$127,2)</f>
        <v>0</v>
      </c>
      <c r="BL127" s="89" t="s">
        <v>211</v>
      </c>
      <c r="BM127" s="89" t="s">
        <v>431</v>
      </c>
    </row>
    <row r="128" spans="2:65" s="6" customFormat="1" ht="15.75" customHeight="1">
      <c r="B128" s="23"/>
      <c r="C128" s="148" t="s">
        <v>245</v>
      </c>
      <c r="D128" s="148" t="s">
        <v>130</v>
      </c>
      <c r="E128" s="146" t="s">
        <v>266</v>
      </c>
      <c r="F128" s="147" t="s">
        <v>267</v>
      </c>
      <c r="G128" s="148" t="s">
        <v>144</v>
      </c>
      <c r="H128" s="149">
        <v>8.603</v>
      </c>
      <c r="I128" s="150"/>
      <c r="J128" s="151">
        <f>ROUND($I$128*$H$128,2)</f>
        <v>0</v>
      </c>
      <c r="K128" s="147" t="s">
        <v>134</v>
      </c>
      <c r="L128" s="43"/>
      <c r="M128" s="152"/>
      <c r="N128" s="153" t="s">
        <v>42</v>
      </c>
      <c r="O128" s="24"/>
      <c r="P128" s="154">
        <f>$O$128*$H$128</f>
        <v>0</v>
      </c>
      <c r="Q128" s="154">
        <v>0.00025</v>
      </c>
      <c r="R128" s="154">
        <f>$Q$128*$H$128</f>
        <v>0.00215075</v>
      </c>
      <c r="S128" s="154">
        <v>0</v>
      </c>
      <c r="T128" s="155">
        <f>$S$128*$H$128</f>
        <v>0</v>
      </c>
      <c r="AR128" s="89" t="s">
        <v>211</v>
      </c>
      <c r="AT128" s="89" t="s">
        <v>130</v>
      </c>
      <c r="AU128" s="89" t="s">
        <v>136</v>
      </c>
      <c r="AY128" s="89" t="s">
        <v>127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136</v>
      </c>
      <c r="BK128" s="156">
        <f>ROUND($I$128*$H$128,2)</f>
        <v>0</v>
      </c>
      <c r="BL128" s="89" t="s">
        <v>211</v>
      </c>
      <c r="BM128" s="89" t="s">
        <v>432</v>
      </c>
    </row>
    <row r="129" spans="2:51" s="6" customFormat="1" ht="15.75" customHeight="1">
      <c r="B129" s="191"/>
      <c r="C129" s="192"/>
      <c r="D129" s="157" t="s">
        <v>165</v>
      </c>
      <c r="E129" s="193"/>
      <c r="F129" s="193" t="s">
        <v>433</v>
      </c>
      <c r="G129" s="192"/>
      <c r="H129" s="192"/>
      <c r="J129" s="192"/>
      <c r="K129" s="192"/>
      <c r="L129" s="194"/>
      <c r="M129" s="195"/>
      <c r="N129" s="192"/>
      <c r="O129" s="192"/>
      <c r="P129" s="192"/>
      <c r="Q129" s="192"/>
      <c r="R129" s="192"/>
      <c r="S129" s="192"/>
      <c r="T129" s="196"/>
      <c r="AT129" s="197" t="s">
        <v>165</v>
      </c>
      <c r="AU129" s="197" t="s">
        <v>136</v>
      </c>
      <c r="AV129" s="197" t="s">
        <v>21</v>
      </c>
      <c r="AW129" s="197" t="s">
        <v>99</v>
      </c>
      <c r="AX129" s="197" t="s">
        <v>70</v>
      </c>
      <c r="AY129" s="197" t="s">
        <v>127</v>
      </c>
    </row>
    <row r="130" spans="2:51" s="6" customFormat="1" ht="15.75" customHeight="1">
      <c r="B130" s="159"/>
      <c r="C130" s="160"/>
      <c r="D130" s="161" t="s">
        <v>165</v>
      </c>
      <c r="E130" s="160"/>
      <c r="F130" s="162" t="s">
        <v>434</v>
      </c>
      <c r="G130" s="160"/>
      <c r="H130" s="163">
        <v>8.603</v>
      </c>
      <c r="J130" s="160"/>
      <c r="K130" s="160"/>
      <c r="L130" s="164"/>
      <c r="M130" s="165"/>
      <c r="N130" s="160"/>
      <c r="O130" s="160"/>
      <c r="P130" s="160"/>
      <c r="Q130" s="160"/>
      <c r="R130" s="160"/>
      <c r="S130" s="160"/>
      <c r="T130" s="166"/>
      <c r="AT130" s="167" t="s">
        <v>165</v>
      </c>
      <c r="AU130" s="167" t="s">
        <v>136</v>
      </c>
      <c r="AV130" s="167" t="s">
        <v>136</v>
      </c>
      <c r="AW130" s="167" t="s">
        <v>99</v>
      </c>
      <c r="AX130" s="167" t="s">
        <v>21</v>
      </c>
      <c r="AY130" s="167" t="s">
        <v>127</v>
      </c>
    </row>
    <row r="131" spans="2:65" s="6" customFormat="1" ht="15.75" customHeight="1">
      <c r="B131" s="23"/>
      <c r="C131" s="186" t="s">
        <v>249</v>
      </c>
      <c r="D131" s="186" t="s">
        <v>235</v>
      </c>
      <c r="E131" s="178" t="s">
        <v>350</v>
      </c>
      <c r="F131" s="179" t="s">
        <v>435</v>
      </c>
      <c r="G131" s="177" t="s">
        <v>229</v>
      </c>
      <c r="H131" s="180">
        <v>1</v>
      </c>
      <c r="I131" s="181"/>
      <c r="J131" s="182">
        <f>ROUND($I$131*$H$131,2)</f>
        <v>0</v>
      </c>
      <c r="K131" s="179"/>
      <c r="L131" s="183"/>
      <c r="M131" s="184"/>
      <c r="N131" s="185" t="s">
        <v>42</v>
      </c>
      <c r="O131" s="24"/>
      <c r="P131" s="154">
        <f>$O$131*$H$131</f>
        <v>0</v>
      </c>
      <c r="Q131" s="154">
        <v>0.0249</v>
      </c>
      <c r="R131" s="154">
        <f>$Q$131*$H$131</f>
        <v>0.0249</v>
      </c>
      <c r="S131" s="154">
        <v>0</v>
      </c>
      <c r="T131" s="155">
        <f>$S$131*$H$131</f>
        <v>0</v>
      </c>
      <c r="AR131" s="89" t="s">
        <v>238</v>
      </c>
      <c r="AT131" s="89" t="s">
        <v>235</v>
      </c>
      <c r="AU131" s="89" t="s">
        <v>136</v>
      </c>
      <c r="AY131" s="6" t="s">
        <v>127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136</v>
      </c>
      <c r="BK131" s="156">
        <f>ROUND($I$131*$H$131,2)</f>
        <v>0</v>
      </c>
      <c r="BL131" s="89" t="s">
        <v>211</v>
      </c>
      <c r="BM131" s="89" t="s">
        <v>436</v>
      </c>
    </row>
    <row r="132" spans="2:65" s="6" customFormat="1" ht="15.75" customHeight="1">
      <c r="B132" s="23"/>
      <c r="C132" s="177" t="s">
        <v>253</v>
      </c>
      <c r="D132" s="177" t="s">
        <v>235</v>
      </c>
      <c r="E132" s="178" t="s">
        <v>341</v>
      </c>
      <c r="F132" s="179" t="s">
        <v>437</v>
      </c>
      <c r="G132" s="177" t="s">
        <v>229</v>
      </c>
      <c r="H132" s="180">
        <v>2</v>
      </c>
      <c r="I132" s="181"/>
      <c r="J132" s="182">
        <f>ROUND($I$132*$H$132,2)</f>
        <v>0</v>
      </c>
      <c r="K132" s="179"/>
      <c r="L132" s="183"/>
      <c r="M132" s="184"/>
      <c r="N132" s="185" t="s">
        <v>42</v>
      </c>
      <c r="O132" s="24"/>
      <c r="P132" s="154">
        <f>$O$132*$H$132</f>
        <v>0</v>
      </c>
      <c r="Q132" s="154">
        <v>0.0249</v>
      </c>
      <c r="R132" s="154">
        <f>$Q$132*$H$132</f>
        <v>0.0498</v>
      </c>
      <c r="S132" s="154">
        <v>0</v>
      </c>
      <c r="T132" s="155">
        <f>$S$132*$H$132</f>
        <v>0</v>
      </c>
      <c r="AR132" s="89" t="s">
        <v>238</v>
      </c>
      <c r="AT132" s="89" t="s">
        <v>235</v>
      </c>
      <c r="AU132" s="89" t="s">
        <v>136</v>
      </c>
      <c r="AY132" s="89" t="s">
        <v>127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136</v>
      </c>
      <c r="BK132" s="156">
        <f>ROUND($I$132*$H$132,2)</f>
        <v>0</v>
      </c>
      <c r="BL132" s="89" t="s">
        <v>211</v>
      </c>
      <c r="BM132" s="89" t="s">
        <v>438</v>
      </c>
    </row>
    <row r="133" spans="2:65" s="6" customFormat="1" ht="15.75" customHeight="1">
      <c r="B133" s="23"/>
      <c r="C133" s="148" t="s">
        <v>257</v>
      </c>
      <c r="D133" s="148" t="s">
        <v>130</v>
      </c>
      <c r="E133" s="146" t="s">
        <v>347</v>
      </c>
      <c r="F133" s="147" t="s">
        <v>348</v>
      </c>
      <c r="G133" s="148" t="s">
        <v>229</v>
      </c>
      <c r="H133" s="149">
        <v>3</v>
      </c>
      <c r="I133" s="150"/>
      <c r="J133" s="151">
        <f>ROUND($I$133*$H$133,2)</f>
        <v>0</v>
      </c>
      <c r="K133" s="147" t="s">
        <v>134</v>
      </c>
      <c r="L133" s="43"/>
      <c r="M133" s="152"/>
      <c r="N133" s="153" t="s">
        <v>42</v>
      </c>
      <c r="O133" s="24"/>
      <c r="P133" s="154">
        <f>$O$133*$H$133</f>
        <v>0</v>
      </c>
      <c r="Q133" s="154">
        <v>0.00025</v>
      </c>
      <c r="R133" s="154">
        <f>$Q$133*$H$133</f>
        <v>0.00075</v>
      </c>
      <c r="S133" s="154">
        <v>0</v>
      </c>
      <c r="T133" s="155">
        <f>$S$133*$H$133</f>
        <v>0</v>
      </c>
      <c r="AR133" s="89" t="s">
        <v>211</v>
      </c>
      <c r="AT133" s="89" t="s">
        <v>130</v>
      </c>
      <c r="AU133" s="89" t="s">
        <v>136</v>
      </c>
      <c r="AY133" s="89" t="s">
        <v>127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136</v>
      </c>
      <c r="BK133" s="156">
        <f>ROUND($I$133*$H$133,2)</f>
        <v>0</v>
      </c>
      <c r="BL133" s="89" t="s">
        <v>211</v>
      </c>
      <c r="BM133" s="89" t="s">
        <v>439</v>
      </c>
    </row>
    <row r="134" spans="2:65" s="6" customFormat="1" ht="15.75" customHeight="1">
      <c r="B134" s="23"/>
      <c r="C134" s="177" t="s">
        <v>261</v>
      </c>
      <c r="D134" s="177" t="s">
        <v>235</v>
      </c>
      <c r="E134" s="178" t="s">
        <v>338</v>
      </c>
      <c r="F134" s="179" t="s">
        <v>440</v>
      </c>
      <c r="G134" s="177" t="s">
        <v>229</v>
      </c>
      <c r="H134" s="180">
        <v>1</v>
      </c>
      <c r="I134" s="181"/>
      <c r="J134" s="182">
        <f>ROUND($I$134*$H$134,2)</f>
        <v>0</v>
      </c>
      <c r="K134" s="179"/>
      <c r="L134" s="183"/>
      <c r="M134" s="184"/>
      <c r="N134" s="185" t="s">
        <v>42</v>
      </c>
      <c r="O134" s="24"/>
      <c r="P134" s="154">
        <f>$O$134*$H$134</f>
        <v>0</v>
      </c>
      <c r="Q134" s="154">
        <v>0.0249</v>
      </c>
      <c r="R134" s="154">
        <f>$Q$134*$H$134</f>
        <v>0.0249</v>
      </c>
      <c r="S134" s="154">
        <v>0</v>
      </c>
      <c r="T134" s="155">
        <f>$S$134*$H$134</f>
        <v>0</v>
      </c>
      <c r="AR134" s="89" t="s">
        <v>238</v>
      </c>
      <c r="AT134" s="89" t="s">
        <v>235</v>
      </c>
      <c r="AU134" s="89" t="s">
        <v>136</v>
      </c>
      <c r="AY134" s="89" t="s">
        <v>127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136</v>
      </c>
      <c r="BK134" s="156">
        <f>ROUND($I$134*$H$134,2)</f>
        <v>0</v>
      </c>
      <c r="BL134" s="89" t="s">
        <v>211</v>
      </c>
      <c r="BM134" s="89" t="s">
        <v>441</v>
      </c>
    </row>
    <row r="135" spans="2:65" s="6" customFormat="1" ht="15.75" customHeight="1">
      <c r="B135" s="23"/>
      <c r="C135" s="177" t="s">
        <v>265</v>
      </c>
      <c r="D135" s="177" t="s">
        <v>235</v>
      </c>
      <c r="E135" s="178" t="s">
        <v>353</v>
      </c>
      <c r="F135" s="179" t="s">
        <v>442</v>
      </c>
      <c r="G135" s="177" t="s">
        <v>229</v>
      </c>
      <c r="H135" s="180">
        <v>1</v>
      </c>
      <c r="I135" s="181"/>
      <c r="J135" s="182">
        <f>ROUND($I$135*$H$135,2)</f>
        <v>0</v>
      </c>
      <c r="K135" s="179"/>
      <c r="L135" s="183"/>
      <c r="M135" s="184"/>
      <c r="N135" s="185" t="s">
        <v>42</v>
      </c>
      <c r="O135" s="24"/>
      <c r="P135" s="154">
        <f>$O$135*$H$135</f>
        <v>0</v>
      </c>
      <c r="Q135" s="154">
        <v>0.0249</v>
      </c>
      <c r="R135" s="154">
        <f>$Q$135*$H$135</f>
        <v>0.0249</v>
      </c>
      <c r="S135" s="154">
        <v>0</v>
      </c>
      <c r="T135" s="155">
        <f>$S$135*$H$135</f>
        <v>0</v>
      </c>
      <c r="AR135" s="89" t="s">
        <v>238</v>
      </c>
      <c r="AT135" s="89" t="s">
        <v>235</v>
      </c>
      <c r="AU135" s="89" t="s">
        <v>136</v>
      </c>
      <c r="AY135" s="89" t="s">
        <v>127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136</v>
      </c>
      <c r="BK135" s="156">
        <f>ROUND($I$135*$H$135,2)</f>
        <v>0</v>
      </c>
      <c r="BL135" s="89" t="s">
        <v>211</v>
      </c>
      <c r="BM135" s="89" t="s">
        <v>443</v>
      </c>
    </row>
    <row r="136" spans="2:65" s="6" customFormat="1" ht="15.75" customHeight="1">
      <c r="B136" s="23"/>
      <c r="C136" s="177" t="s">
        <v>269</v>
      </c>
      <c r="D136" s="177" t="s">
        <v>235</v>
      </c>
      <c r="E136" s="178" t="s">
        <v>357</v>
      </c>
      <c r="F136" s="179" t="s">
        <v>444</v>
      </c>
      <c r="G136" s="177" t="s">
        <v>229</v>
      </c>
      <c r="H136" s="180">
        <v>1</v>
      </c>
      <c r="I136" s="181"/>
      <c r="J136" s="182">
        <f>ROUND($I$136*$H$136,2)</f>
        <v>0</v>
      </c>
      <c r="K136" s="179"/>
      <c r="L136" s="183"/>
      <c r="M136" s="184"/>
      <c r="N136" s="185" t="s">
        <v>42</v>
      </c>
      <c r="O136" s="24"/>
      <c r="P136" s="154">
        <f>$O$136*$H$136</f>
        <v>0</v>
      </c>
      <c r="Q136" s="154">
        <v>0.0249</v>
      </c>
      <c r="R136" s="154">
        <f>$Q$136*$H$136</f>
        <v>0.0249</v>
      </c>
      <c r="S136" s="154">
        <v>0</v>
      </c>
      <c r="T136" s="155">
        <f>$S$136*$H$136</f>
        <v>0</v>
      </c>
      <c r="AR136" s="89" t="s">
        <v>238</v>
      </c>
      <c r="AT136" s="89" t="s">
        <v>235</v>
      </c>
      <c r="AU136" s="89" t="s">
        <v>136</v>
      </c>
      <c r="AY136" s="89" t="s">
        <v>127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136</v>
      </c>
      <c r="BK136" s="156">
        <f>ROUND($I$136*$H$136,2)</f>
        <v>0</v>
      </c>
      <c r="BL136" s="89" t="s">
        <v>211</v>
      </c>
      <c r="BM136" s="89" t="s">
        <v>445</v>
      </c>
    </row>
    <row r="137" spans="2:65" s="6" customFormat="1" ht="15.75" customHeight="1">
      <c r="B137" s="23"/>
      <c r="C137" s="148" t="s">
        <v>273</v>
      </c>
      <c r="D137" s="148" t="s">
        <v>130</v>
      </c>
      <c r="E137" s="146" t="s">
        <v>446</v>
      </c>
      <c r="F137" s="147" t="s">
        <v>447</v>
      </c>
      <c r="G137" s="148" t="s">
        <v>229</v>
      </c>
      <c r="H137" s="149">
        <v>1</v>
      </c>
      <c r="I137" s="150"/>
      <c r="J137" s="151">
        <f>ROUND($I$137*$H$137,2)</f>
        <v>0</v>
      </c>
      <c r="K137" s="147" t="s">
        <v>134</v>
      </c>
      <c r="L137" s="43"/>
      <c r="M137" s="152"/>
      <c r="N137" s="153" t="s">
        <v>42</v>
      </c>
      <c r="O137" s="24"/>
      <c r="P137" s="154">
        <f>$O$137*$H$137</f>
        <v>0</v>
      </c>
      <c r="Q137" s="154">
        <v>0.00024</v>
      </c>
      <c r="R137" s="154">
        <f>$Q$137*$H$137</f>
        <v>0.00024</v>
      </c>
      <c r="S137" s="154">
        <v>0</v>
      </c>
      <c r="T137" s="155">
        <f>$S$137*$H$137</f>
        <v>0</v>
      </c>
      <c r="AR137" s="89" t="s">
        <v>211</v>
      </c>
      <c r="AT137" s="89" t="s">
        <v>130</v>
      </c>
      <c r="AU137" s="89" t="s">
        <v>136</v>
      </c>
      <c r="AY137" s="89" t="s">
        <v>127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136</v>
      </c>
      <c r="BK137" s="156">
        <f>ROUND($I$137*$H$137,2)</f>
        <v>0</v>
      </c>
      <c r="BL137" s="89" t="s">
        <v>211</v>
      </c>
      <c r="BM137" s="89" t="s">
        <v>448</v>
      </c>
    </row>
    <row r="138" spans="2:65" s="6" customFormat="1" ht="15.75" customHeight="1">
      <c r="B138" s="23"/>
      <c r="C138" s="177" t="s">
        <v>277</v>
      </c>
      <c r="D138" s="177" t="s">
        <v>235</v>
      </c>
      <c r="E138" s="178" t="s">
        <v>449</v>
      </c>
      <c r="F138" s="179" t="s">
        <v>450</v>
      </c>
      <c r="G138" s="177" t="s">
        <v>229</v>
      </c>
      <c r="H138" s="180">
        <v>1</v>
      </c>
      <c r="I138" s="181"/>
      <c r="J138" s="182">
        <f>ROUND($I$138*$H$138,2)</f>
        <v>0</v>
      </c>
      <c r="K138" s="179"/>
      <c r="L138" s="183"/>
      <c r="M138" s="184"/>
      <c r="N138" s="185" t="s">
        <v>42</v>
      </c>
      <c r="O138" s="24"/>
      <c r="P138" s="154">
        <f>$O$138*$H$138</f>
        <v>0</v>
      </c>
      <c r="Q138" s="154">
        <v>0.085</v>
      </c>
      <c r="R138" s="154">
        <f>$Q$138*$H$138</f>
        <v>0.085</v>
      </c>
      <c r="S138" s="154">
        <v>0</v>
      </c>
      <c r="T138" s="155">
        <f>$S$138*$H$138</f>
        <v>0</v>
      </c>
      <c r="AR138" s="89" t="s">
        <v>238</v>
      </c>
      <c r="AT138" s="89" t="s">
        <v>235</v>
      </c>
      <c r="AU138" s="89" t="s">
        <v>136</v>
      </c>
      <c r="AY138" s="89" t="s">
        <v>127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136</v>
      </c>
      <c r="BK138" s="156">
        <f>ROUND($I$138*$H$138,2)</f>
        <v>0</v>
      </c>
      <c r="BL138" s="89" t="s">
        <v>211</v>
      </c>
      <c r="BM138" s="89" t="s">
        <v>451</v>
      </c>
    </row>
    <row r="139" spans="2:47" s="6" customFormat="1" ht="44.25" customHeight="1">
      <c r="B139" s="23"/>
      <c r="C139" s="24"/>
      <c r="D139" s="157" t="s">
        <v>138</v>
      </c>
      <c r="E139" s="24"/>
      <c r="F139" s="158" t="s">
        <v>452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138</v>
      </c>
      <c r="AU139" s="6" t="s">
        <v>136</v>
      </c>
    </row>
    <row r="140" spans="2:65" s="6" customFormat="1" ht="15.75" customHeight="1">
      <c r="B140" s="23"/>
      <c r="C140" s="145" t="s">
        <v>238</v>
      </c>
      <c r="D140" s="145" t="s">
        <v>130</v>
      </c>
      <c r="E140" s="146" t="s">
        <v>281</v>
      </c>
      <c r="F140" s="147" t="s">
        <v>282</v>
      </c>
      <c r="G140" s="148" t="s">
        <v>229</v>
      </c>
      <c r="H140" s="149">
        <v>5</v>
      </c>
      <c r="I140" s="150"/>
      <c r="J140" s="151">
        <f>ROUND($I$140*$H$140,2)</f>
        <v>0</v>
      </c>
      <c r="K140" s="147" t="s">
        <v>134</v>
      </c>
      <c r="L140" s="43"/>
      <c r="M140" s="152"/>
      <c r="N140" s="153" t="s">
        <v>42</v>
      </c>
      <c r="O140" s="24"/>
      <c r="P140" s="154">
        <f>$O$140*$H$140</f>
        <v>0</v>
      </c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211</v>
      </c>
      <c r="AT140" s="89" t="s">
        <v>130</v>
      </c>
      <c r="AU140" s="89" t="s">
        <v>136</v>
      </c>
      <c r="AY140" s="6" t="s">
        <v>127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136</v>
      </c>
      <c r="BK140" s="156">
        <f>ROUND($I$140*$H$140,2)</f>
        <v>0</v>
      </c>
      <c r="BL140" s="89" t="s">
        <v>211</v>
      </c>
      <c r="BM140" s="89" t="s">
        <v>453</v>
      </c>
    </row>
    <row r="141" spans="2:65" s="6" customFormat="1" ht="15.75" customHeight="1">
      <c r="B141" s="23"/>
      <c r="C141" s="148" t="s">
        <v>284</v>
      </c>
      <c r="D141" s="148" t="s">
        <v>130</v>
      </c>
      <c r="E141" s="146" t="s">
        <v>454</v>
      </c>
      <c r="F141" s="147" t="s">
        <v>455</v>
      </c>
      <c r="G141" s="148" t="s">
        <v>229</v>
      </c>
      <c r="H141" s="149">
        <v>2</v>
      </c>
      <c r="I141" s="150"/>
      <c r="J141" s="151">
        <f>ROUND($I$141*$H$141,2)</f>
        <v>0</v>
      </c>
      <c r="K141" s="147" t="s">
        <v>134</v>
      </c>
      <c r="L141" s="43"/>
      <c r="M141" s="152"/>
      <c r="N141" s="153" t="s">
        <v>42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211</v>
      </c>
      <c r="AT141" s="89" t="s">
        <v>130</v>
      </c>
      <c r="AU141" s="89" t="s">
        <v>136</v>
      </c>
      <c r="AY141" s="89" t="s">
        <v>127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136</v>
      </c>
      <c r="BK141" s="156">
        <f>ROUND($I$141*$H$141,2)</f>
        <v>0</v>
      </c>
      <c r="BL141" s="89" t="s">
        <v>211</v>
      </c>
      <c r="BM141" s="89" t="s">
        <v>456</v>
      </c>
    </row>
    <row r="142" spans="2:65" s="6" customFormat="1" ht="15.75" customHeight="1">
      <c r="B142" s="23"/>
      <c r="C142" s="177" t="s">
        <v>289</v>
      </c>
      <c r="D142" s="177" t="s">
        <v>235</v>
      </c>
      <c r="E142" s="178" t="s">
        <v>285</v>
      </c>
      <c r="F142" s="179" t="s">
        <v>286</v>
      </c>
      <c r="G142" s="177" t="s">
        <v>133</v>
      </c>
      <c r="H142" s="180">
        <v>8.95</v>
      </c>
      <c r="I142" s="181"/>
      <c r="J142" s="182">
        <f>ROUND($I$142*$H$142,2)</f>
        <v>0</v>
      </c>
      <c r="K142" s="179"/>
      <c r="L142" s="183"/>
      <c r="M142" s="184"/>
      <c r="N142" s="185" t="s">
        <v>42</v>
      </c>
      <c r="O142" s="24"/>
      <c r="P142" s="154">
        <f>$O$142*$H$142</f>
        <v>0</v>
      </c>
      <c r="Q142" s="154">
        <v>0.0018</v>
      </c>
      <c r="R142" s="154">
        <f>$Q$142*$H$142</f>
        <v>0.01611</v>
      </c>
      <c r="S142" s="154">
        <v>0</v>
      </c>
      <c r="T142" s="155">
        <f>$S$142*$H$142</f>
        <v>0</v>
      </c>
      <c r="AR142" s="89" t="s">
        <v>238</v>
      </c>
      <c r="AT142" s="89" t="s">
        <v>235</v>
      </c>
      <c r="AU142" s="89" t="s">
        <v>136</v>
      </c>
      <c r="AY142" s="89" t="s">
        <v>127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136</v>
      </c>
      <c r="BK142" s="156">
        <f>ROUND($I$142*$H$142,2)</f>
        <v>0</v>
      </c>
      <c r="BL142" s="89" t="s">
        <v>211</v>
      </c>
      <c r="BM142" s="89" t="s">
        <v>457</v>
      </c>
    </row>
    <row r="143" spans="2:51" s="6" customFormat="1" ht="15.75" customHeight="1">
      <c r="B143" s="159"/>
      <c r="C143" s="160"/>
      <c r="D143" s="157" t="s">
        <v>165</v>
      </c>
      <c r="E143" s="162"/>
      <c r="F143" s="162" t="s">
        <v>458</v>
      </c>
      <c r="G143" s="160"/>
      <c r="H143" s="163">
        <v>8.95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165</v>
      </c>
      <c r="AU143" s="167" t="s">
        <v>136</v>
      </c>
      <c r="AV143" s="167" t="s">
        <v>136</v>
      </c>
      <c r="AW143" s="167" t="s">
        <v>99</v>
      </c>
      <c r="AX143" s="167" t="s">
        <v>21</v>
      </c>
      <c r="AY143" s="167" t="s">
        <v>127</v>
      </c>
    </row>
    <row r="144" spans="2:65" s="6" customFormat="1" ht="15.75" customHeight="1">
      <c r="B144" s="23"/>
      <c r="C144" s="186" t="s">
        <v>294</v>
      </c>
      <c r="D144" s="186" t="s">
        <v>235</v>
      </c>
      <c r="E144" s="178" t="s">
        <v>295</v>
      </c>
      <c r="F144" s="179" t="s">
        <v>296</v>
      </c>
      <c r="G144" s="177" t="s">
        <v>229</v>
      </c>
      <c r="H144" s="180">
        <v>7</v>
      </c>
      <c r="I144" s="181"/>
      <c r="J144" s="182">
        <f>ROUND($I$144*$H$144,2)</f>
        <v>0</v>
      </c>
      <c r="K144" s="179" t="s">
        <v>134</v>
      </c>
      <c r="L144" s="183"/>
      <c r="M144" s="184"/>
      <c r="N144" s="185" t="s">
        <v>42</v>
      </c>
      <c r="O144" s="24"/>
      <c r="P144" s="154">
        <f>$O$144*$H$144</f>
        <v>0</v>
      </c>
      <c r="Q144" s="154">
        <v>0.0002</v>
      </c>
      <c r="R144" s="154">
        <f>$Q$144*$H$144</f>
        <v>0.0014</v>
      </c>
      <c r="S144" s="154">
        <v>0</v>
      </c>
      <c r="T144" s="155">
        <f>$S$144*$H$144</f>
        <v>0</v>
      </c>
      <c r="AR144" s="89" t="s">
        <v>238</v>
      </c>
      <c r="AT144" s="89" t="s">
        <v>235</v>
      </c>
      <c r="AU144" s="89" t="s">
        <v>136</v>
      </c>
      <c r="AY144" s="6" t="s">
        <v>127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136</v>
      </c>
      <c r="BK144" s="156">
        <f>ROUND($I$144*$H$144,2)</f>
        <v>0</v>
      </c>
      <c r="BL144" s="89" t="s">
        <v>211</v>
      </c>
      <c r="BM144" s="89" t="s">
        <v>459</v>
      </c>
    </row>
    <row r="145" spans="2:65" s="6" customFormat="1" ht="15.75" customHeight="1">
      <c r="B145" s="23"/>
      <c r="C145" s="148" t="s">
        <v>298</v>
      </c>
      <c r="D145" s="148" t="s">
        <v>130</v>
      </c>
      <c r="E145" s="146" t="s">
        <v>299</v>
      </c>
      <c r="F145" s="147" t="s">
        <v>300</v>
      </c>
      <c r="G145" s="148" t="s">
        <v>222</v>
      </c>
      <c r="H145" s="176"/>
      <c r="I145" s="150"/>
      <c r="J145" s="151">
        <f>ROUND($I$145*$H$145,2)</f>
        <v>0</v>
      </c>
      <c r="K145" s="147" t="s">
        <v>134</v>
      </c>
      <c r="L145" s="43"/>
      <c r="M145" s="152"/>
      <c r="N145" s="153" t="s">
        <v>42</v>
      </c>
      <c r="O145" s="24"/>
      <c r="P145" s="154">
        <f>$O$145*$H$145</f>
        <v>0</v>
      </c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211</v>
      </c>
      <c r="AT145" s="89" t="s">
        <v>130</v>
      </c>
      <c r="AU145" s="89" t="s">
        <v>136</v>
      </c>
      <c r="AY145" s="89" t="s">
        <v>127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136</v>
      </c>
      <c r="BK145" s="156">
        <f>ROUND($I$145*$H$145,2)</f>
        <v>0</v>
      </c>
      <c r="BL145" s="89" t="s">
        <v>211</v>
      </c>
      <c r="BM145" s="89" t="s">
        <v>460</v>
      </c>
    </row>
    <row r="146" spans="2:63" s="132" customFormat="1" ht="30.75" customHeight="1">
      <c r="B146" s="133"/>
      <c r="C146" s="134"/>
      <c r="D146" s="134" t="s">
        <v>69</v>
      </c>
      <c r="E146" s="143" t="s">
        <v>302</v>
      </c>
      <c r="F146" s="143" t="s">
        <v>303</v>
      </c>
      <c r="G146" s="134"/>
      <c r="H146" s="134"/>
      <c r="J146" s="144">
        <f>$BK$146</f>
        <v>0</v>
      </c>
      <c r="K146" s="134"/>
      <c r="L146" s="137"/>
      <c r="M146" s="138"/>
      <c r="N146" s="134"/>
      <c r="O146" s="134"/>
      <c r="P146" s="139">
        <f>SUM($P$147:$P$149)</f>
        <v>0</v>
      </c>
      <c r="Q146" s="134"/>
      <c r="R146" s="139">
        <f>SUM($R$147:$R$149)</f>
        <v>0.004165</v>
      </c>
      <c r="S146" s="134"/>
      <c r="T146" s="140">
        <f>SUM($T$147:$T$149)</f>
        <v>0</v>
      </c>
      <c r="AR146" s="141" t="s">
        <v>136</v>
      </c>
      <c r="AT146" s="141" t="s">
        <v>69</v>
      </c>
      <c r="AU146" s="141" t="s">
        <v>21</v>
      </c>
      <c r="AY146" s="141" t="s">
        <v>127</v>
      </c>
      <c r="BK146" s="142">
        <f>SUM($BK$147:$BK$149)</f>
        <v>0</v>
      </c>
    </row>
    <row r="147" spans="2:65" s="6" customFormat="1" ht="15.75" customHeight="1">
      <c r="B147" s="23"/>
      <c r="C147" s="148" t="s">
        <v>304</v>
      </c>
      <c r="D147" s="148" t="s">
        <v>130</v>
      </c>
      <c r="E147" s="146" t="s">
        <v>305</v>
      </c>
      <c r="F147" s="147" t="s">
        <v>306</v>
      </c>
      <c r="G147" s="148" t="s">
        <v>144</v>
      </c>
      <c r="H147" s="149">
        <v>8.5</v>
      </c>
      <c r="I147" s="150"/>
      <c r="J147" s="151">
        <f>ROUND($I$147*$H$147,2)</f>
        <v>0</v>
      </c>
      <c r="K147" s="147" t="s">
        <v>134</v>
      </c>
      <c r="L147" s="43"/>
      <c r="M147" s="152"/>
      <c r="N147" s="153" t="s">
        <v>42</v>
      </c>
      <c r="O147" s="24"/>
      <c r="P147" s="154">
        <f>$O$147*$H$147</f>
        <v>0</v>
      </c>
      <c r="Q147" s="154">
        <v>0.0002</v>
      </c>
      <c r="R147" s="154">
        <f>$Q$147*$H$147</f>
        <v>0.0017000000000000001</v>
      </c>
      <c r="S147" s="154">
        <v>0</v>
      </c>
      <c r="T147" s="155">
        <f>$S$147*$H$147</f>
        <v>0</v>
      </c>
      <c r="AR147" s="89" t="s">
        <v>211</v>
      </c>
      <c r="AT147" s="89" t="s">
        <v>130</v>
      </c>
      <c r="AU147" s="89" t="s">
        <v>136</v>
      </c>
      <c r="AY147" s="89" t="s">
        <v>127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136</v>
      </c>
      <c r="BK147" s="156">
        <f>ROUND($I$147*$H$147,2)</f>
        <v>0</v>
      </c>
      <c r="BL147" s="89" t="s">
        <v>211</v>
      </c>
      <c r="BM147" s="89" t="s">
        <v>461</v>
      </c>
    </row>
    <row r="148" spans="2:65" s="6" customFormat="1" ht="15.75" customHeight="1">
      <c r="B148" s="23"/>
      <c r="C148" s="148" t="s">
        <v>308</v>
      </c>
      <c r="D148" s="148" t="s">
        <v>130</v>
      </c>
      <c r="E148" s="146" t="s">
        <v>309</v>
      </c>
      <c r="F148" s="147" t="s">
        <v>310</v>
      </c>
      <c r="G148" s="148" t="s">
        <v>144</v>
      </c>
      <c r="H148" s="149">
        <v>8.5</v>
      </c>
      <c r="I148" s="150"/>
      <c r="J148" s="151">
        <f>ROUND($I$148*$H$148,2)</f>
        <v>0</v>
      </c>
      <c r="K148" s="147" t="s">
        <v>134</v>
      </c>
      <c r="L148" s="43"/>
      <c r="M148" s="152"/>
      <c r="N148" s="153" t="s">
        <v>42</v>
      </c>
      <c r="O148" s="24"/>
      <c r="P148" s="154">
        <f>$O$148*$H$148</f>
        <v>0</v>
      </c>
      <c r="Q148" s="154">
        <v>0.00029</v>
      </c>
      <c r="R148" s="154">
        <f>$Q$148*$H$148</f>
        <v>0.002465</v>
      </c>
      <c r="S148" s="154">
        <v>0</v>
      </c>
      <c r="T148" s="155">
        <f>$S$148*$H$148</f>
        <v>0</v>
      </c>
      <c r="AR148" s="89" t="s">
        <v>211</v>
      </c>
      <c r="AT148" s="89" t="s">
        <v>130</v>
      </c>
      <c r="AU148" s="89" t="s">
        <v>136</v>
      </c>
      <c r="AY148" s="89" t="s">
        <v>127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136</v>
      </c>
      <c r="BK148" s="156">
        <f>ROUND($I$148*$H$148,2)</f>
        <v>0</v>
      </c>
      <c r="BL148" s="89" t="s">
        <v>211</v>
      </c>
      <c r="BM148" s="89" t="s">
        <v>462</v>
      </c>
    </row>
    <row r="149" spans="2:65" s="6" customFormat="1" ht="15.75" customHeight="1">
      <c r="B149" s="23"/>
      <c r="C149" s="148" t="s">
        <v>312</v>
      </c>
      <c r="D149" s="148" t="s">
        <v>130</v>
      </c>
      <c r="E149" s="146" t="s">
        <v>313</v>
      </c>
      <c r="F149" s="147" t="s">
        <v>314</v>
      </c>
      <c r="G149" s="148" t="s">
        <v>144</v>
      </c>
      <c r="H149" s="149">
        <v>8.5</v>
      </c>
      <c r="I149" s="150"/>
      <c r="J149" s="151">
        <f>ROUND($I$149*$H$149,2)</f>
        <v>0</v>
      </c>
      <c r="K149" s="147" t="s">
        <v>134</v>
      </c>
      <c r="L149" s="43"/>
      <c r="M149" s="152"/>
      <c r="N149" s="187" t="s">
        <v>42</v>
      </c>
      <c r="O149" s="188"/>
      <c r="P149" s="189">
        <f>$O$149*$H$149</f>
        <v>0</v>
      </c>
      <c r="Q149" s="189">
        <v>0</v>
      </c>
      <c r="R149" s="189">
        <f>$Q$149*$H$149</f>
        <v>0</v>
      </c>
      <c r="S149" s="189">
        <v>0</v>
      </c>
      <c r="T149" s="190">
        <f>$S$149*$H$149</f>
        <v>0</v>
      </c>
      <c r="AR149" s="89" t="s">
        <v>211</v>
      </c>
      <c r="AT149" s="89" t="s">
        <v>130</v>
      </c>
      <c r="AU149" s="89" t="s">
        <v>136</v>
      </c>
      <c r="AY149" s="89" t="s">
        <v>127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136</v>
      </c>
      <c r="BK149" s="156">
        <f>ROUND($I$149*$H$149,2)</f>
        <v>0</v>
      </c>
      <c r="BL149" s="89" t="s">
        <v>211</v>
      </c>
      <c r="BM149" s="89" t="s">
        <v>463</v>
      </c>
    </row>
    <row r="150" spans="2:12" s="6" customFormat="1" ht="7.5" customHeight="1">
      <c r="B150" s="38"/>
      <c r="C150" s="39"/>
      <c r="D150" s="39"/>
      <c r="E150" s="39"/>
      <c r="F150" s="39"/>
      <c r="G150" s="39"/>
      <c r="H150" s="39"/>
      <c r="I150" s="101"/>
      <c r="J150" s="39"/>
      <c r="K150" s="39"/>
      <c r="L150" s="43"/>
    </row>
    <row r="151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572</v>
      </c>
      <c r="G1" s="246" t="s">
        <v>573</v>
      </c>
      <c r="H1" s="246"/>
      <c r="I1" s="240"/>
      <c r="J1" s="241" t="s">
        <v>574</v>
      </c>
      <c r="K1" s="239" t="s">
        <v>90</v>
      </c>
      <c r="L1" s="241" t="s">
        <v>575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Výměna oken v bytových domech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464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31.10.2016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ROUND(SUM($BE$85:$BE$141),2)</f>
        <v>0</v>
      </c>
      <c r="G30" s="24"/>
      <c r="H30" s="24"/>
      <c r="I30" s="97">
        <v>0.21</v>
      </c>
      <c r="J30" s="96">
        <f>ROUND(ROUND((SUM($BE$85:$BE$141)),2)*$I$30,2)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ROUND(SUM($BF$85:$BF$141),2)</f>
        <v>0</v>
      </c>
      <c r="G31" s="24"/>
      <c r="H31" s="24"/>
      <c r="I31" s="97">
        <v>0.15</v>
      </c>
      <c r="J31" s="96">
        <f>ROUND(ROUND((SUM($BF$85:$BF$141)),2)*$I$31,2)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ROUND(SUM($BG$85:$BG$141),2)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ROUND(SUM($BH$85:$BH$141),2)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ROUND(SUM($BI$85:$BI$141),2)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Výměna oken v bytových domech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04 - BD ul. Plechanovova21/10, k.ú. Hrušov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88" t="s">
        <v>24</v>
      </c>
      <c r="J49" s="52" t="str">
        <f>IF($J$12="","",$J$12)</f>
        <v>31.10.2016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$J$85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$J$86</f>
        <v>0</v>
      </c>
      <c r="K57" s="113"/>
    </row>
    <row r="58" spans="2:11" s="114" customFormat="1" ht="21" customHeight="1">
      <c r="B58" s="115"/>
      <c r="C58" s="116"/>
      <c r="D58" s="117" t="s">
        <v>102</v>
      </c>
      <c r="E58" s="117"/>
      <c r="F58" s="117"/>
      <c r="G58" s="117"/>
      <c r="H58" s="117"/>
      <c r="I58" s="118"/>
      <c r="J58" s="119">
        <f>$J$87</f>
        <v>0</v>
      </c>
      <c r="K58" s="120"/>
    </row>
    <row r="59" spans="2:11" s="114" customFormat="1" ht="21" customHeight="1">
      <c r="B59" s="115"/>
      <c r="C59" s="116"/>
      <c r="D59" s="117" t="s">
        <v>103</v>
      </c>
      <c r="E59" s="117"/>
      <c r="F59" s="117"/>
      <c r="G59" s="117"/>
      <c r="H59" s="117"/>
      <c r="I59" s="118"/>
      <c r="J59" s="119">
        <f>$J$102</f>
        <v>0</v>
      </c>
      <c r="K59" s="120"/>
    </row>
    <row r="60" spans="2:11" s="114" customFormat="1" ht="21" customHeight="1">
      <c r="B60" s="115"/>
      <c r="C60" s="116"/>
      <c r="D60" s="117" t="s">
        <v>104</v>
      </c>
      <c r="E60" s="117"/>
      <c r="F60" s="117"/>
      <c r="G60" s="117"/>
      <c r="H60" s="117"/>
      <c r="I60" s="118"/>
      <c r="J60" s="119">
        <f>$J$105</f>
        <v>0</v>
      </c>
      <c r="K60" s="120"/>
    </row>
    <row r="61" spans="2:11" s="114" customFormat="1" ht="21" customHeight="1">
      <c r="B61" s="115"/>
      <c r="C61" s="116"/>
      <c r="D61" s="117" t="s">
        <v>105</v>
      </c>
      <c r="E61" s="117"/>
      <c r="F61" s="117"/>
      <c r="G61" s="117"/>
      <c r="H61" s="117"/>
      <c r="I61" s="118"/>
      <c r="J61" s="119">
        <f>$J$111</f>
        <v>0</v>
      </c>
      <c r="K61" s="120"/>
    </row>
    <row r="62" spans="2:11" s="73" customFormat="1" ht="25.5" customHeight="1">
      <c r="B62" s="108"/>
      <c r="C62" s="109"/>
      <c r="D62" s="110" t="s">
        <v>106</v>
      </c>
      <c r="E62" s="110"/>
      <c r="F62" s="110"/>
      <c r="G62" s="110"/>
      <c r="H62" s="110"/>
      <c r="I62" s="111"/>
      <c r="J62" s="112">
        <f>$J$113</f>
        <v>0</v>
      </c>
      <c r="K62" s="113"/>
    </row>
    <row r="63" spans="2:11" s="114" customFormat="1" ht="21" customHeight="1">
      <c r="B63" s="115"/>
      <c r="C63" s="116"/>
      <c r="D63" s="117" t="s">
        <v>107</v>
      </c>
      <c r="E63" s="117"/>
      <c r="F63" s="117"/>
      <c r="G63" s="117"/>
      <c r="H63" s="117"/>
      <c r="I63" s="118"/>
      <c r="J63" s="119">
        <f>$J$114</f>
        <v>0</v>
      </c>
      <c r="K63" s="120"/>
    </row>
    <row r="64" spans="2:11" s="114" customFormat="1" ht="21" customHeight="1">
      <c r="B64" s="115"/>
      <c r="C64" s="116"/>
      <c r="D64" s="117" t="s">
        <v>108</v>
      </c>
      <c r="E64" s="117"/>
      <c r="F64" s="117"/>
      <c r="G64" s="117"/>
      <c r="H64" s="117"/>
      <c r="I64" s="118"/>
      <c r="J64" s="119">
        <f>$J$119</f>
        <v>0</v>
      </c>
      <c r="K64" s="120"/>
    </row>
    <row r="65" spans="2:11" s="114" customFormat="1" ht="21" customHeight="1">
      <c r="B65" s="115"/>
      <c r="C65" s="116"/>
      <c r="D65" s="117" t="s">
        <v>109</v>
      </c>
      <c r="E65" s="117"/>
      <c r="F65" s="117"/>
      <c r="G65" s="117"/>
      <c r="H65" s="117"/>
      <c r="I65" s="118"/>
      <c r="J65" s="119">
        <f>$J$138</f>
        <v>0</v>
      </c>
      <c r="K65" s="120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110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35" t="str">
        <f>$E$7</f>
        <v>Výměna oken v bytových domech</v>
      </c>
      <c r="F75" s="210"/>
      <c r="G75" s="210"/>
      <c r="H75" s="210"/>
      <c r="J75" s="24"/>
      <c r="K75" s="24"/>
      <c r="L75" s="43"/>
    </row>
    <row r="76" spans="2:12" s="6" customFormat="1" ht="15" customHeight="1">
      <c r="B76" s="23"/>
      <c r="C76" s="19" t="s">
        <v>92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18" t="str">
        <f>$E$9</f>
        <v>04 - BD ul. Plechanovova21/10, k.ú. Hrušov</v>
      </c>
      <c r="F77" s="210"/>
      <c r="G77" s="210"/>
      <c r="H77" s="210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22</v>
      </c>
      <c r="D79" s="24"/>
      <c r="E79" s="24"/>
      <c r="F79" s="17" t="str">
        <f>$F$12</f>
        <v> </v>
      </c>
      <c r="G79" s="24"/>
      <c r="H79" s="24"/>
      <c r="I79" s="88" t="s">
        <v>24</v>
      </c>
      <c r="J79" s="52" t="str">
        <f>IF($J$12="","",$J$12)</f>
        <v>31.10.2016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28</v>
      </c>
      <c r="D81" s="24"/>
      <c r="E81" s="24"/>
      <c r="F81" s="17" t="str">
        <f>$E$15</f>
        <v> </v>
      </c>
      <c r="G81" s="24"/>
      <c r="H81" s="24"/>
      <c r="I81" s="88" t="s">
        <v>33</v>
      </c>
      <c r="J81" s="17" t="str">
        <f>$E$21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111</v>
      </c>
      <c r="D84" s="124" t="s">
        <v>55</v>
      </c>
      <c r="E84" s="124" t="s">
        <v>51</v>
      </c>
      <c r="F84" s="124" t="s">
        <v>112</v>
      </c>
      <c r="G84" s="124" t="s">
        <v>113</v>
      </c>
      <c r="H84" s="124" t="s">
        <v>114</v>
      </c>
      <c r="I84" s="125" t="s">
        <v>115</v>
      </c>
      <c r="J84" s="124" t="s">
        <v>116</v>
      </c>
      <c r="K84" s="126" t="s">
        <v>117</v>
      </c>
      <c r="L84" s="127"/>
      <c r="M84" s="59" t="s">
        <v>118</v>
      </c>
      <c r="N84" s="60" t="s">
        <v>40</v>
      </c>
      <c r="O84" s="60" t="s">
        <v>119</v>
      </c>
      <c r="P84" s="60" t="s">
        <v>120</v>
      </c>
      <c r="Q84" s="60" t="s">
        <v>121</v>
      </c>
      <c r="R84" s="60" t="s">
        <v>122</v>
      </c>
      <c r="S84" s="60" t="s">
        <v>123</v>
      </c>
      <c r="T84" s="61" t="s">
        <v>124</v>
      </c>
    </row>
    <row r="85" spans="2:63" s="6" customFormat="1" ht="30" customHeight="1">
      <c r="B85" s="23"/>
      <c r="C85" s="66" t="s">
        <v>98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$P$86+$P$113</f>
        <v>0</v>
      </c>
      <c r="Q85" s="64"/>
      <c r="R85" s="129">
        <f>$R$86+$R$113</f>
        <v>12.4465639</v>
      </c>
      <c r="S85" s="64"/>
      <c r="T85" s="130">
        <f>$T$86+$T$113</f>
        <v>6.246535</v>
      </c>
      <c r="AT85" s="6" t="s">
        <v>69</v>
      </c>
      <c r="AU85" s="6" t="s">
        <v>99</v>
      </c>
      <c r="BK85" s="131">
        <f>$BK$86+$BK$113</f>
        <v>0</v>
      </c>
    </row>
    <row r="86" spans="2:63" s="132" customFormat="1" ht="37.5" customHeight="1">
      <c r="B86" s="133"/>
      <c r="C86" s="134"/>
      <c r="D86" s="134" t="s">
        <v>69</v>
      </c>
      <c r="E86" s="135" t="s">
        <v>125</v>
      </c>
      <c r="F86" s="135" t="s">
        <v>126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$P$87+$P$102+$P$105+$P$111</f>
        <v>0</v>
      </c>
      <c r="Q86" s="134"/>
      <c r="R86" s="139">
        <f>$R$87+$R$102+$R$105+$R$111</f>
        <v>10.392609499999999</v>
      </c>
      <c r="S86" s="134"/>
      <c r="T86" s="140">
        <f>$T$87+$T$102+$T$105+$T$111</f>
        <v>5.8644</v>
      </c>
      <c r="AR86" s="141" t="s">
        <v>21</v>
      </c>
      <c r="AT86" s="141" t="s">
        <v>69</v>
      </c>
      <c r="AU86" s="141" t="s">
        <v>70</v>
      </c>
      <c r="AY86" s="141" t="s">
        <v>127</v>
      </c>
      <c r="BK86" s="142">
        <f>$BK$87+$BK$102+$BK$105+$BK$111</f>
        <v>0</v>
      </c>
    </row>
    <row r="87" spans="2:63" s="132" customFormat="1" ht="21" customHeight="1">
      <c r="B87" s="133"/>
      <c r="C87" s="134"/>
      <c r="D87" s="134" t="s">
        <v>69</v>
      </c>
      <c r="E87" s="143" t="s">
        <v>140</v>
      </c>
      <c r="F87" s="143" t="s">
        <v>141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SUM($P$88:$P$101)</f>
        <v>0</v>
      </c>
      <c r="Q87" s="134"/>
      <c r="R87" s="139">
        <f>SUM($R$88:$R$101)</f>
        <v>10.3925995</v>
      </c>
      <c r="S87" s="134"/>
      <c r="T87" s="140">
        <f>SUM($T$88:$T$101)</f>
        <v>0</v>
      </c>
      <c r="AR87" s="141" t="s">
        <v>21</v>
      </c>
      <c r="AT87" s="141" t="s">
        <v>69</v>
      </c>
      <c r="AU87" s="141" t="s">
        <v>21</v>
      </c>
      <c r="AY87" s="141" t="s">
        <v>127</v>
      </c>
      <c r="BK87" s="142">
        <f>SUM($BK$88:$BK$101)</f>
        <v>0</v>
      </c>
    </row>
    <row r="88" spans="2:65" s="6" customFormat="1" ht="15.75" customHeight="1">
      <c r="B88" s="23"/>
      <c r="C88" s="145" t="s">
        <v>21</v>
      </c>
      <c r="D88" s="145" t="s">
        <v>130</v>
      </c>
      <c r="E88" s="146" t="s">
        <v>384</v>
      </c>
      <c r="F88" s="147" t="s">
        <v>385</v>
      </c>
      <c r="G88" s="148" t="s">
        <v>133</v>
      </c>
      <c r="H88" s="149">
        <v>216.85</v>
      </c>
      <c r="I88" s="150"/>
      <c r="J88" s="151">
        <f>ROUND($I$88*$H$88,2)</f>
        <v>0</v>
      </c>
      <c r="K88" s="147" t="s">
        <v>134</v>
      </c>
      <c r="L88" s="43"/>
      <c r="M88" s="152"/>
      <c r="N88" s="153" t="s">
        <v>42</v>
      </c>
      <c r="O88" s="24"/>
      <c r="P88" s="154">
        <f>$O$88*$H$88</f>
        <v>0</v>
      </c>
      <c r="Q88" s="154">
        <v>0.0032</v>
      </c>
      <c r="R88" s="154">
        <f>$Q$88*$H$88</f>
        <v>0.69392</v>
      </c>
      <c r="S88" s="154">
        <v>0</v>
      </c>
      <c r="T88" s="155">
        <f>$S$88*$H$88</f>
        <v>0</v>
      </c>
      <c r="AR88" s="89" t="s">
        <v>135</v>
      </c>
      <c r="AT88" s="89" t="s">
        <v>130</v>
      </c>
      <c r="AU88" s="89" t="s">
        <v>136</v>
      </c>
      <c r="AY88" s="6" t="s">
        <v>127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136</v>
      </c>
      <c r="BK88" s="156">
        <f>ROUND($I$88*$H$88,2)</f>
        <v>0</v>
      </c>
      <c r="BL88" s="89" t="s">
        <v>135</v>
      </c>
      <c r="BM88" s="89" t="s">
        <v>465</v>
      </c>
    </row>
    <row r="89" spans="2:51" s="6" customFormat="1" ht="27" customHeight="1">
      <c r="B89" s="159"/>
      <c r="C89" s="160"/>
      <c r="D89" s="157" t="s">
        <v>165</v>
      </c>
      <c r="E89" s="162"/>
      <c r="F89" s="162" t="s">
        <v>466</v>
      </c>
      <c r="G89" s="160"/>
      <c r="H89" s="163">
        <v>216.85</v>
      </c>
      <c r="J89" s="160"/>
      <c r="K89" s="160"/>
      <c r="L89" s="164"/>
      <c r="M89" s="165"/>
      <c r="N89" s="160"/>
      <c r="O89" s="160"/>
      <c r="P89" s="160"/>
      <c r="Q89" s="160"/>
      <c r="R89" s="160"/>
      <c r="S89" s="160"/>
      <c r="T89" s="166"/>
      <c r="AT89" s="167" t="s">
        <v>165</v>
      </c>
      <c r="AU89" s="167" t="s">
        <v>136</v>
      </c>
      <c r="AV89" s="167" t="s">
        <v>136</v>
      </c>
      <c r="AW89" s="167" t="s">
        <v>99</v>
      </c>
      <c r="AX89" s="167" t="s">
        <v>21</v>
      </c>
      <c r="AY89" s="167" t="s">
        <v>127</v>
      </c>
    </row>
    <row r="90" spans="2:65" s="6" customFormat="1" ht="15.75" customHeight="1">
      <c r="B90" s="23"/>
      <c r="C90" s="186" t="s">
        <v>136</v>
      </c>
      <c r="D90" s="186" t="s">
        <v>235</v>
      </c>
      <c r="E90" s="178" t="s">
        <v>388</v>
      </c>
      <c r="F90" s="179" t="s">
        <v>389</v>
      </c>
      <c r="G90" s="177" t="s">
        <v>144</v>
      </c>
      <c r="H90" s="180">
        <v>65.055</v>
      </c>
      <c r="I90" s="181"/>
      <c r="J90" s="182">
        <f>ROUND($I$90*$H$90,2)</f>
        <v>0</v>
      </c>
      <c r="K90" s="179" t="s">
        <v>134</v>
      </c>
      <c r="L90" s="183"/>
      <c r="M90" s="184"/>
      <c r="N90" s="185" t="s">
        <v>42</v>
      </c>
      <c r="O90" s="24"/>
      <c r="P90" s="154">
        <f>$O$90*$H$90</f>
        <v>0</v>
      </c>
      <c r="Q90" s="154">
        <v>0.0015</v>
      </c>
      <c r="R90" s="154">
        <f>$Q$90*$H$90</f>
        <v>0.09758250000000002</v>
      </c>
      <c r="S90" s="154">
        <v>0</v>
      </c>
      <c r="T90" s="155">
        <f>$S$90*$H$90</f>
        <v>0</v>
      </c>
      <c r="AR90" s="89" t="s">
        <v>171</v>
      </c>
      <c r="AT90" s="89" t="s">
        <v>235</v>
      </c>
      <c r="AU90" s="89" t="s">
        <v>136</v>
      </c>
      <c r="AY90" s="6" t="s">
        <v>127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136</v>
      </c>
      <c r="BK90" s="156">
        <f>ROUND($I$90*$H$90,2)</f>
        <v>0</v>
      </c>
      <c r="BL90" s="89" t="s">
        <v>135</v>
      </c>
      <c r="BM90" s="89" t="s">
        <v>467</v>
      </c>
    </row>
    <row r="91" spans="2:47" s="6" customFormat="1" ht="30.75" customHeight="1">
      <c r="B91" s="23"/>
      <c r="C91" s="24"/>
      <c r="D91" s="157" t="s">
        <v>138</v>
      </c>
      <c r="E91" s="24"/>
      <c r="F91" s="158" t="s">
        <v>391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136</v>
      </c>
    </row>
    <row r="92" spans="2:51" s="6" customFormat="1" ht="15.75" customHeight="1">
      <c r="B92" s="159"/>
      <c r="C92" s="160"/>
      <c r="D92" s="161" t="s">
        <v>165</v>
      </c>
      <c r="E92" s="160"/>
      <c r="F92" s="162" t="s">
        <v>468</v>
      </c>
      <c r="G92" s="160"/>
      <c r="H92" s="163">
        <v>65.055</v>
      </c>
      <c r="J92" s="160"/>
      <c r="K92" s="160"/>
      <c r="L92" s="164"/>
      <c r="M92" s="165"/>
      <c r="N92" s="160"/>
      <c r="O92" s="160"/>
      <c r="P92" s="160"/>
      <c r="Q92" s="160"/>
      <c r="R92" s="160"/>
      <c r="S92" s="160"/>
      <c r="T92" s="166"/>
      <c r="AT92" s="167" t="s">
        <v>165</v>
      </c>
      <c r="AU92" s="167" t="s">
        <v>136</v>
      </c>
      <c r="AV92" s="167" t="s">
        <v>136</v>
      </c>
      <c r="AW92" s="167" t="s">
        <v>99</v>
      </c>
      <c r="AX92" s="167" t="s">
        <v>21</v>
      </c>
      <c r="AY92" s="167" t="s">
        <v>127</v>
      </c>
    </row>
    <row r="93" spans="2:65" s="6" customFormat="1" ht="15.75" customHeight="1">
      <c r="B93" s="23"/>
      <c r="C93" s="145" t="s">
        <v>128</v>
      </c>
      <c r="D93" s="145" t="s">
        <v>130</v>
      </c>
      <c r="E93" s="146" t="s">
        <v>142</v>
      </c>
      <c r="F93" s="147" t="s">
        <v>143</v>
      </c>
      <c r="G93" s="148" t="s">
        <v>144</v>
      </c>
      <c r="H93" s="149">
        <v>108.425</v>
      </c>
      <c r="I93" s="150"/>
      <c r="J93" s="151">
        <f>ROUND($I$93*$H$93,2)</f>
        <v>0</v>
      </c>
      <c r="K93" s="147" t="s">
        <v>134</v>
      </c>
      <c r="L93" s="43"/>
      <c r="M93" s="152"/>
      <c r="N93" s="153" t="s">
        <v>42</v>
      </c>
      <c r="O93" s="24"/>
      <c r="P93" s="154">
        <f>$O$93*$H$93</f>
        <v>0</v>
      </c>
      <c r="Q93" s="154">
        <v>0.03358</v>
      </c>
      <c r="R93" s="154">
        <f>$Q$93*$H$93</f>
        <v>3.6409114999999996</v>
      </c>
      <c r="S93" s="154">
        <v>0</v>
      </c>
      <c r="T93" s="155">
        <f>$S$93*$H$93</f>
        <v>0</v>
      </c>
      <c r="AR93" s="89" t="s">
        <v>135</v>
      </c>
      <c r="AT93" s="89" t="s">
        <v>130</v>
      </c>
      <c r="AU93" s="89" t="s">
        <v>136</v>
      </c>
      <c r="AY93" s="6" t="s">
        <v>127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136</v>
      </c>
      <c r="BK93" s="156">
        <f>ROUND($I$93*$H$93,2)</f>
        <v>0</v>
      </c>
      <c r="BL93" s="89" t="s">
        <v>135</v>
      </c>
      <c r="BM93" s="89" t="s">
        <v>469</v>
      </c>
    </row>
    <row r="94" spans="2:51" s="6" customFormat="1" ht="15.75" customHeight="1">
      <c r="B94" s="159"/>
      <c r="C94" s="160"/>
      <c r="D94" s="157" t="s">
        <v>165</v>
      </c>
      <c r="E94" s="162"/>
      <c r="F94" s="162" t="s">
        <v>470</v>
      </c>
      <c r="G94" s="160"/>
      <c r="H94" s="163">
        <v>108.425</v>
      </c>
      <c r="J94" s="160"/>
      <c r="K94" s="160"/>
      <c r="L94" s="164"/>
      <c r="M94" s="165"/>
      <c r="N94" s="160"/>
      <c r="O94" s="160"/>
      <c r="P94" s="160"/>
      <c r="Q94" s="160"/>
      <c r="R94" s="160"/>
      <c r="S94" s="160"/>
      <c r="T94" s="166"/>
      <c r="AT94" s="167" t="s">
        <v>165</v>
      </c>
      <c r="AU94" s="167" t="s">
        <v>136</v>
      </c>
      <c r="AV94" s="167" t="s">
        <v>136</v>
      </c>
      <c r="AW94" s="167" t="s">
        <v>99</v>
      </c>
      <c r="AX94" s="167" t="s">
        <v>21</v>
      </c>
      <c r="AY94" s="167" t="s">
        <v>127</v>
      </c>
    </row>
    <row r="95" spans="2:65" s="6" customFormat="1" ht="15.75" customHeight="1">
      <c r="B95" s="23"/>
      <c r="C95" s="145" t="s">
        <v>135</v>
      </c>
      <c r="D95" s="145" t="s">
        <v>130</v>
      </c>
      <c r="E95" s="146" t="s">
        <v>146</v>
      </c>
      <c r="F95" s="147" t="s">
        <v>147</v>
      </c>
      <c r="G95" s="148" t="s">
        <v>133</v>
      </c>
      <c r="H95" s="149">
        <v>297</v>
      </c>
      <c r="I95" s="150"/>
      <c r="J95" s="151">
        <f>ROUND($I$95*$H$95,2)</f>
        <v>0</v>
      </c>
      <c r="K95" s="147" t="s">
        <v>134</v>
      </c>
      <c r="L95" s="43"/>
      <c r="M95" s="152"/>
      <c r="N95" s="153" t="s">
        <v>42</v>
      </c>
      <c r="O95" s="24"/>
      <c r="P95" s="154">
        <f>$O$95*$H$95</f>
        <v>0</v>
      </c>
      <c r="Q95" s="154">
        <v>0.0015</v>
      </c>
      <c r="R95" s="154">
        <f>$Q$95*$H$95</f>
        <v>0.4455</v>
      </c>
      <c r="S95" s="154">
        <v>0</v>
      </c>
      <c r="T95" s="155">
        <f>$S$95*$H$95</f>
        <v>0</v>
      </c>
      <c r="AR95" s="89" t="s">
        <v>135</v>
      </c>
      <c r="AT95" s="89" t="s">
        <v>130</v>
      </c>
      <c r="AU95" s="89" t="s">
        <v>136</v>
      </c>
      <c r="AY95" s="6" t="s">
        <v>127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136</v>
      </c>
      <c r="BK95" s="156">
        <f>ROUND($I$95*$H$95,2)</f>
        <v>0</v>
      </c>
      <c r="BL95" s="89" t="s">
        <v>135</v>
      </c>
      <c r="BM95" s="89" t="s">
        <v>471</v>
      </c>
    </row>
    <row r="96" spans="2:65" s="6" customFormat="1" ht="15.75" customHeight="1">
      <c r="B96" s="23"/>
      <c r="C96" s="148" t="s">
        <v>152</v>
      </c>
      <c r="D96" s="148" t="s">
        <v>130</v>
      </c>
      <c r="E96" s="146" t="s">
        <v>396</v>
      </c>
      <c r="F96" s="147" t="s">
        <v>397</v>
      </c>
      <c r="G96" s="148" t="s">
        <v>133</v>
      </c>
      <c r="H96" s="149">
        <v>217</v>
      </c>
      <c r="I96" s="150"/>
      <c r="J96" s="151">
        <f>ROUND($I$96*$H$96,2)</f>
        <v>0</v>
      </c>
      <c r="K96" s="147" t="s">
        <v>134</v>
      </c>
      <c r="L96" s="43"/>
      <c r="M96" s="152"/>
      <c r="N96" s="153" t="s">
        <v>42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</v>
      </c>
      <c r="T96" s="155">
        <f>$S$96*$H$96</f>
        <v>0</v>
      </c>
      <c r="AR96" s="89" t="s">
        <v>135</v>
      </c>
      <c r="AT96" s="89" t="s">
        <v>130</v>
      </c>
      <c r="AU96" s="89" t="s">
        <v>136</v>
      </c>
      <c r="AY96" s="89" t="s">
        <v>127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136</v>
      </c>
      <c r="BK96" s="156">
        <f>ROUND($I$96*$H$96,2)</f>
        <v>0</v>
      </c>
      <c r="BL96" s="89" t="s">
        <v>135</v>
      </c>
      <c r="BM96" s="89" t="s">
        <v>472</v>
      </c>
    </row>
    <row r="97" spans="2:65" s="6" customFormat="1" ht="15.75" customHeight="1">
      <c r="B97" s="23"/>
      <c r="C97" s="177" t="s">
        <v>140</v>
      </c>
      <c r="D97" s="177" t="s">
        <v>235</v>
      </c>
      <c r="E97" s="178" t="s">
        <v>399</v>
      </c>
      <c r="F97" s="179" t="s">
        <v>473</v>
      </c>
      <c r="G97" s="177" t="s">
        <v>133</v>
      </c>
      <c r="H97" s="180">
        <v>227.85</v>
      </c>
      <c r="I97" s="181"/>
      <c r="J97" s="182">
        <f>ROUND($I$97*$H$97,2)</f>
        <v>0</v>
      </c>
      <c r="K97" s="179" t="s">
        <v>134</v>
      </c>
      <c r="L97" s="183"/>
      <c r="M97" s="184"/>
      <c r="N97" s="185" t="s">
        <v>42</v>
      </c>
      <c r="O97" s="24"/>
      <c r="P97" s="154">
        <f>$O$97*$H$97</f>
        <v>0</v>
      </c>
      <c r="Q97" s="154">
        <v>3E-05</v>
      </c>
      <c r="R97" s="154">
        <f>$Q$97*$H$97</f>
        <v>0.0068355</v>
      </c>
      <c r="S97" s="154">
        <v>0</v>
      </c>
      <c r="T97" s="155">
        <f>$S$97*$H$97</f>
        <v>0</v>
      </c>
      <c r="AR97" s="89" t="s">
        <v>171</v>
      </c>
      <c r="AT97" s="89" t="s">
        <v>235</v>
      </c>
      <c r="AU97" s="89" t="s">
        <v>136</v>
      </c>
      <c r="AY97" s="89" t="s">
        <v>127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136</v>
      </c>
      <c r="BK97" s="156">
        <f>ROUND($I$97*$H$97,2)</f>
        <v>0</v>
      </c>
      <c r="BL97" s="89" t="s">
        <v>135</v>
      </c>
      <c r="BM97" s="89" t="s">
        <v>474</v>
      </c>
    </row>
    <row r="98" spans="2:51" s="6" customFormat="1" ht="15.75" customHeight="1">
      <c r="B98" s="159"/>
      <c r="C98" s="160"/>
      <c r="D98" s="161" t="s">
        <v>165</v>
      </c>
      <c r="E98" s="160"/>
      <c r="F98" s="162" t="s">
        <v>475</v>
      </c>
      <c r="G98" s="160"/>
      <c r="H98" s="163">
        <v>227.85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165</v>
      </c>
      <c r="AU98" s="167" t="s">
        <v>136</v>
      </c>
      <c r="AV98" s="167" t="s">
        <v>136</v>
      </c>
      <c r="AW98" s="167" t="s">
        <v>70</v>
      </c>
      <c r="AX98" s="167" t="s">
        <v>21</v>
      </c>
      <c r="AY98" s="167" t="s">
        <v>127</v>
      </c>
    </row>
    <row r="99" spans="2:65" s="6" customFormat="1" ht="15.75" customHeight="1">
      <c r="B99" s="23"/>
      <c r="C99" s="145" t="s">
        <v>160</v>
      </c>
      <c r="D99" s="145" t="s">
        <v>130</v>
      </c>
      <c r="E99" s="146" t="s">
        <v>149</v>
      </c>
      <c r="F99" s="147" t="s">
        <v>150</v>
      </c>
      <c r="G99" s="148" t="s">
        <v>144</v>
      </c>
      <c r="H99" s="149">
        <v>22</v>
      </c>
      <c r="I99" s="150"/>
      <c r="J99" s="151">
        <f>ROUND($I$99*$H$99,2)</f>
        <v>0</v>
      </c>
      <c r="K99" s="147" t="s">
        <v>134</v>
      </c>
      <c r="L99" s="43"/>
      <c r="M99" s="152"/>
      <c r="N99" s="153" t="s">
        <v>42</v>
      </c>
      <c r="O99" s="24"/>
      <c r="P99" s="154">
        <f>$O$99*$H$99</f>
        <v>0</v>
      </c>
      <c r="Q99" s="154">
        <v>0.01255</v>
      </c>
      <c r="R99" s="154">
        <f>$Q$99*$H$99</f>
        <v>0.2761</v>
      </c>
      <c r="S99" s="154">
        <v>0</v>
      </c>
      <c r="T99" s="155">
        <f>$S$99*$H$99</f>
        <v>0</v>
      </c>
      <c r="AR99" s="89" t="s">
        <v>135</v>
      </c>
      <c r="AT99" s="89" t="s">
        <v>130</v>
      </c>
      <c r="AU99" s="89" t="s">
        <v>136</v>
      </c>
      <c r="AY99" s="6" t="s">
        <v>127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136</v>
      </c>
      <c r="BK99" s="156">
        <f>ROUND($I$99*$H$99,2)</f>
        <v>0</v>
      </c>
      <c r="BL99" s="89" t="s">
        <v>135</v>
      </c>
      <c r="BM99" s="89" t="s">
        <v>476</v>
      </c>
    </row>
    <row r="100" spans="2:65" s="6" customFormat="1" ht="15.75" customHeight="1">
      <c r="B100" s="23"/>
      <c r="C100" s="148" t="s">
        <v>171</v>
      </c>
      <c r="D100" s="148" t="s">
        <v>130</v>
      </c>
      <c r="E100" s="146" t="s">
        <v>161</v>
      </c>
      <c r="F100" s="147" t="s">
        <v>162</v>
      </c>
      <c r="G100" s="148" t="s">
        <v>144</v>
      </c>
      <c r="H100" s="149">
        <v>42.5</v>
      </c>
      <c r="I100" s="150"/>
      <c r="J100" s="151">
        <f>ROUND($I$100*$H$100,2)</f>
        <v>0</v>
      </c>
      <c r="K100" s="147" t="s">
        <v>134</v>
      </c>
      <c r="L100" s="43"/>
      <c r="M100" s="152"/>
      <c r="N100" s="153" t="s">
        <v>42</v>
      </c>
      <c r="O100" s="24"/>
      <c r="P100" s="154">
        <f>$O$100*$H$100</f>
        <v>0</v>
      </c>
      <c r="Q100" s="154">
        <v>0.1231</v>
      </c>
      <c r="R100" s="154">
        <f>$Q$100*$H$100</f>
        <v>5.23175</v>
      </c>
      <c r="S100" s="154">
        <v>0</v>
      </c>
      <c r="T100" s="155">
        <f>$S$100*$H$100</f>
        <v>0</v>
      </c>
      <c r="AR100" s="89" t="s">
        <v>135</v>
      </c>
      <c r="AT100" s="89" t="s">
        <v>130</v>
      </c>
      <c r="AU100" s="89" t="s">
        <v>136</v>
      </c>
      <c r="AY100" s="89" t="s">
        <v>127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89" t="s">
        <v>136</v>
      </c>
      <c r="BK100" s="156">
        <f>ROUND($I$100*$H$100,2)</f>
        <v>0</v>
      </c>
      <c r="BL100" s="89" t="s">
        <v>135</v>
      </c>
      <c r="BM100" s="89" t="s">
        <v>477</v>
      </c>
    </row>
    <row r="101" spans="2:47" s="6" customFormat="1" ht="44.25" customHeight="1">
      <c r="B101" s="23"/>
      <c r="C101" s="24"/>
      <c r="D101" s="157" t="s">
        <v>138</v>
      </c>
      <c r="E101" s="24"/>
      <c r="F101" s="158" t="s">
        <v>164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138</v>
      </c>
      <c r="AU101" s="6" t="s">
        <v>136</v>
      </c>
    </row>
    <row r="102" spans="2:63" s="132" customFormat="1" ht="30.75" customHeight="1">
      <c r="B102" s="133"/>
      <c r="C102" s="134"/>
      <c r="D102" s="134" t="s">
        <v>69</v>
      </c>
      <c r="E102" s="143" t="s">
        <v>169</v>
      </c>
      <c r="F102" s="143" t="s">
        <v>170</v>
      </c>
      <c r="G102" s="134"/>
      <c r="H102" s="134"/>
      <c r="J102" s="144">
        <f>$BK$102</f>
        <v>0</v>
      </c>
      <c r="K102" s="134"/>
      <c r="L102" s="137"/>
      <c r="M102" s="138"/>
      <c r="N102" s="134"/>
      <c r="O102" s="134"/>
      <c r="P102" s="139">
        <f>SUM($P$103:$P$104)</f>
        <v>0</v>
      </c>
      <c r="Q102" s="134"/>
      <c r="R102" s="139">
        <f>SUM($R$103:$R$104)</f>
        <v>1E-05</v>
      </c>
      <c r="S102" s="134"/>
      <c r="T102" s="140">
        <f>SUM($T$103:$T$104)</f>
        <v>5.8644</v>
      </c>
      <c r="AR102" s="141" t="s">
        <v>21</v>
      </c>
      <c r="AT102" s="141" t="s">
        <v>69</v>
      </c>
      <c r="AU102" s="141" t="s">
        <v>21</v>
      </c>
      <c r="AY102" s="141" t="s">
        <v>127</v>
      </c>
      <c r="BK102" s="142">
        <f>SUM($BK$103:$BK$104)</f>
        <v>0</v>
      </c>
    </row>
    <row r="103" spans="2:65" s="6" customFormat="1" ht="15.75" customHeight="1">
      <c r="B103" s="23"/>
      <c r="C103" s="145" t="s">
        <v>169</v>
      </c>
      <c r="D103" s="145" t="s">
        <v>130</v>
      </c>
      <c r="E103" s="146" t="s">
        <v>172</v>
      </c>
      <c r="F103" s="147" t="s">
        <v>173</v>
      </c>
      <c r="G103" s="148" t="s">
        <v>174</v>
      </c>
      <c r="H103" s="149">
        <v>1</v>
      </c>
      <c r="I103" s="150"/>
      <c r="J103" s="151">
        <f>ROUND($I$103*$H$103,2)</f>
        <v>0</v>
      </c>
      <c r="K103" s="147"/>
      <c r="L103" s="43"/>
      <c r="M103" s="152"/>
      <c r="N103" s="153" t="s">
        <v>42</v>
      </c>
      <c r="O103" s="24"/>
      <c r="P103" s="154">
        <f>$O$103*$H$103</f>
        <v>0</v>
      </c>
      <c r="Q103" s="154">
        <v>1E-05</v>
      </c>
      <c r="R103" s="154">
        <f>$Q$103*$H$103</f>
        <v>1E-05</v>
      </c>
      <c r="S103" s="154">
        <v>0</v>
      </c>
      <c r="T103" s="155">
        <f>$S$103*$H$103</f>
        <v>0</v>
      </c>
      <c r="AR103" s="89" t="s">
        <v>135</v>
      </c>
      <c r="AT103" s="89" t="s">
        <v>130</v>
      </c>
      <c r="AU103" s="89" t="s">
        <v>136</v>
      </c>
      <c r="AY103" s="6" t="s">
        <v>127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136</v>
      </c>
      <c r="BK103" s="156">
        <f>ROUND($I$103*$H$103,2)</f>
        <v>0</v>
      </c>
      <c r="BL103" s="89" t="s">
        <v>135</v>
      </c>
      <c r="BM103" s="89" t="s">
        <v>478</v>
      </c>
    </row>
    <row r="104" spans="2:65" s="6" customFormat="1" ht="15.75" customHeight="1">
      <c r="B104" s="23"/>
      <c r="C104" s="148" t="s">
        <v>26</v>
      </c>
      <c r="D104" s="148" t="s">
        <v>130</v>
      </c>
      <c r="E104" s="146" t="s">
        <v>411</v>
      </c>
      <c r="F104" s="147" t="s">
        <v>412</v>
      </c>
      <c r="G104" s="148" t="s">
        <v>144</v>
      </c>
      <c r="H104" s="149">
        <v>108.6</v>
      </c>
      <c r="I104" s="150"/>
      <c r="J104" s="151">
        <f>ROUND($I$104*$H$104,2)</f>
        <v>0</v>
      </c>
      <c r="K104" s="147" t="s">
        <v>134</v>
      </c>
      <c r="L104" s="43"/>
      <c r="M104" s="152"/>
      <c r="N104" s="153" t="s">
        <v>42</v>
      </c>
      <c r="O104" s="24"/>
      <c r="P104" s="154">
        <f>$O$104*$H$104</f>
        <v>0</v>
      </c>
      <c r="Q104" s="154">
        <v>0</v>
      </c>
      <c r="R104" s="154">
        <f>$Q$104*$H$104</f>
        <v>0</v>
      </c>
      <c r="S104" s="154">
        <v>0.054</v>
      </c>
      <c r="T104" s="155">
        <f>$S$104*$H$104</f>
        <v>5.8644</v>
      </c>
      <c r="AR104" s="89" t="s">
        <v>135</v>
      </c>
      <c r="AT104" s="89" t="s">
        <v>130</v>
      </c>
      <c r="AU104" s="89" t="s">
        <v>136</v>
      </c>
      <c r="AY104" s="89" t="s">
        <v>127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136</v>
      </c>
      <c r="BK104" s="156">
        <f>ROUND($I$104*$H$104,2)</f>
        <v>0</v>
      </c>
      <c r="BL104" s="89" t="s">
        <v>135</v>
      </c>
      <c r="BM104" s="89" t="s">
        <v>479</v>
      </c>
    </row>
    <row r="105" spans="2:63" s="132" customFormat="1" ht="30.75" customHeight="1">
      <c r="B105" s="133"/>
      <c r="C105" s="134"/>
      <c r="D105" s="134" t="s">
        <v>69</v>
      </c>
      <c r="E105" s="143" t="s">
        <v>182</v>
      </c>
      <c r="F105" s="143" t="s">
        <v>183</v>
      </c>
      <c r="G105" s="134"/>
      <c r="H105" s="134"/>
      <c r="J105" s="144">
        <f>$BK$105</f>
        <v>0</v>
      </c>
      <c r="K105" s="134"/>
      <c r="L105" s="137"/>
      <c r="M105" s="138"/>
      <c r="N105" s="134"/>
      <c r="O105" s="134"/>
      <c r="P105" s="139">
        <f>SUM($P$106:$P$110)</f>
        <v>0</v>
      </c>
      <c r="Q105" s="134"/>
      <c r="R105" s="139">
        <f>SUM($R$106:$R$110)</f>
        <v>0</v>
      </c>
      <c r="S105" s="134"/>
      <c r="T105" s="140">
        <f>SUM($T$106:$T$110)</f>
        <v>0</v>
      </c>
      <c r="AR105" s="141" t="s">
        <v>21</v>
      </c>
      <c r="AT105" s="141" t="s">
        <v>69</v>
      </c>
      <c r="AU105" s="141" t="s">
        <v>21</v>
      </c>
      <c r="AY105" s="141" t="s">
        <v>127</v>
      </c>
      <c r="BK105" s="142">
        <f>SUM($BK$106:$BK$110)</f>
        <v>0</v>
      </c>
    </row>
    <row r="106" spans="2:65" s="6" customFormat="1" ht="15.75" customHeight="1">
      <c r="B106" s="23"/>
      <c r="C106" s="148" t="s">
        <v>184</v>
      </c>
      <c r="D106" s="148" t="s">
        <v>130</v>
      </c>
      <c r="E106" s="146" t="s">
        <v>185</v>
      </c>
      <c r="F106" s="147" t="s">
        <v>186</v>
      </c>
      <c r="G106" s="148" t="s">
        <v>187</v>
      </c>
      <c r="H106" s="149">
        <v>6.247</v>
      </c>
      <c r="I106" s="150"/>
      <c r="J106" s="151">
        <f>ROUND($I$106*$H$106,2)</f>
        <v>0</v>
      </c>
      <c r="K106" s="147" t="s">
        <v>134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135</v>
      </c>
      <c r="AT106" s="89" t="s">
        <v>130</v>
      </c>
      <c r="AU106" s="89" t="s">
        <v>136</v>
      </c>
      <c r="AY106" s="89" t="s">
        <v>127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136</v>
      </c>
      <c r="BK106" s="156">
        <f>ROUND($I$106*$H$106,2)</f>
        <v>0</v>
      </c>
      <c r="BL106" s="89" t="s">
        <v>135</v>
      </c>
      <c r="BM106" s="89" t="s">
        <v>480</v>
      </c>
    </row>
    <row r="107" spans="2:65" s="6" customFormat="1" ht="15.75" customHeight="1">
      <c r="B107" s="23"/>
      <c r="C107" s="148" t="s">
        <v>189</v>
      </c>
      <c r="D107" s="148" t="s">
        <v>130</v>
      </c>
      <c r="E107" s="146" t="s">
        <v>190</v>
      </c>
      <c r="F107" s="147" t="s">
        <v>191</v>
      </c>
      <c r="G107" s="148" t="s">
        <v>187</v>
      </c>
      <c r="H107" s="149">
        <v>6.247</v>
      </c>
      <c r="I107" s="150"/>
      <c r="J107" s="151">
        <f>ROUND($I$107*$H$107,2)</f>
        <v>0</v>
      </c>
      <c r="K107" s="147" t="s">
        <v>134</v>
      </c>
      <c r="L107" s="43"/>
      <c r="M107" s="152"/>
      <c r="N107" s="153" t="s">
        <v>42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135</v>
      </c>
      <c r="AT107" s="89" t="s">
        <v>130</v>
      </c>
      <c r="AU107" s="89" t="s">
        <v>136</v>
      </c>
      <c r="AY107" s="89" t="s">
        <v>127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136</v>
      </c>
      <c r="BK107" s="156">
        <f>ROUND($I$107*$H$107,2)</f>
        <v>0</v>
      </c>
      <c r="BL107" s="89" t="s">
        <v>135</v>
      </c>
      <c r="BM107" s="89" t="s">
        <v>481</v>
      </c>
    </row>
    <row r="108" spans="2:65" s="6" customFormat="1" ht="15.75" customHeight="1">
      <c r="B108" s="23"/>
      <c r="C108" s="148" t="s">
        <v>193</v>
      </c>
      <c r="D108" s="148" t="s">
        <v>130</v>
      </c>
      <c r="E108" s="146" t="s">
        <v>194</v>
      </c>
      <c r="F108" s="147" t="s">
        <v>195</v>
      </c>
      <c r="G108" s="148" t="s">
        <v>187</v>
      </c>
      <c r="H108" s="149">
        <v>87.458</v>
      </c>
      <c r="I108" s="150"/>
      <c r="J108" s="151">
        <f>ROUND($I$108*$H$108,2)</f>
        <v>0</v>
      </c>
      <c r="K108" s="147" t="s">
        <v>134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135</v>
      </c>
      <c r="AT108" s="89" t="s">
        <v>130</v>
      </c>
      <c r="AU108" s="89" t="s">
        <v>136</v>
      </c>
      <c r="AY108" s="89" t="s">
        <v>127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136</v>
      </c>
      <c r="BK108" s="156">
        <f>ROUND($I$108*$H$108,2)</f>
        <v>0</v>
      </c>
      <c r="BL108" s="89" t="s">
        <v>135</v>
      </c>
      <c r="BM108" s="89" t="s">
        <v>482</v>
      </c>
    </row>
    <row r="109" spans="2:51" s="6" customFormat="1" ht="15.75" customHeight="1">
      <c r="B109" s="159"/>
      <c r="C109" s="160"/>
      <c r="D109" s="161" t="s">
        <v>165</v>
      </c>
      <c r="E109" s="160"/>
      <c r="F109" s="162" t="s">
        <v>483</v>
      </c>
      <c r="G109" s="160"/>
      <c r="H109" s="163">
        <v>87.458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165</v>
      </c>
      <c r="AU109" s="167" t="s">
        <v>136</v>
      </c>
      <c r="AV109" s="167" t="s">
        <v>136</v>
      </c>
      <c r="AW109" s="167" t="s">
        <v>70</v>
      </c>
      <c r="AX109" s="167" t="s">
        <v>21</v>
      </c>
      <c r="AY109" s="167" t="s">
        <v>127</v>
      </c>
    </row>
    <row r="110" spans="2:65" s="6" customFormat="1" ht="15.75" customHeight="1">
      <c r="B110" s="23"/>
      <c r="C110" s="145" t="s">
        <v>198</v>
      </c>
      <c r="D110" s="145" t="s">
        <v>130</v>
      </c>
      <c r="E110" s="146" t="s">
        <v>199</v>
      </c>
      <c r="F110" s="147" t="s">
        <v>200</v>
      </c>
      <c r="G110" s="148" t="s">
        <v>187</v>
      </c>
      <c r="H110" s="149">
        <v>6.247</v>
      </c>
      <c r="I110" s="150"/>
      <c r="J110" s="151">
        <f>ROUND($I$110*$H$110,2)</f>
        <v>0</v>
      </c>
      <c r="K110" s="147" t="s">
        <v>134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135</v>
      </c>
      <c r="AT110" s="89" t="s">
        <v>130</v>
      </c>
      <c r="AU110" s="89" t="s">
        <v>136</v>
      </c>
      <c r="AY110" s="6" t="s">
        <v>127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136</v>
      </c>
      <c r="BK110" s="156">
        <f>ROUND($I$110*$H$110,2)</f>
        <v>0</v>
      </c>
      <c r="BL110" s="89" t="s">
        <v>135</v>
      </c>
      <c r="BM110" s="89" t="s">
        <v>484</v>
      </c>
    </row>
    <row r="111" spans="2:63" s="132" customFormat="1" ht="30.75" customHeight="1">
      <c r="B111" s="133"/>
      <c r="C111" s="134"/>
      <c r="D111" s="134" t="s">
        <v>69</v>
      </c>
      <c r="E111" s="143" t="s">
        <v>202</v>
      </c>
      <c r="F111" s="143" t="s">
        <v>203</v>
      </c>
      <c r="G111" s="134"/>
      <c r="H111" s="134"/>
      <c r="J111" s="144">
        <f>$BK$111</f>
        <v>0</v>
      </c>
      <c r="K111" s="134"/>
      <c r="L111" s="137"/>
      <c r="M111" s="138"/>
      <c r="N111" s="134"/>
      <c r="O111" s="134"/>
      <c r="P111" s="139">
        <f>$P$112</f>
        <v>0</v>
      </c>
      <c r="Q111" s="134"/>
      <c r="R111" s="139">
        <f>$R$112</f>
        <v>0</v>
      </c>
      <c r="S111" s="134"/>
      <c r="T111" s="140">
        <f>$T$112</f>
        <v>0</v>
      </c>
      <c r="AR111" s="141" t="s">
        <v>21</v>
      </c>
      <c r="AT111" s="141" t="s">
        <v>69</v>
      </c>
      <c r="AU111" s="141" t="s">
        <v>21</v>
      </c>
      <c r="AY111" s="141" t="s">
        <v>127</v>
      </c>
      <c r="BK111" s="142">
        <f>$BK$112</f>
        <v>0</v>
      </c>
    </row>
    <row r="112" spans="2:65" s="6" customFormat="1" ht="15.75" customHeight="1">
      <c r="B112" s="23"/>
      <c r="C112" s="148" t="s">
        <v>8</v>
      </c>
      <c r="D112" s="148" t="s">
        <v>130</v>
      </c>
      <c r="E112" s="146" t="s">
        <v>204</v>
      </c>
      <c r="F112" s="147" t="s">
        <v>205</v>
      </c>
      <c r="G112" s="148" t="s">
        <v>187</v>
      </c>
      <c r="H112" s="149">
        <v>10.393</v>
      </c>
      <c r="I112" s="150"/>
      <c r="J112" s="151">
        <f>ROUND($I$112*$H$112,2)</f>
        <v>0</v>
      </c>
      <c r="K112" s="147" t="s">
        <v>134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135</v>
      </c>
      <c r="AT112" s="89" t="s">
        <v>130</v>
      </c>
      <c r="AU112" s="89" t="s">
        <v>136</v>
      </c>
      <c r="AY112" s="89" t="s">
        <v>127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136</v>
      </c>
      <c r="BK112" s="156">
        <f>ROUND($I$112*$H$112,2)</f>
        <v>0</v>
      </c>
      <c r="BL112" s="89" t="s">
        <v>135</v>
      </c>
      <c r="BM112" s="89" t="s">
        <v>485</v>
      </c>
    </row>
    <row r="113" spans="2:63" s="132" customFormat="1" ht="37.5" customHeight="1">
      <c r="B113" s="133"/>
      <c r="C113" s="134"/>
      <c r="D113" s="134" t="s">
        <v>69</v>
      </c>
      <c r="E113" s="135" t="s">
        <v>207</v>
      </c>
      <c r="F113" s="135" t="s">
        <v>208</v>
      </c>
      <c r="G113" s="134"/>
      <c r="H113" s="134"/>
      <c r="J113" s="136">
        <f>$BK$113</f>
        <v>0</v>
      </c>
      <c r="K113" s="134"/>
      <c r="L113" s="137"/>
      <c r="M113" s="138"/>
      <c r="N113" s="134"/>
      <c r="O113" s="134"/>
      <c r="P113" s="139">
        <f>$P$114+$P$119+$P$138</f>
        <v>0</v>
      </c>
      <c r="Q113" s="134"/>
      <c r="R113" s="139">
        <f>$R$114+$R$119+$R$138</f>
        <v>2.0539544</v>
      </c>
      <c r="S113" s="134"/>
      <c r="T113" s="140">
        <f>$T$114+$T$119+$T$138</f>
        <v>0.382135</v>
      </c>
      <c r="AR113" s="141" t="s">
        <v>136</v>
      </c>
      <c r="AT113" s="141" t="s">
        <v>69</v>
      </c>
      <c r="AU113" s="141" t="s">
        <v>70</v>
      </c>
      <c r="AY113" s="141" t="s">
        <v>127</v>
      </c>
      <c r="BK113" s="142">
        <f>$BK$114+$BK$119+$BK$138</f>
        <v>0</v>
      </c>
    </row>
    <row r="114" spans="2:63" s="132" customFormat="1" ht="21" customHeight="1">
      <c r="B114" s="133"/>
      <c r="C114" s="134"/>
      <c r="D114" s="134" t="s">
        <v>69</v>
      </c>
      <c r="E114" s="143" t="s">
        <v>209</v>
      </c>
      <c r="F114" s="143" t="s">
        <v>210</v>
      </c>
      <c r="G114" s="134"/>
      <c r="H114" s="134"/>
      <c r="J114" s="144">
        <f>$BK$114</f>
        <v>0</v>
      </c>
      <c r="K114" s="134"/>
      <c r="L114" s="137"/>
      <c r="M114" s="138"/>
      <c r="N114" s="134"/>
      <c r="O114" s="134"/>
      <c r="P114" s="139">
        <f>SUM($P$115:$P$118)</f>
        <v>0</v>
      </c>
      <c r="Q114" s="134"/>
      <c r="R114" s="139">
        <f>SUM($R$115:$R$118)</f>
        <v>0.11493500000000001</v>
      </c>
      <c r="S114" s="134"/>
      <c r="T114" s="140">
        <f>SUM($T$115:$T$118)</f>
        <v>0.151135</v>
      </c>
      <c r="AR114" s="141" t="s">
        <v>136</v>
      </c>
      <c r="AT114" s="141" t="s">
        <v>69</v>
      </c>
      <c r="AU114" s="141" t="s">
        <v>21</v>
      </c>
      <c r="AY114" s="141" t="s">
        <v>127</v>
      </c>
      <c r="BK114" s="142">
        <f>SUM($BK$115:$BK$118)</f>
        <v>0</v>
      </c>
    </row>
    <row r="115" spans="2:65" s="6" customFormat="1" ht="15.75" customHeight="1">
      <c r="B115" s="23"/>
      <c r="C115" s="148" t="s">
        <v>211</v>
      </c>
      <c r="D115" s="148" t="s">
        <v>130</v>
      </c>
      <c r="E115" s="146" t="s">
        <v>212</v>
      </c>
      <c r="F115" s="147" t="s">
        <v>213</v>
      </c>
      <c r="G115" s="148" t="s">
        <v>133</v>
      </c>
      <c r="H115" s="149">
        <v>90.5</v>
      </c>
      <c r="I115" s="150"/>
      <c r="J115" s="151">
        <f>ROUND($I$115*$H$115,2)</f>
        <v>0</v>
      </c>
      <c r="K115" s="147" t="s">
        <v>134</v>
      </c>
      <c r="L115" s="43"/>
      <c r="M115" s="152"/>
      <c r="N115" s="153" t="s">
        <v>42</v>
      </c>
      <c r="O115" s="24"/>
      <c r="P115" s="154">
        <f>$O$115*$H$115</f>
        <v>0</v>
      </c>
      <c r="Q115" s="154">
        <v>0</v>
      </c>
      <c r="R115" s="154">
        <f>$Q$115*$H$115</f>
        <v>0</v>
      </c>
      <c r="S115" s="154">
        <v>0.00167</v>
      </c>
      <c r="T115" s="155">
        <f>$S$115*$H$115</f>
        <v>0.151135</v>
      </c>
      <c r="AR115" s="89" t="s">
        <v>211</v>
      </c>
      <c r="AT115" s="89" t="s">
        <v>130</v>
      </c>
      <c r="AU115" s="89" t="s">
        <v>136</v>
      </c>
      <c r="AY115" s="89" t="s">
        <v>127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136</v>
      </c>
      <c r="BK115" s="156">
        <f>ROUND($I$115*$H$115,2)</f>
        <v>0</v>
      </c>
      <c r="BL115" s="89" t="s">
        <v>211</v>
      </c>
      <c r="BM115" s="89" t="s">
        <v>486</v>
      </c>
    </row>
    <row r="116" spans="2:65" s="6" customFormat="1" ht="15.75" customHeight="1">
      <c r="B116" s="23"/>
      <c r="C116" s="148" t="s">
        <v>215</v>
      </c>
      <c r="D116" s="148" t="s">
        <v>130</v>
      </c>
      <c r="E116" s="146" t="s">
        <v>216</v>
      </c>
      <c r="F116" s="147" t="s">
        <v>217</v>
      </c>
      <c r="G116" s="148" t="s">
        <v>133</v>
      </c>
      <c r="H116" s="149">
        <v>90.5</v>
      </c>
      <c r="I116" s="150"/>
      <c r="J116" s="151">
        <f>ROUND($I$116*$H$116,2)</f>
        <v>0</v>
      </c>
      <c r="K116" s="147" t="s">
        <v>134</v>
      </c>
      <c r="L116" s="43"/>
      <c r="M116" s="152"/>
      <c r="N116" s="153" t="s">
        <v>42</v>
      </c>
      <c r="O116" s="24"/>
      <c r="P116" s="154">
        <f>$O$116*$H$116</f>
        <v>0</v>
      </c>
      <c r="Q116" s="154">
        <v>0.00127</v>
      </c>
      <c r="R116" s="154">
        <f>$Q$116*$H$116</f>
        <v>0.11493500000000001</v>
      </c>
      <c r="S116" s="154">
        <v>0</v>
      </c>
      <c r="T116" s="155">
        <f>$S$116*$H$116</f>
        <v>0</v>
      </c>
      <c r="AR116" s="89" t="s">
        <v>211</v>
      </c>
      <c r="AT116" s="89" t="s">
        <v>130</v>
      </c>
      <c r="AU116" s="89" t="s">
        <v>136</v>
      </c>
      <c r="AY116" s="89" t="s">
        <v>127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136</v>
      </c>
      <c r="BK116" s="156">
        <f>ROUND($I$116*$H$116,2)</f>
        <v>0</v>
      </c>
      <c r="BL116" s="89" t="s">
        <v>211</v>
      </c>
      <c r="BM116" s="89" t="s">
        <v>487</v>
      </c>
    </row>
    <row r="117" spans="2:65" s="6" customFormat="1" ht="15.75" customHeight="1">
      <c r="B117" s="23"/>
      <c r="C117" s="148" t="s">
        <v>219</v>
      </c>
      <c r="D117" s="148" t="s">
        <v>130</v>
      </c>
      <c r="E117" s="146" t="s">
        <v>424</v>
      </c>
      <c r="F117" s="147" t="s">
        <v>425</v>
      </c>
      <c r="G117" s="148" t="s">
        <v>229</v>
      </c>
      <c r="H117" s="149">
        <v>51</v>
      </c>
      <c r="I117" s="150"/>
      <c r="J117" s="151">
        <f>ROUND($I$117*$H$117,2)</f>
        <v>0</v>
      </c>
      <c r="K117" s="147" t="s">
        <v>134</v>
      </c>
      <c r="L117" s="43"/>
      <c r="M117" s="152"/>
      <c r="N117" s="153" t="s">
        <v>42</v>
      </c>
      <c r="O117" s="24"/>
      <c r="P117" s="154">
        <f>$O$117*$H$117</f>
        <v>0</v>
      </c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211</v>
      </c>
      <c r="AT117" s="89" t="s">
        <v>130</v>
      </c>
      <c r="AU117" s="89" t="s">
        <v>136</v>
      </c>
      <c r="AY117" s="89" t="s">
        <v>127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136</v>
      </c>
      <c r="BK117" s="156">
        <f>ROUND($I$117*$H$117,2)</f>
        <v>0</v>
      </c>
      <c r="BL117" s="89" t="s">
        <v>211</v>
      </c>
      <c r="BM117" s="89" t="s">
        <v>488</v>
      </c>
    </row>
    <row r="118" spans="2:65" s="6" customFormat="1" ht="15.75" customHeight="1">
      <c r="B118" s="23"/>
      <c r="C118" s="148" t="s">
        <v>226</v>
      </c>
      <c r="D118" s="148" t="s">
        <v>130</v>
      </c>
      <c r="E118" s="146" t="s">
        <v>220</v>
      </c>
      <c r="F118" s="147" t="s">
        <v>221</v>
      </c>
      <c r="G118" s="148" t="s">
        <v>222</v>
      </c>
      <c r="H118" s="176"/>
      <c r="I118" s="150"/>
      <c r="J118" s="151">
        <f>ROUND($I$118*$H$118,2)</f>
        <v>0</v>
      </c>
      <c r="K118" s="147" t="s">
        <v>134</v>
      </c>
      <c r="L118" s="43"/>
      <c r="M118" s="152"/>
      <c r="N118" s="153" t="s">
        <v>42</v>
      </c>
      <c r="O118" s="24"/>
      <c r="P118" s="154">
        <f>$O$118*$H$118</f>
        <v>0</v>
      </c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211</v>
      </c>
      <c r="AT118" s="89" t="s">
        <v>130</v>
      </c>
      <c r="AU118" s="89" t="s">
        <v>136</v>
      </c>
      <c r="AY118" s="89" t="s">
        <v>127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136</v>
      </c>
      <c r="BK118" s="156">
        <f>ROUND($I$118*$H$118,2)</f>
        <v>0</v>
      </c>
      <c r="BL118" s="89" t="s">
        <v>211</v>
      </c>
      <c r="BM118" s="89" t="s">
        <v>489</v>
      </c>
    </row>
    <row r="119" spans="2:63" s="132" customFormat="1" ht="30.75" customHeight="1">
      <c r="B119" s="133"/>
      <c r="C119" s="134"/>
      <c r="D119" s="134" t="s">
        <v>69</v>
      </c>
      <c r="E119" s="143" t="s">
        <v>224</v>
      </c>
      <c r="F119" s="143" t="s">
        <v>225</v>
      </c>
      <c r="G119" s="134"/>
      <c r="H119" s="134"/>
      <c r="J119" s="144">
        <f>$BK$119</f>
        <v>0</v>
      </c>
      <c r="K119" s="134"/>
      <c r="L119" s="137"/>
      <c r="M119" s="138"/>
      <c r="N119" s="134"/>
      <c r="O119" s="134"/>
      <c r="P119" s="139">
        <f>SUM($P$120:$P$137)</f>
        <v>0</v>
      </c>
      <c r="Q119" s="134"/>
      <c r="R119" s="139">
        <f>SUM($R$120:$R$137)</f>
        <v>1.7934894</v>
      </c>
      <c r="S119" s="134"/>
      <c r="T119" s="140">
        <f>SUM($T$120:$T$137)</f>
        <v>0.231</v>
      </c>
      <c r="AR119" s="141" t="s">
        <v>136</v>
      </c>
      <c r="AT119" s="141" t="s">
        <v>69</v>
      </c>
      <c r="AU119" s="141" t="s">
        <v>21</v>
      </c>
      <c r="AY119" s="141" t="s">
        <v>127</v>
      </c>
      <c r="BK119" s="142">
        <f>SUM($BK$120:$BK$137)</f>
        <v>0</v>
      </c>
    </row>
    <row r="120" spans="2:65" s="6" customFormat="1" ht="15.75" customHeight="1">
      <c r="B120" s="23"/>
      <c r="C120" s="148" t="s">
        <v>231</v>
      </c>
      <c r="D120" s="148" t="s">
        <v>130</v>
      </c>
      <c r="E120" s="146" t="s">
        <v>428</v>
      </c>
      <c r="F120" s="147" t="s">
        <v>429</v>
      </c>
      <c r="G120" s="148" t="s">
        <v>229</v>
      </c>
      <c r="H120" s="149">
        <v>12</v>
      </c>
      <c r="I120" s="150"/>
      <c r="J120" s="151">
        <f>ROUND($I$120*$H$120,2)</f>
        <v>0</v>
      </c>
      <c r="K120" s="147" t="s">
        <v>134</v>
      </c>
      <c r="L120" s="43"/>
      <c r="M120" s="152"/>
      <c r="N120" s="153" t="s">
        <v>42</v>
      </c>
      <c r="O120" s="24"/>
      <c r="P120" s="154">
        <f>$O$120*$H$120</f>
        <v>0</v>
      </c>
      <c r="Q120" s="154">
        <v>0</v>
      </c>
      <c r="R120" s="154">
        <f>$Q$120*$H$120</f>
        <v>0</v>
      </c>
      <c r="S120" s="154">
        <v>0.003</v>
      </c>
      <c r="T120" s="155">
        <f>$S$120*$H$120</f>
        <v>0.036000000000000004</v>
      </c>
      <c r="AR120" s="89" t="s">
        <v>211</v>
      </c>
      <c r="AT120" s="89" t="s">
        <v>130</v>
      </c>
      <c r="AU120" s="89" t="s">
        <v>136</v>
      </c>
      <c r="AY120" s="89" t="s">
        <v>127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136</v>
      </c>
      <c r="BK120" s="156">
        <f>ROUND($I$120*$H$120,2)</f>
        <v>0</v>
      </c>
      <c r="BL120" s="89" t="s">
        <v>211</v>
      </c>
      <c r="BM120" s="89" t="s">
        <v>490</v>
      </c>
    </row>
    <row r="121" spans="2:65" s="6" customFormat="1" ht="15.75" customHeight="1">
      <c r="B121" s="23"/>
      <c r="C121" s="148" t="s">
        <v>7</v>
      </c>
      <c r="D121" s="148" t="s">
        <v>130</v>
      </c>
      <c r="E121" s="146" t="s">
        <v>227</v>
      </c>
      <c r="F121" s="147" t="s">
        <v>228</v>
      </c>
      <c r="G121" s="148" t="s">
        <v>229</v>
      </c>
      <c r="H121" s="149">
        <v>39</v>
      </c>
      <c r="I121" s="150"/>
      <c r="J121" s="151">
        <f>ROUND($I$121*$H$121,2)</f>
        <v>0</v>
      </c>
      <c r="K121" s="147" t="s">
        <v>134</v>
      </c>
      <c r="L121" s="43"/>
      <c r="M121" s="152"/>
      <c r="N121" s="153" t="s">
        <v>42</v>
      </c>
      <c r="O121" s="24"/>
      <c r="P121" s="154">
        <f>$O$121*$H$121</f>
        <v>0</v>
      </c>
      <c r="Q121" s="154">
        <v>0</v>
      </c>
      <c r="R121" s="154">
        <f>$Q$121*$H$121</f>
        <v>0</v>
      </c>
      <c r="S121" s="154">
        <v>0.005</v>
      </c>
      <c r="T121" s="155">
        <f>$S$121*$H$121</f>
        <v>0.195</v>
      </c>
      <c r="AR121" s="89" t="s">
        <v>211</v>
      </c>
      <c r="AT121" s="89" t="s">
        <v>130</v>
      </c>
      <c r="AU121" s="89" t="s">
        <v>136</v>
      </c>
      <c r="AY121" s="89" t="s">
        <v>127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136</v>
      </c>
      <c r="BK121" s="156">
        <f>ROUND($I$121*$H$121,2)</f>
        <v>0</v>
      </c>
      <c r="BL121" s="89" t="s">
        <v>211</v>
      </c>
      <c r="BM121" s="89" t="s">
        <v>491</v>
      </c>
    </row>
    <row r="122" spans="2:65" s="6" customFormat="1" ht="15.75" customHeight="1">
      <c r="B122" s="23"/>
      <c r="C122" s="148" t="s">
        <v>240</v>
      </c>
      <c r="D122" s="148" t="s">
        <v>130</v>
      </c>
      <c r="E122" s="146" t="s">
        <v>266</v>
      </c>
      <c r="F122" s="147" t="s">
        <v>267</v>
      </c>
      <c r="G122" s="148" t="s">
        <v>144</v>
      </c>
      <c r="H122" s="149">
        <v>108.6</v>
      </c>
      <c r="I122" s="150"/>
      <c r="J122" s="151">
        <f>ROUND($I$122*$H$122,2)</f>
        <v>0</v>
      </c>
      <c r="K122" s="147" t="s">
        <v>134</v>
      </c>
      <c r="L122" s="43"/>
      <c r="M122" s="152"/>
      <c r="N122" s="153" t="s">
        <v>42</v>
      </c>
      <c r="O122" s="24"/>
      <c r="P122" s="154">
        <f>$O$122*$H$122</f>
        <v>0</v>
      </c>
      <c r="Q122" s="154">
        <v>0.00025</v>
      </c>
      <c r="R122" s="154">
        <f>$Q$122*$H$122</f>
        <v>0.02715</v>
      </c>
      <c r="S122" s="154">
        <v>0</v>
      </c>
      <c r="T122" s="155">
        <f>$S$122*$H$122</f>
        <v>0</v>
      </c>
      <c r="AR122" s="89" t="s">
        <v>211</v>
      </c>
      <c r="AT122" s="89" t="s">
        <v>130</v>
      </c>
      <c r="AU122" s="89" t="s">
        <v>136</v>
      </c>
      <c r="AY122" s="89" t="s">
        <v>127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136</v>
      </c>
      <c r="BK122" s="156">
        <f>ROUND($I$122*$H$122,2)</f>
        <v>0</v>
      </c>
      <c r="BL122" s="89" t="s">
        <v>211</v>
      </c>
      <c r="BM122" s="89" t="s">
        <v>492</v>
      </c>
    </row>
    <row r="123" spans="2:65" s="6" customFormat="1" ht="15.75" customHeight="1">
      <c r="B123" s="23"/>
      <c r="C123" s="177" t="s">
        <v>245</v>
      </c>
      <c r="D123" s="177" t="s">
        <v>235</v>
      </c>
      <c r="E123" s="178" t="s">
        <v>338</v>
      </c>
      <c r="F123" s="179" t="s">
        <v>493</v>
      </c>
      <c r="G123" s="177" t="s">
        <v>229</v>
      </c>
      <c r="H123" s="180">
        <v>12</v>
      </c>
      <c r="I123" s="181"/>
      <c r="J123" s="182">
        <f>ROUND($I$123*$H$123,2)</f>
        <v>0</v>
      </c>
      <c r="K123" s="179"/>
      <c r="L123" s="183"/>
      <c r="M123" s="184"/>
      <c r="N123" s="185" t="s">
        <v>42</v>
      </c>
      <c r="O123" s="24"/>
      <c r="P123" s="154">
        <f>$O$123*$H$123</f>
        <v>0</v>
      </c>
      <c r="Q123" s="154">
        <v>0.0249</v>
      </c>
      <c r="R123" s="154">
        <f>$Q$123*$H$123</f>
        <v>0.29879999999999995</v>
      </c>
      <c r="S123" s="154">
        <v>0</v>
      </c>
      <c r="T123" s="155">
        <f>$S$123*$H$123</f>
        <v>0</v>
      </c>
      <c r="AR123" s="89" t="s">
        <v>238</v>
      </c>
      <c r="AT123" s="89" t="s">
        <v>235</v>
      </c>
      <c r="AU123" s="89" t="s">
        <v>136</v>
      </c>
      <c r="AY123" s="89" t="s">
        <v>127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136</v>
      </c>
      <c r="BK123" s="156">
        <f>ROUND($I$123*$H$123,2)</f>
        <v>0</v>
      </c>
      <c r="BL123" s="89" t="s">
        <v>211</v>
      </c>
      <c r="BM123" s="89" t="s">
        <v>494</v>
      </c>
    </row>
    <row r="124" spans="2:65" s="6" customFormat="1" ht="15.75" customHeight="1">
      <c r="B124" s="23"/>
      <c r="C124" s="177" t="s">
        <v>249</v>
      </c>
      <c r="D124" s="177" t="s">
        <v>235</v>
      </c>
      <c r="E124" s="178" t="s">
        <v>449</v>
      </c>
      <c r="F124" s="179" t="s">
        <v>495</v>
      </c>
      <c r="G124" s="177" t="s">
        <v>229</v>
      </c>
      <c r="H124" s="180">
        <v>6</v>
      </c>
      <c r="I124" s="181"/>
      <c r="J124" s="182">
        <f>ROUND($I$124*$H$124,2)</f>
        <v>0</v>
      </c>
      <c r="K124" s="179"/>
      <c r="L124" s="183"/>
      <c r="M124" s="184"/>
      <c r="N124" s="185" t="s">
        <v>42</v>
      </c>
      <c r="O124" s="24"/>
      <c r="P124" s="154">
        <f>$O$124*$H$124</f>
        <v>0</v>
      </c>
      <c r="Q124" s="154">
        <v>0.085</v>
      </c>
      <c r="R124" s="154">
        <f>$Q$124*$H$124</f>
        <v>0.51</v>
      </c>
      <c r="S124" s="154">
        <v>0</v>
      </c>
      <c r="T124" s="155">
        <f>$S$124*$H$124</f>
        <v>0</v>
      </c>
      <c r="AR124" s="89" t="s">
        <v>238</v>
      </c>
      <c r="AT124" s="89" t="s">
        <v>235</v>
      </c>
      <c r="AU124" s="89" t="s">
        <v>136</v>
      </c>
      <c r="AY124" s="89" t="s">
        <v>127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136</v>
      </c>
      <c r="BK124" s="156">
        <f>ROUND($I$124*$H$124,2)</f>
        <v>0</v>
      </c>
      <c r="BL124" s="89" t="s">
        <v>211</v>
      </c>
      <c r="BM124" s="89" t="s">
        <v>496</v>
      </c>
    </row>
    <row r="125" spans="2:47" s="6" customFormat="1" ht="44.25" customHeight="1">
      <c r="B125" s="23"/>
      <c r="C125" s="24"/>
      <c r="D125" s="157" t="s">
        <v>138</v>
      </c>
      <c r="E125" s="24"/>
      <c r="F125" s="158" t="s">
        <v>497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138</v>
      </c>
      <c r="AU125" s="6" t="s">
        <v>136</v>
      </c>
    </row>
    <row r="126" spans="2:65" s="6" customFormat="1" ht="15.75" customHeight="1">
      <c r="B126" s="23"/>
      <c r="C126" s="186" t="s">
        <v>253</v>
      </c>
      <c r="D126" s="186" t="s">
        <v>235</v>
      </c>
      <c r="E126" s="178" t="s">
        <v>350</v>
      </c>
      <c r="F126" s="179" t="s">
        <v>498</v>
      </c>
      <c r="G126" s="177" t="s">
        <v>229</v>
      </c>
      <c r="H126" s="180">
        <v>12</v>
      </c>
      <c r="I126" s="181"/>
      <c r="J126" s="182">
        <f>ROUND($I$126*$H$126,2)</f>
        <v>0</v>
      </c>
      <c r="K126" s="179"/>
      <c r="L126" s="183"/>
      <c r="M126" s="184"/>
      <c r="N126" s="185" t="s">
        <v>42</v>
      </c>
      <c r="O126" s="24"/>
      <c r="P126" s="154">
        <f>$O$126*$H$126</f>
        <v>0</v>
      </c>
      <c r="Q126" s="154">
        <v>0.0249</v>
      </c>
      <c r="R126" s="154">
        <f>$Q$126*$H$126</f>
        <v>0.29879999999999995</v>
      </c>
      <c r="S126" s="154">
        <v>0</v>
      </c>
      <c r="T126" s="155">
        <f>$S$126*$H$126</f>
        <v>0</v>
      </c>
      <c r="AR126" s="89" t="s">
        <v>238</v>
      </c>
      <c r="AT126" s="89" t="s">
        <v>235</v>
      </c>
      <c r="AU126" s="89" t="s">
        <v>136</v>
      </c>
      <c r="AY126" s="6" t="s">
        <v>127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136</v>
      </c>
      <c r="BK126" s="156">
        <f>ROUND($I$126*$H$126,2)</f>
        <v>0</v>
      </c>
      <c r="BL126" s="89" t="s">
        <v>211</v>
      </c>
      <c r="BM126" s="89" t="s">
        <v>499</v>
      </c>
    </row>
    <row r="127" spans="2:47" s="6" customFormat="1" ht="30.75" customHeight="1">
      <c r="B127" s="23"/>
      <c r="C127" s="24"/>
      <c r="D127" s="157" t="s">
        <v>138</v>
      </c>
      <c r="E127" s="24"/>
      <c r="F127" s="158" t="s">
        <v>500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138</v>
      </c>
      <c r="AU127" s="6" t="s">
        <v>136</v>
      </c>
    </row>
    <row r="128" spans="2:65" s="6" customFormat="1" ht="15.75" customHeight="1">
      <c r="B128" s="23"/>
      <c r="C128" s="186" t="s">
        <v>257</v>
      </c>
      <c r="D128" s="186" t="s">
        <v>235</v>
      </c>
      <c r="E128" s="178" t="s">
        <v>353</v>
      </c>
      <c r="F128" s="179" t="s">
        <v>501</v>
      </c>
      <c r="G128" s="177" t="s">
        <v>229</v>
      </c>
      <c r="H128" s="180">
        <v>12</v>
      </c>
      <c r="I128" s="181"/>
      <c r="J128" s="182">
        <f>ROUND($I$128*$H$128,2)</f>
        <v>0</v>
      </c>
      <c r="K128" s="179"/>
      <c r="L128" s="183"/>
      <c r="M128" s="184"/>
      <c r="N128" s="185" t="s">
        <v>42</v>
      </c>
      <c r="O128" s="24"/>
      <c r="P128" s="154">
        <f>$O$128*$H$128</f>
        <v>0</v>
      </c>
      <c r="Q128" s="154">
        <v>0.0249</v>
      </c>
      <c r="R128" s="154">
        <f>$Q$128*$H$128</f>
        <v>0.29879999999999995</v>
      </c>
      <c r="S128" s="154">
        <v>0</v>
      </c>
      <c r="T128" s="155">
        <f>$S$128*$H$128</f>
        <v>0</v>
      </c>
      <c r="AR128" s="89" t="s">
        <v>238</v>
      </c>
      <c r="AT128" s="89" t="s">
        <v>235</v>
      </c>
      <c r="AU128" s="89" t="s">
        <v>136</v>
      </c>
      <c r="AY128" s="6" t="s">
        <v>127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136</v>
      </c>
      <c r="BK128" s="156">
        <f>ROUND($I$128*$H$128,2)</f>
        <v>0</v>
      </c>
      <c r="BL128" s="89" t="s">
        <v>211</v>
      </c>
      <c r="BM128" s="89" t="s">
        <v>502</v>
      </c>
    </row>
    <row r="129" spans="2:65" s="6" customFormat="1" ht="15.75" customHeight="1">
      <c r="B129" s="23"/>
      <c r="C129" s="177" t="s">
        <v>261</v>
      </c>
      <c r="D129" s="177" t="s">
        <v>235</v>
      </c>
      <c r="E129" s="178" t="s">
        <v>357</v>
      </c>
      <c r="F129" s="179" t="s">
        <v>503</v>
      </c>
      <c r="G129" s="177" t="s">
        <v>229</v>
      </c>
      <c r="H129" s="180">
        <v>6</v>
      </c>
      <c r="I129" s="181"/>
      <c r="J129" s="182">
        <f>ROUND($I$129*$H$129,2)</f>
        <v>0</v>
      </c>
      <c r="K129" s="179"/>
      <c r="L129" s="183"/>
      <c r="M129" s="184"/>
      <c r="N129" s="185" t="s">
        <v>42</v>
      </c>
      <c r="O129" s="24"/>
      <c r="P129" s="154">
        <f>$O$129*$H$129</f>
        <v>0</v>
      </c>
      <c r="Q129" s="154">
        <v>0.0249</v>
      </c>
      <c r="R129" s="154">
        <f>$Q$129*$H$129</f>
        <v>0.14939999999999998</v>
      </c>
      <c r="S129" s="154">
        <v>0</v>
      </c>
      <c r="T129" s="155">
        <f>$S$129*$H$129</f>
        <v>0</v>
      </c>
      <c r="AR129" s="89" t="s">
        <v>238</v>
      </c>
      <c r="AT129" s="89" t="s">
        <v>235</v>
      </c>
      <c r="AU129" s="89" t="s">
        <v>136</v>
      </c>
      <c r="AY129" s="89" t="s">
        <v>127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136</v>
      </c>
      <c r="BK129" s="156">
        <f>ROUND($I$129*$H$129,2)</f>
        <v>0</v>
      </c>
      <c r="BL129" s="89" t="s">
        <v>211</v>
      </c>
      <c r="BM129" s="89" t="s">
        <v>504</v>
      </c>
    </row>
    <row r="130" spans="2:65" s="6" customFormat="1" ht="15.75" customHeight="1">
      <c r="B130" s="23"/>
      <c r="C130" s="177" t="s">
        <v>265</v>
      </c>
      <c r="D130" s="177" t="s">
        <v>235</v>
      </c>
      <c r="E130" s="178" t="s">
        <v>341</v>
      </c>
      <c r="F130" s="179" t="s">
        <v>505</v>
      </c>
      <c r="G130" s="177" t="s">
        <v>229</v>
      </c>
      <c r="H130" s="180">
        <v>2</v>
      </c>
      <c r="I130" s="181"/>
      <c r="J130" s="182">
        <f>ROUND($I$130*$H$130,2)</f>
        <v>0</v>
      </c>
      <c r="K130" s="179"/>
      <c r="L130" s="183"/>
      <c r="M130" s="184"/>
      <c r="N130" s="185" t="s">
        <v>42</v>
      </c>
      <c r="O130" s="24"/>
      <c r="P130" s="154">
        <f>$O$130*$H$130</f>
        <v>0</v>
      </c>
      <c r="Q130" s="154">
        <v>0.0249</v>
      </c>
      <c r="R130" s="154">
        <f>$Q$130*$H$130</f>
        <v>0.0498</v>
      </c>
      <c r="S130" s="154">
        <v>0</v>
      </c>
      <c r="T130" s="155">
        <f>$S$130*$H$130</f>
        <v>0</v>
      </c>
      <c r="AR130" s="89" t="s">
        <v>238</v>
      </c>
      <c r="AT130" s="89" t="s">
        <v>235</v>
      </c>
      <c r="AU130" s="89" t="s">
        <v>136</v>
      </c>
      <c r="AY130" s="89" t="s">
        <v>127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136</v>
      </c>
      <c r="BK130" s="156">
        <f>ROUND($I$130*$H$130,2)</f>
        <v>0</v>
      </c>
      <c r="BL130" s="89" t="s">
        <v>211</v>
      </c>
      <c r="BM130" s="89" t="s">
        <v>506</v>
      </c>
    </row>
    <row r="131" spans="2:65" s="6" customFormat="1" ht="15.75" customHeight="1">
      <c r="B131" s="23"/>
      <c r="C131" s="177" t="s">
        <v>269</v>
      </c>
      <c r="D131" s="177" t="s">
        <v>235</v>
      </c>
      <c r="E131" s="178" t="s">
        <v>360</v>
      </c>
      <c r="F131" s="179" t="s">
        <v>507</v>
      </c>
      <c r="G131" s="177" t="s">
        <v>508</v>
      </c>
      <c r="H131" s="180">
        <v>1</v>
      </c>
      <c r="I131" s="181"/>
      <c r="J131" s="182">
        <f>ROUND($I$131*$H$131,2)</f>
        <v>0</v>
      </c>
      <c r="K131" s="179"/>
      <c r="L131" s="183"/>
      <c r="M131" s="184"/>
      <c r="N131" s="185" t="s">
        <v>42</v>
      </c>
      <c r="O131" s="24"/>
      <c r="P131" s="154">
        <f>$O$131*$H$131</f>
        <v>0</v>
      </c>
      <c r="Q131" s="154">
        <v>0</v>
      </c>
      <c r="R131" s="154">
        <f>$Q$131*$H$131</f>
        <v>0</v>
      </c>
      <c r="S131" s="154">
        <v>0</v>
      </c>
      <c r="T131" s="155">
        <f>$S$131*$H$131</f>
        <v>0</v>
      </c>
      <c r="AR131" s="89" t="s">
        <v>238</v>
      </c>
      <c r="AT131" s="89" t="s">
        <v>235</v>
      </c>
      <c r="AU131" s="89" t="s">
        <v>136</v>
      </c>
      <c r="AY131" s="89" t="s">
        <v>127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136</v>
      </c>
      <c r="BK131" s="156">
        <f>ROUND($I$131*$H$131,2)</f>
        <v>0</v>
      </c>
      <c r="BL131" s="89" t="s">
        <v>211</v>
      </c>
      <c r="BM131" s="89" t="s">
        <v>509</v>
      </c>
    </row>
    <row r="132" spans="2:65" s="6" customFormat="1" ht="15.75" customHeight="1">
      <c r="B132" s="23"/>
      <c r="C132" s="148" t="s">
        <v>273</v>
      </c>
      <c r="D132" s="148" t="s">
        <v>130</v>
      </c>
      <c r="E132" s="146" t="s">
        <v>510</v>
      </c>
      <c r="F132" s="147" t="s">
        <v>511</v>
      </c>
      <c r="G132" s="148" t="s">
        <v>229</v>
      </c>
      <c r="H132" s="149">
        <v>12</v>
      </c>
      <c r="I132" s="150"/>
      <c r="J132" s="151">
        <f>ROUND($I$132*$H$132,2)</f>
        <v>0</v>
      </c>
      <c r="K132" s="147" t="s">
        <v>134</v>
      </c>
      <c r="L132" s="43"/>
      <c r="M132" s="152"/>
      <c r="N132" s="153" t="s">
        <v>42</v>
      </c>
      <c r="O132" s="24"/>
      <c r="P132" s="154">
        <f>$O$132*$H$132</f>
        <v>0</v>
      </c>
      <c r="Q132" s="154">
        <v>0</v>
      </c>
      <c r="R132" s="154">
        <f>$Q$132*$H$132</f>
        <v>0</v>
      </c>
      <c r="S132" s="154">
        <v>0</v>
      </c>
      <c r="T132" s="155">
        <f>$S$132*$H$132</f>
        <v>0</v>
      </c>
      <c r="AR132" s="89" t="s">
        <v>211</v>
      </c>
      <c r="AT132" s="89" t="s">
        <v>130</v>
      </c>
      <c r="AU132" s="89" t="s">
        <v>136</v>
      </c>
      <c r="AY132" s="89" t="s">
        <v>127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136</v>
      </c>
      <c r="BK132" s="156">
        <f>ROUND($I$132*$H$132,2)</f>
        <v>0</v>
      </c>
      <c r="BL132" s="89" t="s">
        <v>211</v>
      </c>
      <c r="BM132" s="89" t="s">
        <v>512</v>
      </c>
    </row>
    <row r="133" spans="2:65" s="6" customFormat="1" ht="15.75" customHeight="1">
      <c r="B133" s="23"/>
      <c r="C133" s="148" t="s">
        <v>277</v>
      </c>
      <c r="D133" s="148" t="s">
        <v>130</v>
      </c>
      <c r="E133" s="146" t="s">
        <v>281</v>
      </c>
      <c r="F133" s="147" t="s">
        <v>282</v>
      </c>
      <c r="G133" s="148" t="s">
        <v>229</v>
      </c>
      <c r="H133" s="149">
        <v>39</v>
      </c>
      <c r="I133" s="150"/>
      <c r="J133" s="151">
        <f>ROUND($I$133*$H$133,2)</f>
        <v>0</v>
      </c>
      <c r="K133" s="147" t="s">
        <v>134</v>
      </c>
      <c r="L133" s="43"/>
      <c r="M133" s="152"/>
      <c r="N133" s="153" t="s">
        <v>42</v>
      </c>
      <c r="O133" s="24"/>
      <c r="P133" s="154">
        <f>$O$133*$H$133</f>
        <v>0</v>
      </c>
      <c r="Q133" s="154">
        <v>0</v>
      </c>
      <c r="R133" s="154">
        <f>$Q$133*$H$133</f>
        <v>0</v>
      </c>
      <c r="S133" s="154">
        <v>0</v>
      </c>
      <c r="T133" s="155">
        <f>$S$133*$H$133</f>
        <v>0</v>
      </c>
      <c r="AR133" s="89" t="s">
        <v>211</v>
      </c>
      <c r="AT133" s="89" t="s">
        <v>130</v>
      </c>
      <c r="AU133" s="89" t="s">
        <v>136</v>
      </c>
      <c r="AY133" s="89" t="s">
        <v>127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136</v>
      </c>
      <c r="BK133" s="156">
        <f>ROUND($I$133*$H$133,2)</f>
        <v>0</v>
      </c>
      <c r="BL133" s="89" t="s">
        <v>211</v>
      </c>
      <c r="BM133" s="89" t="s">
        <v>513</v>
      </c>
    </row>
    <row r="134" spans="2:65" s="6" customFormat="1" ht="15.75" customHeight="1">
      <c r="B134" s="23"/>
      <c r="C134" s="177" t="s">
        <v>238</v>
      </c>
      <c r="D134" s="177" t="s">
        <v>235</v>
      </c>
      <c r="E134" s="178" t="s">
        <v>285</v>
      </c>
      <c r="F134" s="179" t="s">
        <v>286</v>
      </c>
      <c r="G134" s="177" t="s">
        <v>133</v>
      </c>
      <c r="H134" s="180">
        <v>83.633</v>
      </c>
      <c r="I134" s="181"/>
      <c r="J134" s="182">
        <f>ROUND($I$134*$H$134,2)</f>
        <v>0</v>
      </c>
      <c r="K134" s="179"/>
      <c r="L134" s="183"/>
      <c r="M134" s="184"/>
      <c r="N134" s="185" t="s">
        <v>42</v>
      </c>
      <c r="O134" s="24"/>
      <c r="P134" s="154">
        <f>$O$134*$H$134</f>
        <v>0</v>
      </c>
      <c r="Q134" s="154">
        <v>0.0018</v>
      </c>
      <c r="R134" s="154">
        <f>$Q$134*$H$134</f>
        <v>0.1505394</v>
      </c>
      <c r="S134" s="154">
        <v>0</v>
      </c>
      <c r="T134" s="155">
        <f>$S$134*$H$134</f>
        <v>0</v>
      </c>
      <c r="AR134" s="89" t="s">
        <v>238</v>
      </c>
      <c r="AT134" s="89" t="s">
        <v>235</v>
      </c>
      <c r="AU134" s="89" t="s">
        <v>136</v>
      </c>
      <c r="AY134" s="89" t="s">
        <v>127</v>
      </c>
      <c r="BE134" s="156">
        <f>IF($N$134="základní",$J$134,0)</f>
        <v>0</v>
      </c>
      <c r="BF134" s="156">
        <f>IF($N$134="snížená",$J$134,0)</f>
        <v>0</v>
      </c>
      <c r="BG134" s="156">
        <f>IF($N$134="zákl. přenesená",$J$134,0)</f>
        <v>0</v>
      </c>
      <c r="BH134" s="156">
        <f>IF($N$134="sníž. přenesená",$J$134,0)</f>
        <v>0</v>
      </c>
      <c r="BI134" s="156">
        <f>IF($N$134="nulová",$J$134,0)</f>
        <v>0</v>
      </c>
      <c r="BJ134" s="89" t="s">
        <v>136</v>
      </c>
      <c r="BK134" s="156">
        <f>ROUND($I$134*$H$134,2)</f>
        <v>0</v>
      </c>
      <c r="BL134" s="89" t="s">
        <v>211</v>
      </c>
      <c r="BM134" s="89" t="s">
        <v>514</v>
      </c>
    </row>
    <row r="135" spans="2:51" s="6" customFormat="1" ht="15.75" customHeight="1">
      <c r="B135" s="159"/>
      <c r="C135" s="160"/>
      <c r="D135" s="161" t="s">
        <v>165</v>
      </c>
      <c r="E135" s="160"/>
      <c r="F135" s="162" t="s">
        <v>515</v>
      </c>
      <c r="G135" s="160"/>
      <c r="H135" s="163">
        <v>83.633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165</v>
      </c>
      <c r="AU135" s="167" t="s">
        <v>136</v>
      </c>
      <c r="AV135" s="167" t="s">
        <v>136</v>
      </c>
      <c r="AW135" s="167" t="s">
        <v>70</v>
      </c>
      <c r="AX135" s="167" t="s">
        <v>21</v>
      </c>
      <c r="AY135" s="167" t="s">
        <v>127</v>
      </c>
    </row>
    <row r="136" spans="2:65" s="6" customFormat="1" ht="15.75" customHeight="1">
      <c r="B136" s="23"/>
      <c r="C136" s="186" t="s">
        <v>284</v>
      </c>
      <c r="D136" s="186" t="s">
        <v>235</v>
      </c>
      <c r="E136" s="178" t="s">
        <v>295</v>
      </c>
      <c r="F136" s="179" t="s">
        <v>296</v>
      </c>
      <c r="G136" s="177" t="s">
        <v>229</v>
      </c>
      <c r="H136" s="180">
        <v>51</v>
      </c>
      <c r="I136" s="181"/>
      <c r="J136" s="182">
        <f>ROUND($I$136*$H$136,2)</f>
        <v>0</v>
      </c>
      <c r="K136" s="179" t="s">
        <v>134</v>
      </c>
      <c r="L136" s="183"/>
      <c r="M136" s="184"/>
      <c r="N136" s="185" t="s">
        <v>42</v>
      </c>
      <c r="O136" s="24"/>
      <c r="P136" s="154">
        <f>$O$136*$H$136</f>
        <v>0</v>
      </c>
      <c r="Q136" s="154">
        <v>0.0002</v>
      </c>
      <c r="R136" s="154">
        <f>$Q$136*$H$136</f>
        <v>0.0102</v>
      </c>
      <c r="S136" s="154">
        <v>0</v>
      </c>
      <c r="T136" s="155">
        <f>$S$136*$H$136</f>
        <v>0</v>
      </c>
      <c r="AR136" s="89" t="s">
        <v>238</v>
      </c>
      <c r="AT136" s="89" t="s">
        <v>235</v>
      </c>
      <c r="AU136" s="89" t="s">
        <v>136</v>
      </c>
      <c r="AY136" s="6" t="s">
        <v>127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136</v>
      </c>
      <c r="BK136" s="156">
        <f>ROUND($I$136*$H$136,2)</f>
        <v>0</v>
      </c>
      <c r="BL136" s="89" t="s">
        <v>211</v>
      </c>
      <c r="BM136" s="89" t="s">
        <v>516</v>
      </c>
    </row>
    <row r="137" spans="2:65" s="6" customFormat="1" ht="15.75" customHeight="1">
      <c r="B137" s="23"/>
      <c r="C137" s="148" t="s">
        <v>289</v>
      </c>
      <c r="D137" s="148" t="s">
        <v>130</v>
      </c>
      <c r="E137" s="146" t="s">
        <v>299</v>
      </c>
      <c r="F137" s="147" t="s">
        <v>300</v>
      </c>
      <c r="G137" s="148" t="s">
        <v>222</v>
      </c>
      <c r="H137" s="176"/>
      <c r="I137" s="150"/>
      <c r="J137" s="151">
        <f>ROUND($I$137*$H$137,2)</f>
        <v>0</v>
      </c>
      <c r="K137" s="147" t="s">
        <v>134</v>
      </c>
      <c r="L137" s="43"/>
      <c r="M137" s="152"/>
      <c r="N137" s="153" t="s">
        <v>42</v>
      </c>
      <c r="O137" s="24"/>
      <c r="P137" s="154">
        <f>$O$137*$H$137</f>
        <v>0</v>
      </c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211</v>
      </c>
      <c r="AT137" s="89" t="s">
        <v>130</v>
      </c>
      <c r="AU137" s="89" t="s">
        <v>136</v>
      </c>
      <c r="AY137" s="89" t="s">
        <v>127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136</v>
      </c>
      <c r="BK137" s="156">
        <f>ROUND($I$137*$H$137,2)</f>
        <v>0</v>
      </c>
      <c r="BL137" s="89" t="s">
        <v>211</v>
      </c>
      <c r="BM137" s="89" t="s">
        <v>517</v>
      </c>
    </row>
    <row r="138" spans="2:63" s="132" customFormat="1" ht="30.75" customHeight="1">
      <c r="B138" s="133"/>
      <c r="C138" s="134"/>
      <c r="D138" s="134" t="s">
        <v>69</v>
      </c>
      <c r="E138" s="143" t="s">
        <v>302</v>
      </c>
      <c r="F138" s="143" t="s">
        <v>303</v>
      </c>
      <c r="G138" s="134"/>
      <c r="H138" s="134"/>
      <c r="J138" s="144">
        <f>$BK$138</f>
        <v>0</v>
      </c>
      <c r="K138" s="134"/>
      <c r="L138" s="137"/>
      <c r="M138" s="138"/>
      <c r="N138" s="134"/>
      <c r="O138" s="134"/>
      <c r="P138" s="139">
        <f>SUM($P$139:$P$141)</f>
        <v>0</v>
      </c>
      <c r="Q138" s="134"/>
      <c r="R138" s="139">
        <f>SUM($R$139:$R$141)</f>
        <v>0.14553</v>
      </c>
      <c r="S138" s="134"/>
      <c r="T138" s="140">
        <f>SUM($T$139:$T$141)</f>
        <v>0</v>
      </c>
      <c r="AR138" s="141" t="s">
        <v>136</v>
      </c>
      <c r="AT138" s="141" t="s">
        <v>69</v>
      </c>
      <c r="AU138" s="141" t="s">
        <v>21</v>
      </c>
      <c r="AY138" s="141" t="s">
        <v>127</v>
      </c>
      <c r="BK138" s="142">
        <f>SUM($BK$139:$BK$141)</f>
        <v>0</v>
      </c>
    </row>
    <row r="139" spans="2:65" s="6" customFormat="1" ht="15.75" customHeight="1">
      <c r="B139" s="23"/>
      <c r="C139" s="148" t="s">
        <v>294</v>
      </c>
      <c r="D139" s="148" t="s">
        <v>130</v>
      </c>
      <c r="E139" s="146" t="s">
        <v>305</v>
      </c>
      <c r="F139" s="147" t="s">
        <v>306</v>
      </c>
      <c r="G139" s="148" t="s">
        <v>144</v>
      </c>
      <c r="H139" s="149">
        <v>297</v>
      </c>
      <c r="I139" s="150"/>
      <c r="J139" s="151">
        <f>ROUND($I$139*$H$139,2)</f>
        <v>0</v>
      </c>
      <c r="K139" s="147" t="s">
        <v>134</v>
      </c>
      <c r="L139" s="43"/>
      <c r="M139" s="152"/>
      <c r="N139" s="153" t="s">
        <v>42</v>
      </c>
      <c r="O139" s="24"/>
      <c r="P139" s="154">
        <f>$O$139*$H$139</f>
        <v>0</v>
      </c>
      <c r="Q139" s="154">
        <v>0.0002</v>
      </c>
      <c r="R139" s="154">
        <f>$Q$139*$H$139</f>
        <v>0.0594</v>
      </c>
      <c r="S139" s="154">
        <v>0</v>
      </c>
      <c r="T139" s="155">
        <f>$S$139*$H$139</f>
        <v>0</v>
      </c>
      <c r="AR139" s="89" t="s">
        <v>211</v>
      </c>
      <c r="AT139" s="89" t="s">
        <v>130</v>
      </c>
      <c r="AU139" s="89" t="s">
        <v>136</v>
      </c>
      <c r="AY139" s="89" t="s">
        <v>127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136</v>
      </c>
      <c r="BK139" s="156">
        <f>ROUND($I$139*$H$139,2)</f>
        <v>0</v>
      </c>
      <c r="BL139" s="89" t="s">
        <v>211</v>
      </c>
      <c r="BM139" s="89" t="s">
        <v>518</v>
      </c>
    </row>
    <row r="140" spans="2:65" s="6" customFormat="1" ht="15.75" customHeight="1">
      <c r="B140" s="23"/>
      <c r="C140" s="148" t="s">
        <v>298</v>
      </c>
      <c r="D140" s="148" t="s">
        <v>130</v>
      </c>
      <c r="E140" s="146" t="s">
        <v>309</v>
      </c>
      <c r="F140" s="147" t="s">
        <v>310</v>
      </c>
      <c r="G140" s="148" t="s">
        <v>144</v>
      </c>
      <c r="H140" s="149">
        <v>297</v>
      </c>
      <c r="I140" s="150"/>
      <c r="J140" s="151">
        <f>ROUND($I$140*$H$140,2)</f>
        <v>0</v>
      </c>
      <c r="K140" s="147" t="s">
        <v>134</v>
      </c>
      <c r="L140" s="43"/>
      <c r="M140" s="152"/>
      <c r="N140" s="153" t="s">
        <v>42</v>
      </c>
      <c r="O140" s="24"/>
      <c r="P140" s="154">
        <f>$O$140*$H$140</f>
        <v>0</v>
      </c>
      <c r="Q140" s="154">
        <v>0.00029</v>
      </c>
      <c r="R140" s="154">
        <f>$Q$140*$H$140</f>
        <v>0.08613</v>
      </c>
      <c r="S140" s="154">
        <v>0</v>
      </c>
      <c r="T140" s="155">
        <f>$S$140*$H$140</f>
        <v>0</v>
      </c>
      <c r="AR140" s="89" t="s">
        <v>211</v>
      </c>
      <c r="AT140" s="89" t="s">
        <v>130</v>
      </c>
      <c r="AU140" s="89" t="s">
        <v>136</v>
      </c>
      <c r="AY140" s="89" t="s">
        <v>127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136</v>
      </c>
      <c r="BK140" s="156">
        <f>ROUND($I$140*$H$140,2)</f>
        <v>0</v>
      </c>
      <c r="BL140" s="89" t="s">
        <v>211</v>
      </c>
      <c r="BM140" s="89" t="s">
        <v>519</v>
      </c>
    </row>
    <row r="141" spans="2:65" s="6" customFormat="1" ht="15.75" customHeight="1">
      <c r="B141" s="23"/>
      <c r="C141" s="148" t="s">
        <v>304</v>
      </c>
      <c r="D141" s="148" t="s">
        <v>130</v>
      </c>
      <c r="E141" s="146" t="s">
        <v>313</v>
      </c>
      <c r="F141" s="147" t="s">
        <v>314</v>
      </c>
      <c r="G141" s="148" t="s">
        <v>144</v>
      </c>
      <c r="H141" s="149">
        <v>297</v>
      </c>
      <c r="I141" s="150"/>
      <c r="J141" s="151">
        <f>ROUND($I$141*$H$141,2)</f>
        <v>0</v>
      </c>
      <c r="K141" s="147" t="s">
        <v>134</v>
      </c>
      <c r="L141" s="43"/>
      <c r="M141" s="152"/>
      <c r="N141" s="187" t="s">
        <v>42</v>
      </c>
      <c r="O141" s="188"/>
      <c r="P141" s="189">
        <f>$O$141*$H$141</f>
        <v>0</v>
      </c>
      <c r="Q141" s="189">
        <v>0</v>
      </c>
      <c r="R141" s="189">
        <f>$Q$141*$H$141</f>
        <v>0</v>
      </c>
      <c r="S141" s="189">
        <v>0</v>
      </c>
      <c r="T141" s="190">
        <f>$S$141*$H$141</f>
        <v>0</v>
      </c>
      <c r="AR141" s="89" t="s">
        <v>211</v>
      </c>
      <c r="AT141" s="89" t="s">
        <v>130</v>
      </c>
      <c r="AU141" s="89" t="s">
        <v>136</v>
      </c>
      <c r="AY141" s="89" t="s">
        <v>127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136</v>
      </c>
      <c r="BK141" s="156">
        <f>ROUND($I$141*$H$141,2)</f>
        <v>0</v>
      </c>
      <c r="BL141" s="89" t="s">
        <v>211</v>
      </c>
      <c r="BM141" s="89" t="s">
        <v>520</v>
      </c>
    </row>
    <row r="142" spans="2:12" s="6" customFormat="1" ht="7.5" customHeight="1">
      <c r="B142" s="38"/>
      <c r="C142" s="39"/>
      <c r="D142" s="39"/>
      <c r="E142" s="39"/>
      <c r="F142" s="39"/>
      <c r="G142" s="39"/>
      <c r="H142" s="39"/>
      <c r="I142" s="101"/>
      <c r="J142" s="39"/>
      <c r="K142" s="39"/>
      <c r="L142" s="43"/>
    </row>
    <row r="151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40"/>
      <c r="C1" s="240"/>
      <c r="D1" s="239" t="s">
        <v>1</v>
      </c>
      <c r="E1" s="240"/>
      <c r="F1" s="241" t="s">
        <v>572</v>
      </c>
      <c r="G1" s="246" t="s">
        <v>573</v>
      </c>
      <c r="H1" s="246"/>
      <c r="I1" s="240"/>
      <c r="J1" s="241" t="s">
        <v>574</v>
      </c>
      <c r="K1" s="239" t="s">
        <v>90</v>
      </c>
      <c r="L1" s="241" t="s">
        <v>575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4"/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21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5" t="str">
        <f>'Rekapitulace stavby'!$K$6</f>
        <v>Výměna oken v bytových domech</v>
      </c>
      <c r="F7" s="203"/>
      <c r="G7" s="203"/>
      <c r="H7" s="203"/>
      <c r="J7" s="11"/>
      <c r="K7" s="13"/>
    </row>
    <row r="8" spans="2:11" s="6" customFormat="1" ht="15.75" customHeight="1">
      <c r="B8" s="23"/>
      <c r="C8" s="24"/>
      <c r="D8" s="19" t="s">
        <v>92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8" t="s">
        <v>521</v>
      </c>
      <c r="F9" s="210"/>
      <c r="G9" s="210"/>
      <c r="H9" s="21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31.10.2016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6"/>
      <c r="F24" s="236"/>
      <c r="G24" s="236"/>
      <c r="H24" s="236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ROUND(SUM($BE$84:$BE$131),2)</f>
        <v>0</v>
      </c>
      <c r="G30" s="24"/>
      <c r="H30" s="24"/>
      <c r="I30" s="97">
        <v>0.21</v>
      </c>
      <c r="J30" s="96">
        <f>ROUND(ROUND((SUM($BE$84:$BE$131)),2)*$I$30,2)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ROUND(SUM($BF$84:$BF$131),2)</f>
        <v>0</v>
      </c>
      <c r="G31" s="24"/>
      <c r="H31" s="24"/>
      <c r="I31" s="97">
        <v>0.15</v>
      </c>
      <c r="J31" s="96">
        <f>ROUND(ROUND((SUM($BF$84:$BF$131)),2)*$I$31,2)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ROUND(SUM($BG$84:$BG$131),2)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ROUND(SUM($BH$84:$BH$131),2)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ROUND(SUM($BI$84:$BI$131),2)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95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5" t="str">
        <f>$E$7</f>
        <v>Výměna oken v bytových domech</v>
      </c>
      <c r="F45" s="210"/>
      <c r="G45" s="210"/>
      <c r="H45" s="210"/>
      <c r="J45" s="24"/>
      <c r="K45" s="27"/>
    </row>
    <row r="46" spans="2:11" s="6" customFormat="1" ht="15" customHeight="1">
      <c r="B46" s="23"/>
      <c r="C46" s="19" t="s">
        <v>92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8" t="str">
        <f>$E$9</f>
        <v>05 - BD Hladnovská 728/73 a Želazného 729/2</v>
      </c>
      <c r="F47" s="210"/>
      <c r="G47" s="210"/>
      <c r="H47" s="21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88" t="s">
        <v>24</v>
      </c>
      <c r="J49" s="52" t="str">
        <f>IF($J$12="","",$J$12)</f>
        <v>31.10.2016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96</v>
      </c>
      <c r="D54" s="32"/>
      <c r="E54" s="32"/>
      <c r="F54" s="32"/>
      <c r="G54" s="32"/>
      <c r="H54" s="32"/>
      <c r="I54" s="106"/>
      <c r="J54" s="107" t="s">
        <v>97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98</v>
      </c>
      <c r="D56" s="24"/>
      <c r="E56" s="24"/>
      <c r="F56" s="24"/>
      <c r="G56" s="24"/>
      <c r="H56" s="24"/>
      <c r="J56" s="67">
        <f>$J$84</f>
        <v>0</v>
      </c>
      <c r="K56" s="27"/>
      <c r="AU56" s="6" t="s">
        <v>99</v>
      </c>
    </row>
    <row r="57" spans="2:11" s="73" customFormat="1" ht="25.5" customHeight="1">
      <c r="B57" s="108"/>
      <c r="C57" s="109"/>
      <c r="D57" s="110" t="s">
        <v>100</v>
      </c>
      <c r="E57" s="110"/>
      <c r="F57" s="110"/>
      <c r="G57" s="110"/>
      <c r="H57" s="110"/>
      <c r="I57" s="111"/>
      <c r="J57" s="112">
        <f>$J$85</f>
        <v>0</v>
      </c>
      <c r="K57" s="113"/>
    </row>
    <row r="58" spans="2:11" s="114" customFormat="1" ht="21" customHeight="1">
      <c r="B58" s="115"/>
      <c r="C58" s="116"/>
      <c r="D58" s="117" t="s">
        <v>102</v>
      </c>
      <c r="E58" s="117"/>
      <c r="F58" s="117"/>
      <c r="G58" s="117"/>
      <c r="H58" s="117"/>
      <c r="I58" s="118"/>
      <c r="J58" s="119">
        <f>$J$86</f>
        <v>0</v>
      </c>
      <c r="K58" s="120"/>
    </row>
    <row r="59" spans="2:11" s="114" customFormat="1" ht="21" customHeight="1">
      <c r="B59" s="115"/>
      <c r="C59" s="116"/>
      <c r="D59" s="117" t="s">
        <v>103</v>
      </c>
      <c r="E59" s="117"/>
      <c r="F59" s="117"/>
      <c r="G59" s="117"/>
      <c r="H59" s="117"/>
      <c r="I59" s="118"/>
      <c r="J59" s="119">
        <f>$J$92</f>
        <v>0</v>
      </c>
      <c r="K59" s="120"/>
    </row>
    <row r="60" spans="2:11" s="114" customFormat="1" ht="21" customHeight="1">
      <c r="B60" s="115"/>
      <c r="C60" s="116"/>
      <c r="D60" s="117" t="s">
        <v>104</v>
      </c>
      <c r="E60" s="117"/>
      <c r="F60" s="117"/>
      <c r="G60" s="117"/>
      <c r="H60" s="117"/>
      <c r="I60" s="118"/>
      <c r="J60" s="119">
        <f>$J$105</f>
        <v>0</v>
      </c>
      <c r="K60" s="120"/>
    </row>
    <row r="61" spans="2:11" s="114" customFormat="1" ht="21" customHeight="1">
      <c r="B61" s="115"/>
      <c r="C61" s="116"/>
      <c r="D61" s="117" t="s">
        <v>105</v>
      </c>
      <c r="E61" s="117"/>
      <c r="F61" s="117"/>
      <c r="G61" s="117"/>
      <c r="H61" s="117"/>
      <c r="I61" s="118"/>
      <c r="J61" s="119">
        <f>$J$111</f>
        <v>0</v>
      </c>
      <c r="K61" s="120"/>
    </row>
    <row r="62" spans="2:11" s="73" customFormat="1" ht="25.5" customHeight="1">
      <c r="B62" s="108"/>
      <c r="C62" s="109"/>
      <c r="D62" s="110" t="s">
        <v>106</v>
      </c>
      <c r="E62" s="110"/>
      <c r="F62" s="110"/>
      <c r="G62" s="110"/>
      <c r="H62" s="110"/>
      <c r="I62" s="111"/>
      <c r="J62" s="112">
        <f>$J$113</f>
        <v>0</v>
      </c>
      <c r="K62" s="113"/>
    </row>
    <row r="63" spans="2:11" s="114" customFormat="1" ht="21" customHeight="1">
      <c r="B63" s="115"/>
      <c r="C63" s="116"/>
      <c r="D63" s="117" t="s">
        <v>108</v>
      </c>
      <c r="E63" s="117"/>
      <c r="F63" s="117"/>
      <c r="G63" s="117"/>
      <c r="H63" s="117"/>
      <c r="I63" s="118"/>
      <c r="J63" s="119">
        <f>$J$114</f>
        <v>0</v>
      </c>
      <c r="K63" s="120"/>
    </row>
    <row r="64" spans="2:11" s="114" customFormat="1" ht="21" customHeight="1">
      <c r="B64" s="115"/>
      <c r="C64" s="116"/>
      <c r="D64" s="117" t="s">
        <v>522</v>
      </c>
      <c r="E64" s="117"/>
      <c r="F64" s="117"/>
      <c r="G64" s="117"/>
      <c r="H64" s="117"/>
      <c r="I64" s="118"/>
      <c r="J64" s="119">
        <f>$J$130</f>
        <v>0</v>
      </c>
      <c r="K64" s="120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110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35" t="str">
        <f>$E$7</f>
        <v>Výměna oken v bytových domech</v>
      </c>
      <c r="F74" s="210"/>
      <c r="G74" s="210"/>
      <c r="H74" s="210"/>
      <c r="J74" s="24"/>
      <c r="K74" s="24"/>
      <c r="L74" s="43"/>
    </row>
    <row r="75" spans="2:12" s="6" customFormat="1" ht="15" customHeight="1">
      <c r="B75" s="23"/>
      <c r="C75" s="19" t="s">
        <v>92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18" t="str">
        <f>$E$9</f>
        <v>05 - BD Hladnovská 728/73 a Želazného 729/2</v>
      </c>
      <c r="F76" s="210"/>
      <c r="G76" s="210"/>
      <c r="H76" s="210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$F$12</f>
        <v> </v>
      </c>
      <c r="G78" s="24"/>
      <c r="H78" s="24"/>
      <c r="I78" s="88" t="s">
        <v>24</v>
      </c>
      <c r="J78" s="52" t="str">
        <f>IF($J$12="","",$J$12)</f>
        <v>31.10.2016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$E$15</f>
        <v> </v>
      </c>
      <c r="G80" s="24"/>
      <c r="H80" s="24"/>
      <c r="I80" s="88" t="s">
        <v>33</v>
      </c>
      <c r="J80" s="17" t="str">
        <f>$E$21</f>
        <v> </v>
      </c>
      <c r="K80" s="24"/>
      <c r="L80" s="43"/>
    </row>
    <row r="81" spans="2:12" s="6" customFormat="1" ht="15" customHeight="1">
      <c r="B81" s="23"/>
      <c r="C81" s="19" t="s">
        <v>31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1" customFormat="1" ht="30" customHeight="1">
      <c r="B83" s="122"/>
      <c r="C83" s="123" t="s">
        <v>111</v>
      </c>
      <c r="D83" s="124" t="s">
        <v>55</v>
      </c>
      <c r="E83" s="124" t="s">
        <v>51</v>
      </c>
      <c r="F83" s="124" t="s">
        <v>112</v>
      </c>
      <c r="G83" s="124" t="s">
        <v>113</v>
      </c>
      <c r="H83" s="124" t="s">
        <v>114</v>
      </c>
      <c r="I83" s="125" t="s">
        <v>115</v>
      </c>
      <c r="J83" s="124" t="s">
        <v>116</v>
      </c>
      <c r="K83" s="126" t="s">
        <v>117</v>
      </c>
      <c r="L83" s="127"/>
      <c r="M83" s="59" t="s">
        <v>118</v>
      </c>
      <c r="N83" s="60" t="s">
        <v>40</v>
      </c>
      <c r="O83" s="60" t="s">
        <v>119</v>
      </c>
      <c r="P83" s="60" t="s">
        <v>120</v>
      </c>
      <c r="Q83" s="60" t="s">
        <v>121</v>
      </c>
      <c r="R83" s="60" t="s">
        <v>122</v>
      </c>
      <c r="S83" s="60" t="s">
        <v>123</v>
      </c>
      <c r="T83" s="61" t="s">
        <v>124</v>
      </c>
    </row>
    <row r="84" spans="2:63" s="6" customFormat="1" ht="30" customHeight="1">
      <c r="B84" s="23"/>
      <c r="C84" s="66" t="s">
        <v>98</v>
      </c>
      <c r="D84" s="24"/>
      <c r="E84" s="24"/>
      <c r="F84" s="24"/>
      <c r="G84" s="24"/>
      <c r="H84" s="24"/>
      <c r="J84" s="128">
        <f>$BK$84</f>
        <v>0</v>
      </c>
      <c r="K84" s="24"/>
      <c r="L84" s="43"/>
      <c r="M84" s="63"/>
      <c r="N84" s="64"/>
      <c r="O84" s="64"/>
      <c r="P84" s="129">
        <f>$P$85+$P$113</f>
        <v>0</v>
      </c>
      <c r="Q84" s="64"/>
      <c r="R84" s="129">
        <f>$R$85+$R$113</f>
        <v>3.0670350000000006</v>
      </c>
      <c r="S84" s="64"/>
      <c r="T84" s="130">
        <f>$T$85+$T$113</f>
        <v>1.965</v>
      </c>
      <c r="AT84" s="6" t="s">
        <v>69</v>
      </c>
      <c r="AU84" s="6" t="s">
        <v>99</v>
      </c>
      <c r="BK84" s="131">
        <f>$BK$85+$BK$113</f>
        <v>0</v>
      </c>
    </row>
    <row r="85" spans="2:63" s="132" customFormat="1" ht="37.5" customHeight="1">
      <c r="B85" s="133"/>
      <c r="C85" s="134"/>
      <c r="D85" s="134" t="s">
        <v>69</v>
      </c>
      <c r="E85" s="135" t="s">
        <v>125</v>
      </c>
      <c r="F85" s="135" t="s">
        <v>126</v>
      </c>
      <c r="G85" s="134"/>
      <c r="H85" s="134"/>
      <c r="J85" s="136">
        <f>$BK$85</f>
        <v>0</v>
      </c>
      <c r="K85" s="134"/>
      <c r="L85" s="137"/>
      <c r="M85" s="138"/>
      <c r="N85" s="134"/>
      <c r="O85" s="134"/>
      <c r="P85" s="139">
        <f>$P$86+$P$92+$P$105+$P$111</f>
        <v>0</v>
      </c>
      <c r="Q85" s="134"/>
      <c r="R85" s="139">
        <f>$R$86+$R$92+$R$105+$R$111</f>
        <v>1.9771450000000002</v>
      </c>
      <c r="S85" s="134"/>
      <c r="T85" s="140">
        <f>$T$86+$T$92+$T$105+$T$111</f>
        <v>1.965</v>
      </c>
      <c r="AR85" s="141" t="s">
        <v>21</v>
      </c>
      <c r="AT85" s="141" t="s">
        <v>69</v>
      </c>
      <c r="AU85" s="141" t="s">
        <v>70</v>
      </c>
      <c r="AY85" s="141" t="s">
        <v>127</v>
      </c>
      <c r="BK85" s="142">
        <f>$BK$86+$BK$92+$BK$105+$BK$111</f>
        <v>0</v>
      </c>
    </row>
    <row r="86" spans="2:63" s="132" customFormat="1" ht="21" customHeight="1">
      <c r="B86" s="133"/>
      <c r="C86" s="134"/>
      <c r="D86" s="134" t="s">
        <v>69</v>
      </c>
      <c r="E86" s="143" t="s">
        <v>140</v>
      </c>
      <c r="F86" s="143" t="s">
        <v>141</v>
      </c>
      <c r="G86" s="134"/>
      <c r="H86" s="134"/>
      <c r="J86" s="144">
        <f>$BK$86</f>
        <v>0</v>
      </c>
      <c r="K86" s="134"/>
      <c r="L86" s="137"/>
      <c r="M86" s="138"/>
      <c r="N86" s="134"/>
      <c r="O86" s="134"/>
      <c r="P86" s="139">
        <f>SUM($P$87:$P$91)</f>
        <v>0</v>
      </c>
      <c r="Q86" s="134"/>
      <c r="R86" s="139">
        <f>SUM($R$87:$R$91)</f>
        <v>1.977135</v>
      </c>
      <c r="S86" s="134"/>
      <c r="T86" s="140">
        <f>SUM($T$87:$T$91)</f>
        <v>0</v>
      </c>
      <c r="AR86" s="141" t="s">
        <v>21</v>
      </c>
      <c r="AT86" s="141" t="s">
        <v>69</v>
      </c>
      <c r="AU86" s="141" t="s">
        <v>21</v>
      </c>
      <c r="AY86" s="141" t="s">
        <v>127</v>
      </c>
      <c r="BK86" s="142">
        <f>SUM($BK$87:$BK$91)</f>
        <v>0</v>
      </c>
    </row>
    <row r="87" spans="2:65" s="6" customFormat="1" ht="15.75" customHeight="1">
      <c r="B87" s="23"/>
      <c r="C87" s="145" t="s">
        <v>21</v>
      </c>
      <c r="D87" s="145" t="s">
        <v>130</v>
      </c>
      <c r="E87" s="146" t="s">
        <v>142</v>
      </c>
      <c r="F87" s="147" t="s">
        <v>143</v>
      </c>
      <c r="G87" s="148" t="s">
        <v>144</v>
      </c>
      <c r="H87" s="149">
        <v>11</v>
      </c>
      <c r="I87" s="150"/>
      <c r="J87" s="151">
        <f>ROUND($I$87*$H$87,2)</f>
        <v>0</v>
      </c>
      <c r="K87" s="147" t="s">
        <v>134</v>
      </c>
      <c r="L87" s="43"/>
      <c r="M87" s="152"/>
      <c r="N87" s="153" t="s">
        <v>42</v>
      </c>
      <c r="O87" s="24"/>
      <c r="P87" s="154">
        <f>$O$87*$H$87</f>
        <v>0</v>
      </c>
      <c r="Q87" s="154">
        <v>0.03358</v>
      </c>
      <c r="R87" s="154">
        <f>$Q$87*$H$87</f>
        <v>0.36938</v>
      </c>
      <c r="S87" s="154">
        <v>0</v>
      </c>
      <c r="T87" s="155">
        <f>$S$87*$H$87</f>
        <v>0</v>
      </c>
      <c r="AR87" s="89" t="s">
        <v>135</v>
      </c>
      <c r="AT87" s="89" t="s">
        <v>130</v>
      </c>
      <c r="AU87" s="89" t="s">
        <v>136</v>
      </c>
      <c r="AY87" s="6" t="s">
        <v>127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136</v>
      </c>
      <c r="BK87" s="156">
        <f>ROUND($I$87*$H$87,2)</f>
        <v>0</v>
      </c>
      <c r="BL87" s="89" t="s">
        <v>135</v>
      </c>
      <c r="BM87" s="89" t="s">
        <v>523</v>
      </c>
    </row>
    <row r="88" spans="2:65" s="6" customFormat="1" ht="15.75" customHeight="1">
      <c r="B88" s="23"/>
      <c r="C88" s="148" t="s">
        <v>136</v>
      </c>
      <c r="D88" s="148" t="s">
        <v>130</v>
      </c>
      <c r="E88" s="146" t="s">
        <v>146</v>
      </c>
      <c r="F88" s="147" t="s">
        <v>147</v>
      </c>
      <c r="G88" s="148" t="s">
        <v>133</v>
      </c>
      <c r="H88" s="149">
        <v>114</v>
      </c>
      <c r="I88" s="150"/>
      <c r="J88" s="151">
        <f>ROUND($I$88*$H$88,2)</f>
        <v>0</v>
      </c>
      <c r="K88" s="147" t="s">
        <v>134</v>
      </c>
      <c r="L88" s="43"/>
      <c r="M88" s="152"/>
      <c r="N88" s="153" t="s">
        <v>42</v>
      </c>
      <c r="O88" s="24"/>
      <c r="P88" s="154">
        <f>$O$88*$H$88</f>
        <v>0</v>
      </c>
      <c r="Q88" s="154">
        <v>0.0015</v>
      </c>
      <c r="R88" s="154">
        <f>$Q$88*$H$88</f>
        <v>0.171</v>
      </c>
      <c r="S88" s="154">
        <v>0</v>
      </c>
      <c r="T88" s="155">
        <f>$S$88*$H$88</f>
        <v>0</v>
      </c>
      <c r="AR88" s="89" t="s">
        <v>135</v>
      </c>
      <c r="AT88" s="89" t="s">
        <v>130</v>
      </c>
      <c r="AU88" s="89" t="s">
        <v>136</v>
      </c>
      <c r="AY88" s="89" t="s">
        <v>127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136</v>
      </c>
      <c r="BK88" s="156">
        <f>ROUND($I$88*$H$88,2)</f>
        <v>0</v>
      </c>
      <c r="BL88" s="89" t="s">
        <v>135</v>
      </c>
      <c r="BM88" s="89" t="s">
        <v>524</v>
      </c>
    </row>
    <row r="89" spans="2:65" s="6" customFormat="1" ht="15.75" customHeight="1">
      <c r="B89" s="23"/>
      <c r="C89" s="148" t="s">
        <v>128</v>
      </c>
      <c r="D89" s="148" t="s">
        <v>130</v>
      </c>
      <c r="E89" s="146" t="s">
        <v>149</v>
      </c>
      <c r="F89" s="147" t="s">
        <v>150</v>
      </c>
      <c r="G89" s="148" t="s">
        <v>144</v>
      </c>
      <c r="H89" s="149">
        <v>11</v>
      </c>
      <c r="I89" s="150"/>
      <c r="J89" s="151">
        <f>ROUND($I$89*$H$89,2)</f>
        <v>0</v>
      </c>
      <c r="K89" s="147" t="s">
        <v>134</v>
      </c>
      <c r="L89" s="43"/>
      <c r="M89" s="152"/>
      <c r="N89" s="153" t="s">
        <v>42</v>
      </c>
      <c r="O89" s="24"/>
      <c r="P89" s="154">
        <f>$O$89*$H$89</f>
        <v>0</v>
      </c>
      <c r="Q89" s="154">
        <v>0.01255</v>
      </c>
      <c r="R89" s="154">
        <f>$Q$89*$H$89</f>
        <v>0.13805</v>
      </c>
      <c r="S89" s="154">
        <v>0</v>
      </c>
      <c r="T89" s="155">
        <f>$S$89*$H$89</f>
        <v>0</v>
      </c>
      <c r="AR89" s="89" t="s">
        <v>135</v>
      </c>
      <c r="AT89" s="89" t="s">
        <v>130</v>
      </c>
      <c r="AU89" s="89" t="s">
        <v>136</v>
      </c>
      <c r="AY89" s="89" t="s">
        <v>127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136</v>
      </c>
      <c r="BK89" s="156">
        <f>ROUND($I$89*$H$89,2)</f>
        <v>0</v>
      </c>
      <c r="BL89" s="89" t="s">
        <v>135</v>
      </c>
      <c r="BM89" s="89" t="s">
        <v>525</v>
      </c>
    </row>
    <row r="90" spans="2:65" s="6" customFormat="1" ht="15.75" customHeight="1">
      <c r="B90" s="23"/>
      <c r="C90" s="148" t="s">
        <v>135</v>
      </c>
      <c r="D90" s="148" t="s">
        <v>130</v>
      </c>
      <c r="E90" s="146" t="s">
        <v>161</v>
      </c>
      <c r="F90" s="147" t="s">
        <v>162</v>
      </c>
      <c r="G90" s="148" t="s">
        <v>144</v>
      </c>
      <c r="H90" s="149">
        <v>10.55</v>
      </c>
      <c r="I90" s="150"/>
      <c r="J90" s="151">
        <f>ROUND($I$90*$H$90,2)</f>
        <v>0</v>
      </c>
      <c r="K90" s="147" t="s">
        <v>134</v>
      </c>
      <c r="L90" s="43"/>
      <c r="M90" s="152"/>
      <c r="N90" s="153" t="s">
        <v>42</v>
      </c>
      <c r="O90" s="24"/>
      <c r="P90" s="154">
        <f>$O$90*$H$90</f>
        <v>0</v>
      </c>
      <c r="Q90" s="154">
        <v>0.1231</v>
      </c>
      <c r="R90" s="154">
        <f>$Q$90*$H$90</f>
        <v>1.298705</v>
      </c>
      <c r="S90" s="154">
        <v>0</v>
      </c>
      <c r="T90" s="155">
        <f>$S$90*$H$90</f>
        <v>0</v>
      </c>
      <c r="AR90" s="89" t="s">
        <v>135</v>
      </c>
      <c r="AT90" s="89" t="s">
        <v>130</v>
      </c>
      <c r="AU90" s="89" t="s">
        <v>136</v>
      </c>
      <c r="AY90" s="89" t="s">
        <v>127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136</v>
      </c>
      <c r="BK90" s="156">
        <f>ROUND($I$90*$H$90,2)</f>
        <v>0</v>
      </c>
      <c r="BL90" s="89" t="s">
        <v>135</v>
      </c>
      <c r="BM90" s="89" t="s">
        <v>526</v>
      </c>
    </row>
    <row r="91" spans="2:47" s="6" customFormat="1" ht="44.25" customHeight="1">
      <c r="B91" s="23"/>
      <c r="C91" s="24"/>
      <c r="D91" s="157" t="s">
        <v>138</v>
      </c>
      <c r="E91" s="24"/>
      <c r="F91" s="158" t="s">
        <v>164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138</v>
      </c>
      <c r="AU91" s="6" t="s">
        <v>136</v>
      </c>
    </row>
    <row r="92" spans="2:63" s="132" customFormat="1" ht="30.75" customHeight="1">
      <c r="B92" s="133"/>
      <c r="C92" s="134"/>
      <c r="D92" s="134" t="s">
        <v>69</v>
      </c>
      <c r="E92" s="143" t="s">
        <v>169</v>
      </c>
      <c r="F92" s="143" t="s">
        <v>170</v>
      </c>
      <c r="G92" s="134"/>
      <c r="H92" s="134"/>
      <c r="J92" s="144">
        <f>$BK$92</f>
        <v>0</v>
      </c>
      <c r="K92" s="134"/>
      <c r="L92" s="137"/>
      <c r="M92" s="138"/>
      <c r="N92" s="134"/>
      <c r="O92" s="134"/>
      <c r="P92" s="139">
        <f>SUM($P$93:$P$104)</f>
        <v>0</v>
      </c>
      <c r="Q92" s="134"/>
      <c r="R92" s="139">
        <f>SUM($R$93:$R$104)</f>
        <v>1E-05</v>
      </c>
      <c r="S92" s="134"/>
      <c r="T92" s="140">
        <f>SUM($T$93:$T$104)</f>
        <v>1.965</v>
      </c>
      <c r="AR92" s="141" t="s">
        <v>21</v>
      </c>
      <c r="AT92" s="141" t="s">
        <v>69</v>
      </c>
      <c r="AU92" s="141" t="s">
        <v>21</v>
      </c>
      <c r="AY92" s="141" t="s">
        <v>127</v>
      </c>
      <c r="BK92" s="142">
        <f>SUM($BK$93:$BK$104)</f>
        <v>0</v>
      </c>
    </row>
    <row r="93" spans="2:65" s="6" customFormat="1" ht="15.75" customHeight="1">
      <c r="B93" s="23"/>
      <c r="C93" s="145" t="s">
        <v>152</v>
      </c>
      <c r="D93" s="145" t="s">
        <v>130</v>
      </c>
      <c r="E93" s="146" t="s">
        <v>172</v>
      </c>
      <c r="F93" s="147" t="s">
        <v>173</v>
      </c>
      <c r="G93" s="148" t="s">
        <v>174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42</v>
      </c>
      <c r="O93" s="24"/>
      <c r="P93" s="154">
        <f>$O$93*$H$93</f>
        <v>0</v>
      </c>
      <c r="Q93" s="154">
        <v>1E-05</v>
      </c>
      <c r="R93" s="154">
        <f>$Q$93*$H$93</f>
        <v>1E-05</v>
      </c>
      <c r="S93" s="154">
        <v>0</v>
      </c>
      <c r="T93" s="155">
        <f>$S$93*$H$93</f>
        <v>0</v>
      </c>
      <c r="AR93" s="89" t="s">
        <v>135</v>
      </c>
      <c r="AT93" s="89" t="s">
        <v>130</v>
      </c>
      <c r="AU93" s="89" t="s">
        <v>136</v>
      </c>
      <c r="AY93" s="6" t="s">
        <v>127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136</v>
      </c>
      <c r="BK93" s="156">
        <f>ROUND($I$93*$H$93,2)</f>
        <v>0</v>
      </c>
      <c r="BL93" s="89" t="s">
        <v>135</v>
      </c>
      <c r="BM93" s="89" t="s">
        <v>527</v>
      </c>
    </row>
    <row r="94" spans="2:65" s="6" customFormat="1" ht="15.75" customHeight="1">
      <c r="B94" s="23"/>
      <c r="C94" s="148" t="s">
        <v>140</v>
      </c>
      <c r="D94" s="148" t="s">
        <v>130</v>
      </c>
      <c r="E94" s="146" t="s">
        <v>528</v>
      </c>
      <c r="F94" s="147" t="s">
        <v>529</v>
      </c>
      <c r="G94" s="148" t="s">
        <v>144</v>
      </c>
      <c r="H94" s="149">
        <v>9.12</v>
      </c>
      <c r="I94" s="150"/>
      <c r="J94" s="151">
        <f>ROUND($I$94*$H$94,2)</f>
        <v>0</v>
      </c>
      <c r="K94" s="147" t="s">
        <v>134</v>
      </c>
      <c r="L94" s="43"/>
      <c r="M94" s="152"/>
      <c r="N94" s="153" t="s">
        <v>42</v>
      </c>
      <c r="O94" s="24"/>
      <c r="P94" s="154">
        <f>$O$94*$H$94</f>
        <v>0</v>
      </c>
      <c r="Q94" s="154">
        <v>0</v>
      </c>
      <c r="R94" s="154">
        <f>$Q$94*$H$94</f>
        <v>0</v>
      </c>
      <c r="S94" s="154">
        <v>0.065</v>
      </c>
      <c r="T94" s="155">
        <f>$S$94*$H$94</f>
        <v>0.5928</v>
      </c>
      <c r="AR94" s="89" t="s">
        <v>135</v>
      </c>
      <c r="AT94" s="89" t="s">
        <v>130</v>
      </c>
      <c r="AU94" s="89" t="s">
        <v>136</v>
      </c>
      <c r="AY94" s="89" t="s">
        <v>127</v>
      </c>
      <c r="BE94" s="156">
        <f>IF($N$94="základní",$J$94,0)</f>
        <v>0</v>
      </c>
      <c r="BF94" s="156">
        <f>IF($N$94="snížená",$J$94,0)</f>
        <v>0</v>
      </c>
      <c r="BG94" s="156">
        <f>IF($N$94="zákl. přenesená",$J$94,0)</f>
        <v>0</v>
      </c>
      <c r="BH94" s="156">
        <f>IF($N$94="sníž. přenesená",$J$94,0)</f>
        <v>0</v>
      </c>
      <c r="BI94" s="156">
        <f>IF($N$94="nulová",$J$94,0)</f>
        <v>0</v>
      </c>
      <c r="BJ94" s="89" t="s">
        <v>136</v>
      </c>
      <c r="BK94" s="156">
        <f>ROUND($I$94*$H$94,2)</f>
        <v>0</v>
      </c>
      <c r="BL94" s="89" t="s">
        <v>135</v>
      </c>
      <c r="BM94" s="89" t="s">
        <v>530</v>
      </c>
    </row>
    <row r="95" spans="2:51" s="6" customFormat="1" ht="15.75" customHeight="1">
      <c r="B95" s="159"/>
      <c r="C95" s="160"/>
      <c r="D95" s="157" t="s">
        <v>165</v>
      </c>
      <c r="E95" s="162"/>
      <c r="F95" s="162" t="s">
        <v>531</v>
      </c>
      <c r="G95" s="160"/>
      <c r="H95" s="163">
        <v>7.2</v>
      </c>
      <c r="J95" s="160"/>
      <c r="K95" s="160"/>
      <c r="L95" s="164"/>
      <c r="M95" s="165"/>
      <c r="N95" s="160"/>
      <c r="O95" s="160"/>
      <c r="P95" s="160"/>
      <c r="Q95" s="160"/>
      <c r="R95" s="160"/>
      <c r="S95" s="160"/>
      <c r="T95" s="166"/>
      <c r="AT95" s="167" t="s">
        <v>165</v>
      </c>
      <c r="AU95" s="167" t="s">
        <v>136</v>
      </c>
      <c r="AV95" s="167" t="s">
        <v>136</v>
      </c>
      <c r="AW95" s="167" t="s">
        <v>99</v>
      </c>
      <c r="AX95" s="167" t="s">
        <v>70</v>
      </c>
      <c r="AY95" s="167" t="s">
        <v>127</v>
      </c>
    </row>
    <row r="96" spans="2:51" s="6" customFormat="1" ht="15.75" customHeight="1">
      <c r="B96" s="159"/>
      <c r="C96" s="160"/>
      <c r="D96" s="161" t="s">
        <v>165</v>
      </c>
      <c r="E96" s="160"/>
      <c r="F96" s="162" t="s">
        <v>532</v>
      </c>
      <c r="G96" s="160"/>
      <c r="H96" s="163">
        <v>1.08</v>
      </c>
      <c r="J96" s="160"/>
      <c r="K96" s="160"/>
      <c r="L96" s="164"/>
      <c r="M96" s="165"/>
      <c r="N96" s="160"/>
      <c r="O96" s="160"/>
      <c r="P96" s="160"/>
      <c r="Q96" s="160"/>
      <c r="R96" s="160"/>
      <c r="S96" s="160"/>
      <c r="T96" s="166"/>
      <c r="AT96" s="167" t="s">
        <v>165</v>
      </c>
      <c r="AU96" s="167" t="s">
        <v>136</v>
      </c>
      <c r="AV96" s="167" t="s">
        <v>136</v>
      </c>
      <c r="AW96" s="167" t="s">
        <v>99</v>
      </c>
      <c r="AX96" s="167" t="s">
        <v>70</v>
      </c>
      <c r="AY96" s="167" t="s">
        <v>127</v>
      </c>
    </row>
    <row r="97" spans="2:51" s="6" customFormat="1" ht="15.75" customHeight="1">
      <c r="B97" s="159"/>
      <c r="C97" s="160"/>
      <c r="D97" s="161" t="s">
        <v>165</v>
      </c>
      <c r="E97" s="160"/>
      <c r="F97" s="162" t="s">
        <v>533</v>
      </c>
      <c r="G97" s="160"/>
      <c r="H97" s="163">
        <v>0.84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165</v>
      </c>
      <c r="AU97" s="167" t="s">
        <v>136</v>
      </c>
      <c r="AV97" s="167" t="s">
        <v>136</v>
      </c>
      <c r="AW97" s="167" t="s">
        <v>99</v>
      </c>
      <c r="AX97" s="167" t="s">
        <v>70</v>
      </c>
      <c r="AY97" s="167" t="s">
        <v>127</v>
      </c>
    </row>
    <row r="98" spans="2:51" s="6" customFormat="1" ht="15.75" customHeight="1">
      <c r="B98" s="168"/>
      <c r="C98" s="169"/>
      <c r="D98" s="161" t="s">
        <v>165</v>
      </c>
      <c r="E98" s="169"/>
      <c r="F98" s="170" t="s">
        <v>168</v>
      </c>
      <c r="G98" s="169"/>
      <c r="H98" s="171">
        <v>9.12</v>
      </c>
      <c r="J98" s="169"/>
      <c r="K98" s="169"/>
      <c r="L98" s="172"/>
      <c r="M98" s="173"/>
      <c r="N98" s="169"/>
      <c r="O98" s="169"/>
      <c r="P98" s="169"/>
      <c r="Q98" s="169"/>
      <c r="R98" s="169"/>
      <c r="S98" s="169"/>
      <c r="T98" s="174"/>
      <c r="AT98" s="175" t="s">
        <v>165</v>
      </c>
      <c r="AU98" s="175" t="s">
        <v>136</v>
      </c>
      <c r="AV98" s="175" t="s">
        <v>135</v>
      </c>
      <c r="AW98" s="175" t="s">
        <v>99</v>
      </c>
      <c r="AX98" s="175" t="s">
        <v>21</v>
      </c>
      <c r="AY98" s="175" t="s">
        <v>127</v>
      </c>
    </row>
    <row r="99" spans="2:65" s="6" customFormat="1" ht="15.75" customHeight="1">
      <c r="B99" s="23"/>
      <c r="C99" s="145" t="s">
        <v>160</v>
      </c>
      <c r="D99" s="145" t="s">
        <v>130</v>
      </c>
      <c r="E99" s="146" t="s">
        <v>534</v>
      </c>
      <c r="F99" s="147" t="s">
        <v>535</v>
      </c>
      <c r="G99" s="148" t="s">
        <v>144</v>
      </c>
      <c r="H99" s="149">
        <v>16.2</v>
      </c>
      <c r="I99" s="150"/>
      <c r="J99" s="151">
        <f>ROUND($I$99*$H$99,2)</f>
        <v>0</v>
      </c>
      <c r="K99" s="147" t="s">
        <v>134</v>
      </c>
      <c r="L99" s="43"/>
      <c r="M99" s="152"/>
      <c r="N99" s="153" t="s">
        <v>42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0.041</v>
      </c>
      <c r="T99" s="155">
        <f>$S$99*$H$99</f>
        <v>0.6642</v>
      </c>
      <c r="AR99" s="89" t="s">
        <v>135</v>
      </c>
      <c r="AT99" s="89" t="s">
        <v>130</v>
      </c>
      <c r="AU99" s="89" t="s">
        <v>136</v>
      </c>
      <c r="AY99" s="6" t="s">
        <v>127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136</v>
      </c>
      <c r="BK99" s="156">
        <f>ROUND($I$99*$H$99,2)</f>
        <v>0</v>
      </c>
      <c r="BL99" s="89" t="s">
        <v>135</v>
      </c>
      <c r="BM99" s="89" t="s">
        <v>536</v>
      </c>
    </row>
    <row r="100" spans="2:51" s="6" customFormat="1" ht="15.75" customHeight="1">
      <c r="B100" s="159"/>
      <c r="C100" s="160"/>
      <c r="D100" s="157" t="s">
        <v>165</v>
      </c>
      <c r="E100" s="162"/>
      <c r="F100" s="162" t="s">
        <v>537</v>
      </c>
      <c r="G100" s="160"/>
      <c r="H100" s="163">
        <v>12.6</v>
      </c>
      <c r="J100" s="160"/>
      <c r="K100" s="160"/>
      <c r="L100" s="164"/>
      <c r="M100" s="165"/>
      <c r="N100" s="160"/>
      <c r="O100" s="160"/>
      <c r="P100" s="160"/>
      <c r="Q100" s="160"/>
      <c r="R100" s="160"/>
      <c r="S100" s="160"/>
      <c r="T100" s="166"/>
      <c r="AT100" s="167" t="s">
        <v>165</v>
      </c>
      <c r="AU100" s="167" t="s">
        <v>136</v>
      </c>
      <c r="AV100" s="167" t="s">
        <v>136</v>
      </c>
      <c r="AW100" s="167" t="s">
        <v>99</v>
      </c>
      <c r="AX100" s="167" t="s">
        <v>70</v>
      </c>
      <c r="AY100" s="167" t="s">
        <v>127</v>
      </c>
    </row>
    <row r="101" spans="2:51" s="6" customFormat="1" ht="15.75" customHeight="1">
      <c r="B101" s="159"/>
      <c r="C101" s="160"/>
      <c r="D101" s="161" t="s">
        <v>165</v>
      </c>
      <c r="E101" s="160"/>
      <c r="F101" s="162" t="s">
        <v>538</v>
      </c>
      <c r="G101" s="160"/>
      <c r="H101" s="163">
        <v>3.6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165</v>
      </c>
      <c r="AU101" s="167" t="s">
        <v>136</v>
      </c>
      <c r="AV101" s="167" t="s">
        <v>136</v>
      </c>
      <c r="AW101" s="167" t="s">
        <v>99</v>
      </c>
      <c r="AX101" s="167" t="s">
        <v>70</v>
      </c>
      <c r="AY101" s="167" t="s">
        <v>127</v>
      </c>
    </row>
    <row r="102" spans="2:51" s="6" customFormat="1" ht="15.75" customHeight="1">
      <c r="B102" s="168"/>
      <c r="C102" s="169"/>
      <c r="D102" s="161" t="s">
        <v>165</v>
      </c>
      <c r="E102" s="169"/>
      <c r="F102" s="170" t="s">
        <v>168</v>
      </c>
      <c r="G102" s="169"/>
      <c r="H102" s="171">
        <v>16.2</v>
      </c>
      <c r="J102" s="169"/>
      <c r="K102" s="169"/>
      <c r="L102" s="172"/>
      <c r="M102" s="173"/>
      <c r="N102" s="169"/>
      <c r="O102" s="169"/>
      <c r="P102" s="169"/>
      <c r="Q102" s="169"/>
      <c r="R102" s="169"/>
      <c r="S102" s="169"/>
      <c r="T102" s="174"/>
      <c r="AT102" s="175" t="s">
        <v>165</v>
      </c>
      <c r="AU102" s="175" t="s">
        <v>136</v>
      </c>
      <c r="AV102" s="175" t="s">
        <v>135</v>
      </c>
      <c r="AW102" s="175" t="s">
        <v>99</v>
      </c>
      <c r="AX102" s="175" t="s">
        <v>21</v>
      </c>
      <c r="AY102" s="175" t="s">
        <v>127</v>
      </c>
    </row>
    <row r="103" spans="2:65" s="6" customFormat="1" ht="15.75" customHeight="1">
      <c r="B103" s="23"/>
      <c r="C103" s="145" t="s">
        <v>171</v>
      </c>
      <c r="D103" s="145" t="s">
        <v>130</v>
      </c>
      <c r="E103" s="146" t="s">
        <v>539</v>
      </c>
      <c r="F103" s="147" t="s">
        <v>540</v>
      </c>
      <c r="G103" s="148" t="s">
        <v>144</v>
      </c>
      <c r="H103" s="149">
        <v>12</v>
      </c>
      <c r="I103" s="150"/>
      <c r="J103" s="151">
        <f>ROUND($I$103*$H$103,2)</f>
        <v>0</v>
      </c>
      <c r="K103" s="147" t="s">
        <v>134</v>
      </c>
      <c r="L103" s="43"/>
      <c r="M103" s="152"/>
      <c r="N103" s="153" t="s">
        <v>42</v>
      </c>
      <c r="O103" s="24"/>
      <c r="P103" s="154">
        <f>$O$103*$H$103</f>
        <v>0</v>
      </c>
      <c r="Q103" s="154">
        <v>0</v>
      </c>
      <c r="R103" s="154">
        <f>$Q$103*$H$103</f>
        <v>0</v>
      </c>
      <c r="S103" s="154">
        <v>0.059</v>
      </c>
      <c r="T103" s="155">
        <f>$S$103*$H$103</f>
        <v>0.708</v>
      </c>
      <c r="AR103" s="89" t="s">
        <v>135</v>
      </c>
      <c r="AT103" s="89" t="s">
        <v>130</v>
      </c>
      <c r="AU103" s="89" t="s">
        <v>136</v>
      </c>
      <c r="AY103" s="6" t="s">
        <v>127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136</v>
      </c>
      <c r="BK103" s="156">
        <f>ROUND($I$103*$H$103,2)</f>
        <v>0</v>
      </c>
      <c r="BL103" s="89" t="s">
        <v>135</v>
      </c>
      <c r="BM103" s="89" t="s">
        <v>541</v>
      </c>
    </row>
    <row r="104" spans="2:47" s="6" customFormat="1" ht="30.75" customHeight="1">
      <c r="B104" s="23"/>
      <c r="C104" s="24"/>
      <c r="D104" s="157" t="s">
        <v>138</v>
      </c>
      <c r="E104" s="24"/>
      <c r="F104" s="158" t="s">
        <v>542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138</v>
      </c>
      <c r="AU104" s="6" t="s">
        <v>136</v>
      </c>
    </row>
    <row r="105" spans="2:63" s="132" customFormat="1" ht="30.75" customHeight="1">
      <c r="B105" s="133"/>
      <c r="C105" s="134"/>
      <c r="D105" s="134" t="s">
        <v>69</v>
      </c>
      <c r="E105" s="143" t="s">
        <v>182</v>
      </c>
      <c r="F105" s="143" t="s">
        <v>183</v>
      </c>
      <c r="G105" s="134"/>
      <c r="H105" s="134"/>
      <c r="J105" s="144">
        <f>$BK$105</f>
        <v>0</v>
      </c>
      <c r="K105" s="134"/>
      <c r="L105" s="137"/>
      <c r="M105" s="138"/>
      <c r="N105" s="134"/>
      <c r="O105" s="134"/>
      <c r="P105" s="139">
        <f>SUM($P$106:$P$110)</f>
        <v>0</v>
      </c>
      <c r="Q105" s="134"/>
      <c r="R105" s="139">
        <f>SUM($R$106:$R$110)</f>
        <v>0</v>
      </c>
      <c r="S105" s="134"/>
      <c r="T105" s="140">
        <f>SUM($T$106:$T$110)</f>
        <v>0</v>
      </c>
      <c r="AR105" s="141" t="s">
        <v>21</v>
      </c>
      <c r="AT105" s="141" t="s">
        <v>69</v>
      </c>
      <c r="AU105" s="141" t="s">
        <v>21</v>
      </c>
      <c r="AY105" s="141" t="s">
        <v>127</v>
      </c>
      <c r="BK105" s="142">
        <f>SUM($BK$106:$BK$110)</f>
        <v>0</v>
      </c>
    </row>
    <row r="106" spans="2:65" s="6" customFormat="1" ht="15.75" customHeight="1">
      <c r="B106" s="23"/>
      <c r="C106" s="145" t="s">
        <v>169</v>
      </c>
      <c r="D106" s="145" t="s">
        <v>130</v>
      </c>
      <c r="E106" s="146" t="s">
        <v>185</v>
      </c>
      <c r="F106" s="147" t="s">
        <v>186</v>
      </c>
      <c r="G106" s="148" t="s">
        <v>187</v>
      </c>
      <c r="H106" s="149">
        <v>1.965</v>
      </c>
      <c r="I106" s="150"/>
      <c r="J106" s="151">
        <f>ROUND($I$106*$H$106,2)</f>
        <v>0</v>
      </c>
      <c r="K106" s="147" t="s">
        <v>134</v>
      </c>
      <c r="L106" s="43"/>
      <c r="M106" s="152"/>
      <c r="N106" s="153" t="s">
        <v>42</v>
      </c>
      <c r="O106" s="24"/>
      <c r="P106" s="154">
        <f>$O$106*$H$106</f>
        <v>0</v>
      </c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135</v>
      </c>
      <c r="AT106" s="89" t="s">
        <v>130</v>
      </c>
      <c r="AU106" s="89" t="s">
        <v>136</v>
      </c>
      <c r="AY106" s="6" t="s">
        <v>127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136</v>
      </c>
      <c r="BK106" s="156">
        <f>ROUND($I$106*$H$106,2)</f>
        <v>0</v>
      </c>
      <c r="BL106" s="89" t="s">
        <v>135</v>
      </c>
      <c r="BM106" s="89" t="s">
        <v>543</v>
      </c>
    </row>
    <row r="107" spans="2:65" s="6" customFormat="1" ht="15.75" customHeight="1">
      <c r="B107" s="23"/>
      <c r="C107" s="148" t="s">
        <v>26</v>
      </c>
      <c r="D107" s="148" t="s">
        <v>130</v>
      </c>
      <c r="E107" s="146" t="s">
        <v>190</v>
      </c>
      <c r="F107" s="147" t="s">
        <v>191</v>
      </c>
      <c r="G107" s="148" t="s">
        <v>187</v>
      </c>
      <c r="H107" s="149">
        <v>1.965</v>
      </c>
      <c r="I107" s="150"/>
      <c r="J107" s="151">
        <f>ROUND($I$107*$H$107,2)</f>
        <v>0</v>
      </c>
      <c r="K107" s="147" t="s">
        <v>134</v>
      </c>
      <c r="L107" s="43"/>
      <c r="M107" s="152"/>
      <c r="N107" s="153" t="s">
        <v>42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135</v>
      </c>
      <c r="AT107" s="89" t="s">
        <v>130</v>
      </c>
      <c r="AU107" s="89" t="s">
        <v>136</v>
      </c>
      <c r="AY107" s="89" t="s">
        <v>127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136</v>
      </c>
      <c r="BK107" s="156">
        <f>ROUND($I$107*$H$107,2)</f>
        <v>0</v>
      </c>
      <c r="BL107" s="89" t="s">
        <v>135</v>
      </c>
      <c r="BM107" s="89" t="s">
        <v>544</v>
      </c>
    </row>
    <row r="108" spans="2:65" s="6" customFormat="1" ht="15.75" customHeight="1">
      <c r="B108" s="23"/>
      <c r="C108" s="148" t="s">
        <v>184</v>
      </c>
      <c r="D108" s="148" t="s">
        <v>130</v>
      </c>
      <c r="E108" s="146" t="s">
        <v>194</v>
      </c>
      <c r="F108" s="147" t="s">
        <v>195</v>
      </c>
      <c r="G108" s="148" t="s">
        <v>187</v>
      </c>
      <c r="H108" s="149">
        <v>27.51</v>
      </c>
      <c r="I108" s="150"/>
      <c r="J108" s="151">
        <f>ROUND($I$108*$H$108,2)</f>
        <v>0</v>
      </c>
      <c r="K108" s="147" t="s">
        <v>134</v>
      </c>
      <c r="L108" s="43"/>
      <c r="M108" s="152"/>
      <c r="N108" s="153" t="s">
        <v>42</v>
      </c>
      <c r="O108" s="24"/>
      <c r="P108" s="154">
        <f>$O$108*$H$108</f>
        <v>0</v>
      </c>
      <c r="Q108" s="154">
        <v>0</v>
      </c>
      <c r="R108" s="154">
        <f>$Q$108*$H$108</f>
        <v>0</v>
      </c>
      <c r="S108" s="154">
        <v>0</v>
      </c>
      <c r="T108" s="155">
        <f>$S$108*$H$108</f>
        <v>0</v>
      </c>
      <c r="AR108" s="89" t="s">
        <v>135</v>
      </c>
      <c r="AT108" s="89" t="s">
        <v>130</v>
      </c>
      <c r="AU108" s="89" t="s">
        <v>136</v>
      </c>
      <c r="AY108" s="89" t="s">
        <v>127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136</v>
      </c>
      <c r="BK108" s="156">
        <f>ROUND($I$108*$H$108,2)</f>
        <v>0</v>
      </c>
      <c r="BL108" s="89" t="s">
        <v>135</v>
      </c>
      <c r="BM108" s="89" t="s">
        <v>545</v>
      </c>
    </row>
    <row r="109" spans="2:51" s="6" customFormat="1" ht="15.75" customHeight="1">
      <c r="B109" s="159"/>
      <c r="C109" s="160"/>
      <c r="D109" s="161" t="s">
        <v>165</v>
      </c>
      <c r="E109" s="160"/>
      <c r="F109" s="162" t="s">
        <v>546</v>
      </c>
      <c r="G109" s="160"/>
      <c r="H109" s="163">
        <v>27.51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165</v>
      </c>
      <c r="AU109" s="167" t="s">
        <v>136</v>
      </c>
      <c r="AV109" s="167" t="s">
        <v>136</v>
      </c>
      <c r="AW109" s="167" t="s">
        <v>70</v>
      </c>
      <c r="AX109" s="167" t="s">
        <v>21</v>
      </c>
      <c r="AY109" s="167" t="s">
        <v>127</v>
      </c>
    </row>
    <row r="110" spans="2:65" s="6" customFormat="1" ht="15.75" customHeight="1">
      <c r="B110" s="23"/>
      <c r="C110" s="145" t="s">
        <v>189</v>
      </c>
      <c r="D110" s="145" t="s">
        <v>130</v>
      </c>
      <c r="E110" s="146" t="s">
        <v>199</v>
      </c>
      <c r="F110" s="147" t="s">
        <v>200</v>
      </c>
      <c r="G110" s="148" t="s">
        <v>187</v>
      </c>
      <c r="H110" s="149">
        <v>1.965</v>
      </c>
      <c r="I110" s="150"/>
      <c r="J110" s="151">
        <f>ROUND($I$110*$H$110,2)</f>
        <v>0</v>
      </c>
      <c r="K110" s="147" t="s">
        <v>134</v>
      </c>
      <c r="L110" s="43"/>
      <c r="M110" s="152"/>
      <c r="N110" s="153" t="s">
        <v>42</v>
      </c>
      <c r="O110" s="24"/>
      <c r="P110" s="154">
        <f>$O$110*$H$110</f>
        <v>0</v>
      </c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135</v>
      </c>
      <c r="AT110" s="89" t="s">
        <v>130</v>
      </c>
      <c r="AU110" s="89" t="s">
        <v>136</v>
      </c>
      <c r="AY110" s="6" t="s">
        <v>127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136</v>
      </c>
      <c r="BK110" s="156">
        <f>ROUND($I$110*$H$110,2)</f>
        <v>0</v>
      </c>
      <c r="BL110" s="89" t="s">
        <v>135</v>
      </c>
      <c r="BM110" s="89" t="s">
        <v>547</v>
      </c>
    </row>
    <row r="111" spans="2:63" s="132" customFormat="1" ht="30.75" customHeight="1">
      <c r="B111" s="133"/>
      <c r="C111" s="134"/>
      <c r="D111" s="134" t="s">
        <v>69</v>
      </c>
      <c r="E111" s="143" t="s">
        <v>202</v>
      </c>
      <c r="F111" s="143" t="s">
        <v>203</v>
      </c>
      <c r="G111" s="134"/>
      <c r="H111" s="134"/>
      <c r="J111" s="144">
        <f>$BK$111</f>
        <v>0</v>
      </c>
      <c r="K111" s="134"/>
      <c r="L111" s="137"/>
      <c r="M111" s="138"/>
      <c r="N111" s="134"/>
      <c r="O111" s="134"/>
      <c r="P111" s="139">
        <f>$P$112</f>
        <v>0</v>
      </c>
      <c r="Q111" s="134"/>
      <c r="R111" s="139">
        <f>$R$112</f>
        <v>0</v>
      </c>
      <c r="S111" s="134"/>
      <c r="T111" s="140">
        <f>$T$112</f>
        <v>0</v>
      </c>
      <c r="AR111" s="141" t="s">
        <v>21</v>
      </c>
      <c r="AT111" s="141" t="s">
        <v>69</v>
      </c>
      <c r="AU111" s="141" t="s">
        <v>21</v>
      </c>
      <c r="AY111" s="141" t="s">
        <v>127</v>
      </c>
      <c r="BK111" s="142">
        <f>$BK$112</f>
        <v>0</v>
      </c>
    </row>
    <row r="112" spans="2:65" s="6" customFormat="1" ht="15.75" customHeight="1">
      <c r="B112" s="23"/>
      <c r="C112" s="148" t="s">
        <v>193</v>
      </c>
      <c r="D112" s="148" t="s">
        <v>130</v>
      </c>
      <c r="E112" s="146" t="s">
        <v>204</v>
      </c>
      <c r="F112" s="147" t="s">
        <v>205</v>
      </c>
      <c r="G112" s="148" t="s">
        <v>187</v>
      </c>
      <c r="H112" s="149">
        <v>1.977</v>
      </c>
      <c r="I112" s="150"/>
      <c r="J112" s="151">
        <f>ROUND($I$112*$H$112,2)</f>
        <v>0</v>
      </c>
      <c r="K112" s="147" t="s">
        <v>134</v>
      </c>
      <c r="L112" s="43"/>
      <c r="M112" s="152"/>
      <c r="N112" s="153" t="s">
        <v>42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135</v>
      </c>
      <c r="AT112" s="89" t="s">
        <v>130</v>
      </c>
      <c r="AU112" s="89" t="s">
        <v>136</v>
      </c>
      <c r="AY112" s="89" t="s">
        <v>127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136</v>
      </c>
      <c r="BK112" s="156">
        <f>ROUND($I$112*$H$112,2)</f>
        <v>0</v>
      </c>
      <c r="BL112" s="89" t="s">
        <v>135</v>
      </c>
      <c r="BM112" s="89" t="s">
        <v>548</v>
      </c>
    </row>
    <row r="113" spans="2:63" s="132" customFormat="1" ht="37.5" customHeight="1">
      <c r="B113" s="133"/>
      <c r="C113" s="134"/>
      <c r="D113" s="134" t="s">
        <v>69</v>
      </c>
      <c r="E113" s="135" t="s">
        <v>207</v>
      </c>
      <c r="F113" s="135" t="s">
        <v>208</v>
      </c>
      <c r="G113" s="134"/>
      <c r="H113" s="134"/>
      <c r="J113" s="136">
        <f>$BK$113</f>
        <v>0</v>
      </c>
      <c r="K113" s="134"/>
      <c r="L113" s="137"/>
      <c r="M113" s="138"/>
      <c r="N113" s="134"/>
      <c r="O113" s="134"/>
      <c r="P113" s="139">
        <f>$P$114+$P$130</f>
        <v>0</v>
      </c>
      <c r="Q113" s="134"/>
      <c r="R113" s="139">
        <f>$R$114+$R$130</f>
        <v>1.0898900000000002</v>
      </c>
      <c r="S113" s="134"/>
      <c r="T113" s="140">
        <f>$T$114+$T$130</f>
        <v>0</v>
      </c>
      <c r="AR113" s="141" t="s">
        <v>136</v>
      </c>
      <c r="AT113" s="141" t="s">
        <v>69</v>
      </c>
      <c r="AU113" s="141" t="s">
        <v>70</v>
      </c>
      <c r="AY113" s="141" t="s">
        <v>127</v>
      </c>
      <c r="BK113" s="142">
        <f>$BK$114+$BK$130</f>
        <v>0</v>
      </c>
    </row>
    <row r="114" spans="2:63" s="132" customFormat="1" ht="21" customHeight="1">
      <c r="B114" s="133"/>
      <c r="C114" s="134"/>
      <c r="D114" s="134" t="s">
        <v>69</v>
      </c>
      <c r="E114" s="143" t="s">
        <v>224</v>
      </c>
      <c r="F114" s="143" t="s">
        <v>225</v>
      </c>
      <c r="G114" s="134"/>
      <c r="H114" s="134"/>
      <c r="J114" s="144">
        <f>$BK$114</f>
        <v>0</v>
      </c>
      <c r="K114" s="134"/>
      <c r="L114" s="137"/>
      <c r="M114" s="138"/>
      <c r="N114" s="134"/>
      <c r="O114" s="134"/>
      <c r="P114" s="139">
        <f>SUM($P$115:$P$129)</f>
        <v>0</v>
      </c>
      <c r="Q114" s="134"/>
      <c r="R114" s="139">
        <f>SUM($R$115:$R$129)</f>
        <v>1.0847300000000002</v>
      </c>
      <c r="S114" s="134"/>
      <c r="T114" s="140">
        <f>SUM($T$115:$T$129)</f>
        <v>0</v>
      </c>
      <c r="AR114" s="141" t="s">
        <v>136</v>
      </c>
      <c r="AT114" s="141" t="s">
        <v>69</v>
      </c>
      <c r="AU114" s="141" t="s">
        <v>21</v>
      </c>
      <c r="AY114" s="141" t="s">
        <v>127</v>
      </c>
      <c r="BK114" s="142">
        <f>SUM($BK$115:$BK$129)</f>
        <v>0</v>
      </c>
    </row>
    <row r="115" spans="2:65" s="6" customFormat="1" ht="15.75" customHeight="1">
      <c r="B115" s="23"/>
      <c r="C115" s="148" t="s">
        <v>198</v>
      </c>
      <c r="D115" s="148" t="s">
        <v>130</v>
      </c>
      <c r="E115" s="146" t="s">
        <v>266</v>
      </c>
      <c r="F115" s="147" t="s">
        <v>267</v>
      </c>
      <c r="G115" s="148" t="s">
        <v>144</v>
      </c>
      <c r="H115" s="149">
        <v>16.2</v>
      </c>
      <c r="I115" s="150"/>
      <c r="J115" s="151">
        <f>ROUND($I$115*$H$115,2)</f>
        <v>0</v>
      </c>
      <c r="K115" s="147" t="s">
        <v>134</v>
      </c>
      <c r="L115" s="43"/>
      <c r="M115" s="152"/>
      <c r="N115" s="153" t="s">
        <v>42</v>
      </c>
      <c r="O115" s="24"/>
      <c r="P115" s="154">
        <f>$O$115*$H$115</f>
        <v>0</v>
      </c>
      <c r="Q115" s="154">
        <v>0.00025</v>
      </c>
      <c r="R115" s="154">
        <f>$Q$115*$H$115</f>
        <v>0.00405</v>
      </c>
      <c r="S115" s="154">
        <v>0</v>
      </c>
      <c r="T115" s="155">
        <f>$S$115*$H$115</f>
        <v>0</v>
      </c>
      <c r="AR115" s="89" t="s">
        <v>211</v>
      </c>
      <c r="AT115" s="89" t="s">
        <v>130</v>
      </c>
      <c r="AU115" s="89" t="s">
        <v>136</v>
      </c>
      <c r="AY115" s="89" t="s">
        <v>127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136</v>
      </c>
      <c r="BK115" s="156">
        <f>ROUND($I$115*$H$115,2)</f>
        <v>0</v>
      </c>
      <c r="BL115" s="89" t="s">
        <v>211</v>
      </c>
      <c r="BM115" s="89" t="s">
        <v>549</v>
      </c>
    </row>
    <row r="116" spans="2:51" s="6" customFormat="1" ht="15.75" customHeight="1">
      <c r="B116" s="159"/>
      <c r="C116" s="160"/>
      <c r="D116" s="157" t="s">
        <v>165</v>
      </c>
      <c r="E116" s="162"/>
      <c r="F116" s="162" t="s">
        <v>537</v>
      </c>
      <c r="G116" s="160"/>
      <c r="H116" s="163">
        <v>12.6</v>
      </c>
      <c r="J116" s="160"/>
      <c r="K116" s="160"/>
      <c r="L116" s="164"/>
      <c r="M116" s="165"/>
      <c r="N116" s="160"/>
      <c r="O116" s="160"/>
      <c r="P116" s="160"/>
      <c r="Q116" s="160"/>
      <c r="R116" s="160"/>
      <c r="S116" s="160"/>
      <c r="T116" s="166"/>
      <c r="AT116" s="167" t="s">
        <v>165</v>
      </c>
      <c r="AU116" s="167" t="s">
        <v>136</v>
      </c>
      <c r="AV116" s="167" t="s">
        <v>136</v>
      </c>
      <c r="AW116" s="167" t="s">
        <v>99</v>
      </c>
      <c r="AX116" s="167" t="s">
        <v>70</v>
      </c>
      <c r="AY116" s="167" t="s">
        <v>127</v>
      </c>
    </row>
    <row r="117" spans="2:51" s="6" customFormat="1" ht="15.75" customHeight="1">
      <c r="B117" s="159"/>
      <c r="C117" s="160"/>
      <c r="D117" s="161" t="s">
        <v>165</v>
      </c>
      <c r="E117" s="160"/>
      <c r="F117" s="162" t="s">
        <v>538</v>
      </c>
      <c r="G117" s="160"/>
      <c r="H117" s="163">
        <v>3.6</v>
      </c>
      <c r="J117" s="160"/>
      <c r="K117" s="160"/>
      <c r="L117" s="164"/>
      <c r="M117" s="165"/>
      <c r="N117" s="160"/>
      <c r="O117" s="160"/>
      <c r="P117" s="160"/>
      <c r="Q117" s="160"/>
      <c r="R117" s="160"/>
      <c r="S117" s="160"/>
      <c r="T117" s="166"/>
      <c r="AT117" s="167" t="s">
        <v>165</v>
      </c>
      <c r="AU117" s="167" t="s">
        <v>136</v>
      </c>
      <c r="AV117" s="167" t="s">
        <v>136</v>
      </c>
      <c r="AW117" s="167" t="s">
        <v>99</v>
      </c>
      <c r="AX117" s="167" t="s">
        <v>70</v>
      </c>
      <c r="AY117" s="167" t="s">
        <v>127</v>
      </c>
    </row>
    <row r="118" spans="2:51" s="6" customFormat="1" ht="15.75" customHeight="1">
      <c r="B118" s="168"/>
      <c r="C118" s="169"/>
      <c r="D118" s="161" t="s">
        <v>165</v>
      </c>
      <c r="E118" s="169"/>
      <c r="F118" s="170" t="s">
        <v>168</v>
      </c>
      <c r="G118" s="169"/>
      <c r="H118" s="171">
        <v>16.2</v>
      </c>
      <c r="J118" s="169"/>
      <c r="K118" s="169"/>
      <c r="L118" s="172"/>
      <c r="M118" s="173"/>
      <c r="N118" s="169"/>
      <c r="O118" s="169"/>
      <c r="P118" s="169"/>
      <c r="Q118" s="169"/>
      <c r="R118" s="169"/>
      <c r="S118" s="169"/>
      <c r="T118" s="174"/>
      <c r="AT118" s="175" t="s">
        <v>165</v>
      </c>
      <c r="AU118" s="175" t="s">
        <v>136</v>
      </c>
      <c r="AV118" s="175" t="s">
        <v>135</v>
      </c>
      <c r="AW118" s="175" t="s">
        <v>99</v>
      </c>
      <c r="AX118" s="175" t="s">
        <v>21</v>
      </c>
      <c r="AY118" s="175" t="s">
        <v>127</v>
      </c>
    </row>
    <row r="119" spans="2:65" s="6" customFormat="1" ht="15.75" customHeight="1">
      <c r="B119" s="23"/>
      <c r="C119" s="186" t="s">
        <v>8</v>
      </c>
      <c r="D119" s="186" t="s">
        <v>235</v>
      </c>
      <c r="E119" s="178" t="s">
        <v>338</v>
      </c>
      <c r="F119" s="179" t="s">
        <v>550</v>
      </c>
      <c r="G119" s="177" t="s">
        <v>229</v>
      </c>
      <c r="H119" s="180">
        <v>10</v>
      </c>
      <c r="I119" s="181"/>
      <c r="J119" s="182">
        <f>ROUND($I$119*$H$119,2)</f>
        <v>0</v>
      </c>
      <c r="K119" s="179"/>
      <c r="L119" s="183"/>
      <c r="M119" s="184"/>
      <c r="N119" s="185" t="s">
        <v>42</v>
      </c>
      <c r="O119" s="24"/>
      <c r="P119" s="154">
        <f>$O$119*$H$119</f>
        <v>0</v>
      </c>
      <c r="Q119" s="154">
        <v>0.0249</v>
      </c>
      <c r="R119" s="154">
        <f>$Q$119*$H$119</f>
        <v>0.249</v>
      </c>
      <c r="S119" s="154">
        <v>0</v>
      </c>
      <c r="T119" s="155">
        <f>$S$119*$H$119</f>
        <v>0</v>
      </c>
      <c r="AR119" s="89" t="s">
        <v>238</v>
      </c>
      <c r="AT119" s="89" t="s">
        <v>235</v>
      </c>
      <c r="AU119" s="89" t="s">
        <v>136</v>
      </c>
      <c r="AY119" s="6" t="s">
        <v>127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136</v>
      </c>
      <c r="BK119" s="156">
        <f>ROUND($I$119*$H$119,2)</f>
        <v>0</v>
      </c>
      <c r="BL119" s="89" t="s">
        <v>211</v>
      </c>
      <c r="BM119" s="89" t="s">
        <v>551</v>
      </c>
    </row>
    <row r="120" spans="2:65" s="6" customFormat="1" ht="15.75" customHeight="1">
      <c r="B120" s="23"/>
      <c r="C120" s="177" t="s">
        <v>211</v>
      </c>
      <c r="D120" s="177" t="s">
        <v>235</v>
      </c>
      <c r="E120" s="178" t="s">
        <v>357</v>
      </c>
      <c r="F120" s="179" t="s">
        <v>552</v>
      </c>
      <c r="G120" s="177" t="s">
        <v>229</v>
      </c>
      <c r="H120" s="180">
        <v>2</v>
      </c>
      <c r="I120" s="181"/>
      <c r="J120" s="182">
        <f>ROUND($I$120*$H$120,2)</f>
        <v>0</v>
      </c>
      <c r="K120" s="179"/>
      <c r="L120" s="183"/>
      <c r="M120" s="184"/>
      <c r="N120" s="185" t="s">
        <v>42</v>
      </c>
      <c r="O120" s="24"/>
      <c r="P120" s="154">
        <f>$O$120*$H$120</f>
        <v>0</v>
      </c>
      <c r="Q120" s="154">
        <v>0.0249</v>
      </c>
      <c r="R120" s="154">
        <f>$Q$120*$H$120</f>
        <v>0.0498</v>
      </c>
      <c r="S120" s="154">
        <v>0</v>
      </c>
      <c r="T120" s="155">
        <f>$S$120*$H$120</f>
        <v>0</v>
      </c>
      <c r="AR120" s="89" t="s">
        <v>238</v>
      </c>
      <c r="AT120" s="89" t="s">
        <v>235</v>
      </c>
      <c r="AU120" s="89" t="s">
        <v>136</v>
      </c>
      <c r="AY120" s="89" t="s">
        <v>127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136</v>
      </c>
      <c r="BK120" s="156">
        <f>ROUND($I$120*$H$120,2)</f>
        <v>0</v>
      </c>
      <c r="BL120" s="89" t="s">
        <v>211</v>
      </c>
      <c r="BM120" s="89" t="s">
        <v>553</v>
      </c>
    </row>
    <row r="121" spans="2:65" s="6" customFormat="1" ht="15.75" customHeight="1">
      <c r="B121" s="23"/>
      <c r="C121" s="148" t="s">
        <v>215</v>
      </c>
      <c r="D121" s="148" t="s">
        <v>130</v>
      </c>
      <c r="E121" s="146" t="s">
        <v>347</v>
      </c>
      <c r="F121" s="147" t="s">
        <v>348</v>
      </c>
      <c r="G121" s="148" t="s">
        <v>229</v>
      </c>
      <c r="H121" s="149">
        <v>9.12</v>
      </c>
      <c r="I121" s="150"/>
      <c r="J121" s="151">
        <f>ROUND($I$121*$H$121,2)</f>
        <v>0</v>
      </c>
      <c r="K121" s="147" t="s">
        <v>134</v>
      </c>
      <c r="L121" s="43"/>
      <c r="M121" s="152"/>
      <c r="N121" s="153" t="s">
        <v>42</v>
      </c>
      <c r="O121" s="24"/>
      <c r="P121" s="154">
        <f>$O$121*$H$121</f>
        <v>0</v>
      </c>
      <c r="Q121" s="154">
        <v>0.00025</v>
      </c>
      <c r="R121" s="154">
        <f>$Q$121*$H$121</f>
        <v>0.00228</v>
      </c>
      <c r="S121" s="154">
        <v>0</v>
      </c>
      <c r="T121" s="155">
        <f>$S$121*$H$121</f>
        <v>0</v>
      </c>
      <c r="AR121" s="89" t="s">
        <v>211</v>
      </c>
      <c r="AT121" s="89" t="s">
        <v>130</v>
      </c>
      <c r="AU121" s="89" t="s">
        <v>136</v>
      </c>
      <c r="AY121" s="89" t="s">
        <v>127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136</v>
      </c>
      <c r="BK121" s="156">
        <f>ROUND($I$121*$H$121,2)</f>
        <v>0</v>
      </c>
      <c r="BL121" s="89" t="s">
        <v>211</v>
      </c>
      <c r="BM121" s="89" t="s">
        <v>554</v>
      </c>
    </row>
    <row r="122" spans="2:51" s="6" customFormat="1" ht="15.75" customHeight="1">
      <c r="B122" s="159"/>
      <c r="C122" s="160"/>
      <c r="D122" s="157" t="s">
        <v>165</v>
      </c>
      <c r="E122" s="162"/>
      <c r="F122" s="162" t="s">
        <v>531</v>
      </c>
      <c r="G122" s="160"/>
      <c r="H122" s="163">
        <v>7.2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165</v>
      </c>
      <c r="AU122" s="167" t="s">
        <v>136</v>
      </c>
      <c r="AV122" s="167" t="s">
        <v>136</v>
      </c>
      <c r="AW122" s="167" t="s">
        <v>99</v>
      </c>
      <c r="AX122" s="167" t="s">
        <v>70</v>
      </c>
      <c r="AY122" s="167" t="s">
        <v>127</v>
      </c>
    </row>
    <row r="123" spans="2:51" s="6" customFormat="1" ht="15.75" customHeight="1">
      <c r="B123" s="159"/>
      <c r="C123" s="160"/>
      <c r="D123" s="161" t="s">
        <v>165</v>
      </c>
      <c r="E123" s="160"/>
      <c r="F123" s="162" t="s">
        <v>532</v>
      </c>
      <c r="G123" s="160"/>
      <c r="H123" s="163">
        <v>1.08</v>
      </c>
      <c r="J123" s="160"/>
      <c r="K123" s="160"/>
      <c r="L123" s="164"/>
      <c r="M123" s="165"/>
      <c r="N123" s="160"/>
      <c r="O123" s="160"/>
      <c r="P123" s="160"/>
      <c r="Q123" s="160"/>
      <c r="R123" s="160"/>
      <c r="S123" s="160"/>
      <c r="T123" s="166"/>
      <c r="AT123" s="167" t="s">
        <v>165</v>
      </c>
      <c r="AU123" s="167" t="s">
        <v>136</v>
      </c>
      <c r="AV123" s="167" t="s">
        <v>136</v>
      </c>
      <c r="AW123" s="167" t="s">
        <v>99</v>
      </c>
      <c r="AX123" s="167" t="s">
        <v>70</v>
      </c>
      <c r="AY123" s="167" t="s">
        <v>127</v>
      </c>
    </row>
    <row r="124" spans="2:51" s="6" customFormat="1" ht="15.75" customHeight="1">
      <c r="B124" s="159"/>
      <c r="C124" s="160"/>
      <c r="D124" s="161" t="s">
        <v>165</v>
      </c>
      <c r="E124" s="160"/>
      <c r="F124" s="162" t="s">
        <v>533</v>
      </c>
      <c r="G124" s="160"/>
      <c r="H124" s="163">
        <v>0.84</v>
      </c>
      <c r="J124" s="160"/>
      <c r="K124" s="160"/>
      <c r="L124" s="164"/>
      <c r="M124" s="165"/>
      <c r="N124" s="160"/>
      <c r="O124" s="160"/>
      <c r="P124" s="160"/>
      <c r="Q124" s="160"/>
      <c r="R124" s="160"/>
      <c r="S124" s="160"/>
      <c r="T124" s="166"/>
      <c r="AT124" s="167" t="s">
        <v>165</v>
      </c>
      <c r="AU124" s="167" t="s">
        <v>136</v>
      </c>
      <c r="AV124" s="167" t="s">
        <v>136</v>
      </c>
      <c r="AW124" s="167" t="s">
        <v>99</v>
      </c>
      <c r="AX124" s="167" t="s">
        <v>70</v>
      </c>
      <c r="AY124" s="167" t="s">
        <v>127</v>
      </c>
    </row>
    <row r="125" spans="2:51" s="6" customFormat="1" ht="15.75" customHeight="1">
      <c r="B125" s="168"/>
      <c r="C125" s="169"/>
      <c r="D125" s="161" t="s">
        <v>165</v>
      </c>
      <c r="E125" s="169"/>
      <c r="F125" s="170" t="s">
        <v>168</v>
      </c>
      <c r="G125" s="169"/>
      <c r="H125" s="171">
        <v>9.12</v>
      </c>
      <c r="J125" s="169"/>
      <c r="K125" s="169"/>
      <c r="L125" s="172"/>
      <c r="M125" s="173"/>
      <c r="N125" s="169"/>
      <c r="O125" s="169"/>
      <c r="P125" s="169"/>
      <c r="Q125" s="169"/>
      <c r="R125" s="169"/>
      <c r="S125" s="169"/>
      <c r="T125" s="174"/>
      <c r="AT125" s="175" t="s">
        <v>165</v>
      </c>
      <c r="AU125" s="175" t="s">
        <v>136</v>
      </c>
      <c r="AV125" s="175" t="s">
        <v>135</v>
      </c>
      <c r="AW125" s="175" t="s">
        <v>99</v>
      </c>
      <c r="AX125" s="175" t="s">
        <v>21</v>
      </c>
      <c r="AY125" s="175" t="s">
        <v>127</v>
      </c>
    </row>
    <row r="126" spans="2:65" s="6" customFormat="1" ht="15.75" customHeight="1">
      <c r="B126" s="23"/>
      <c r="C126" s="186" t="s">
        <v>219</v>
      </c>
      <c r="D126" s="186" t="s">
        <v>235</v>
      </c>
      <c r="E126" s="178" t="s">
        <v>449</v>
      </c>
      <c r="F126" s="179" t="s">
        <v>555</v>
      </c>
      <c r="G126" s="177" t="s">
        <v>229</v>
      </c>
      <c r="H126" s="180">
        <v>8</v>
      </c>
      <c r="I126" s="181"/>
      <c r="J126" s="182">
        <f>ROUND($I$126*$H$126,2)</f>
        <v>0</v>
      </c>
      <c r="K126" s="179"/>
      <c r="L126" s="183"/>
      <c r="M126" s="184"/>
      <c r="N126" s="185" t="s">
        <v>42</v>
      </c>
      <c r="O126" s="24"/>
      <c r="P126" s="154">
        <f>$O$126*$H$126</f>
        <v>0</v>
      </c>
      <c r="Q126" s="154">
        <v>0.085</v>
      </c>
      <c r="R126" s="154">
        <f>$Q$126*$H$126</f>
        <v>0.68</v>
      </c>
      <c r="S126" s="154">
        <v>0</v>
      </c>
      <c r="T126" s="155">
        <f>$S$126*$H$126</f>
        <v>0</v>
      </c>
      <c r="AR126" s="89" t="s">
        <v>238</v>
      </c>
      <c r="AT126" s="89" t="s">
        <v>235</v>
      </c>
      <c r="AU126" s="89" t="s">
        <v>136</v>
      </c>
      <c r="AY126" s="6" t="s">
        <v>127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136</v>
      </c>
      <c r="BK126" s="156">
        <f>ROUND($I$126*$H$126,2)</f>
        <v>0</v>
      </c>
      <c r="BL126" s="89" t="s">
        <v>211</v>
      </c>
      <c r="BM126" s="89" t="s">
        <v>556</v>
      </c>
    </row>
    <row r="127" spans="2:65" s="6" customFormat="1" ht="15.75" customHeight="1">
      <c r="B127" s="23"/>
      <c r="C127" s="177" t="s">
        <v>226</v>
      </c>
      <c r="D127" s="177" t="s">
        <v>235</v>
      </c>
      <c r="E127" s="178" t="s">
        <v>350</v>
      </c>
      <c r="F127" s="179" t="s">
        <v>557</v>
      </c>
      <c r="G127" s="177" t="s">
        <v>229</v>
      </c>
      <c r="H127" s="180">
        <v>2</v>
      </c>
      <c r="I127" s="181"/>
      <c r="J127" s="182">
        <f>ROUND($I$127*$H$127,2)</f>
        <v>0</v>
      </c>
      <c r="K127" s="179"/>
      <c r="L127" s="183"/>
      <c r="M127" s="184"/>
      <c r="N127" s="185" t="s">
        <v>42</v>
      </c>
      <c r="O127" s="24"/>
      <c r="P127" s="154">
        <f>$O$127*$H$127</f>
        <v>0</v>
      </c>
      <c r="Q127" s="154">
        <v>0.0249</v>
      </c>
      <c r="R127" s="154">
        <f>$Q$127*$H$127</f>
        <v>0.0498</v>
      </c>
      <c r="S127" s="154">
        <v>0</v>
      </c>
      <c r="T127" s="155">
        <f>$S$127*$H$127</f>
        <v>0</v>
      </c>
      <c r="AR127" s="89" t="s">
        <v>238</v>
      </c>
      <c r="AT127" s="89" t="s">
        <v>235</v>
      </c>
      <c r="AU127" s="89" t="s">
        <v>136</v>
      </c>
      <c r="AY127" s="89" t="s">
        <v>127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136</v>
      </c>
      <c r="BK127" s="156">
        <f>ROUND($I$127*$H$127,2)</f>
        <v>0</v>
      </c>
      <c r="BL127" s="89" t="s">
        <v>211</v>
      </c>
      <c r="BM127" s="89" t="s">
        <v>558</v>
      </c>
    </row>
    <row r="128" spans="2:65" s="6" customFormat="1" ht="15.75" customHeight="1">
      <c r="B128" s="23"/>
      <c r="C128" s="177" t="s">
        <v>231</v>
      </c>
      <c r="D128" s="177" t="s">
        <v>235</v>
      </c>
      <c r="E128" s="178" t="s">
        <v>353</v>
      </c>
      <c r="F128" s="179" t="s">
        <v>559</v>
      </c>
      <c r="G128" s="177" t="s">
        <v>229</v>
      </c>
      <c r="H128" s="180">
        <v>2</v>
      </c>
      <c r="I128" s="181"/>
      <c r="J128" s="182">
        <f>ROUND($I$128*$H$128,2)</f>
        <v>0</v>
      </c>
      <c r="K128" s="179"/>
      <c r="L128" s="183"/>
      <c r="M128" s="184"/>
      <c r="N128" s="185" t="s">
        <v>42</v>
      </c>
      <c r="O128" s="24"/>
      <c r="P128" s="154">
        <f>$O$128*$H$128</f>
        <v>0</v>
      </c>
      <c r="Q128" s="154">
        <v>0.0249</v>
      </c>
      <c r="R128" s="154">
        <f>$Q$128*$H$128</f>
        <v>0.0498</v>
      </c>
      <c r="S128" s="154">
        <v>0</v>
      </c>
      <c r="T128" s="155">
        <f>$S$128*$H$128</f>
        <v>0</v>
      </c>
      <c r="AR128" s="89" t="s">
        <v>238</v>
      </c>
      <c r="AT128" s="89" t="s">
        <v>235</v>
      </c>
      <c r="AU128" s="89" t="s">
        <v>136</v>
      </c>
      <c r="AY128" s="89" t="s">
        <v>127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136</v>
      </c>
      <c r="BK128" s="156">
        <f>ROUND($I$128*$H$128,2)</f>
        <v>0</v>
      </c>
      <c r="BL128" s="89" t="s">
        <v>211</v>
      </c>
      <c r="BM128" s="89" t="s">
        <v>560</v>
      </c>
    </row>
    <row r="129" spans="2:65" s="6" customFormat="1" ht="15.75" customHeight="1">
      <c r="B129" s="23"/>
      <c r="C129" s="148" t="s">
        <v>7</v>
      </c>
      <c r="D129" s="148" t="s">
        <v>130</v>
      </c>
      <c r="E129" s="146" t="s">
        <v>561</v>
      </c>
      <c r="F129" s="147" t="s">
        <v>562</v>
      </c>
      <c r="G129" s="148" t="s">
        <v>222</v>
      </c>
      <c r="H129" s="176"/>
      <c r="I129" s="150"/>
      <c r="J129" s="151">
        <f>ROUND($I$129*$H$129,2)</f>
        <v>0</v>
      </c>
      <c r="K129" s="147" t="s">
        <v>134</v>
      </c>
      <c r="L129" s="43"/>
      <c r="M129" s="152"/>
      <c r="N129" s="153" t="s">
        <v>42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211</v>
      </c>
      <c r="AT129" s="89" t="s">
        <v>130</v>
      </c>
      <c r="AU129" s="89" t="s">
        <v>136</v>
      </c>
      <c r="AY129" s="89" t="s">
        <v>127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136</v>
      </c>
      <c r="BK129" s="156">
        <f>ROUND($I$129*$H$129,2)</f>
        <v>0</v>
      </c>
      <c r="BL129" s="89" t="s">
        <v>211</v>
      </c>
      <c r="BM129" s="89" t="s">
        <v>563</v>
      </c>
    </row>
    <row r="130" spans="2:63" s="132" customFormat="1" ht="30.75" customHeight="1">
      <c r="B130" s="133"/>
      <c r="C130" s="134"/>
      <c r="D130" s="134" t="s">
        <v>69</v>
      </c>
      <c r="E130" s="143" t="s">
        <v>564</v>
      </c>
      <c r="F130" s="143" t="s">
        <v>565</v>
      </c>
      <c r="G130" s="134"/>
      <c r="H130" s="134"/>
      <c r="J130" s="144">
        <f>$BK$130</f>
        <v>0</v>
      </c>
      <c r="K130" s="134"/>
      <c r="L130" s="137"/>
      <c r="M130" s="138"/>
      <c r="N130" s="134"/>
      <c r="O130" s="134"/>
      <c r="P130" s="139">
        <f>$P$131</f>
        <v>0</v>
      </c>
      <c r="Q130" s="134"/>
      <c r="R130" s="139">
        <f>$R$131</f>
        <v>0.00516</v>
      </c>
      <c r="S130" s="134"/>
      <c r="T130" s="140">
        <f>$T$131</f>
        <v>0</v>
      </c>
      <c r="AR130" s="141" t="s">
        <v>136</v>
      </c>
      <c r="AT130" s="141" t="s">
        <v>69</v>
      </c>
      <c r="AU130" s="141" t="s">
        <v>21</v>
      </c>
      <c r="AY130" s="141" t="s">
        <v>127</v>
      </c>
      <c r="BK130" s="142">
        <f>$BK$131</f>
        <v>0</v>
      </c>
    </row>
    <row r="131" spans="2:65" s="6" customFormat="1" ht="15.75" customHeight="1">
      <c r="B131" s="23"/>
      <c r="C131" s="148" t="s">
        <v>240</v>
      </c>
      <c r="D131" s="148" t="s">
        <v>130</v>
      </c>
      <c r="E131" s="146" t="s">
        <v>566</v>
      </c>
      <c r="F131" s="147" t="s">
        <v>567</v>
      </c>
      <c r="G131" s="148" t="s">
        <v>144</v>
      </c>
      <c r="H131" s="149">
        <v>12</v>
      </c>
      <c r="I131" s="150"/>
      <c r="J131" s="151">
        <f>ROUND($I$131*$H$131,2)</f>
        <v>0</v>
      </c>
      <c r="K131" s="147" t="s">
        <v>134</v>
      </c>
      <c r="L131" s="43"/>
      <c r="M131" s="152"/>
      <c r="N131" s="187" t="s">
        <v>42</v>
      </c>
      <c r="O131" s="188"/>
      <c r="P131" s="189">
        <f>$O$131*$H$131</f>
        <v>0</v>
      </c>
      <c r="Q131" s="189">
        <v>0.00043</v>
      </c>
      <c r="R131" s="189">
        <f>$Q$131*$H$131</f>
        <v>0.00516</v>
      </c>
      <c r="S131" s="189">
        <v>0</v>
      </c>
      <c r="T131" s="190">
        <f>$S$131*$H$131</f>
        <v>0</v>
      </c>
      <c r="AR131" s="89" t="s">
        <v>211</v>
      </c>
      <c r="AT131" s="89" t="s">
        <v>130</v>
      </c>
      <c r="AU131" s="89" t="s">
        <v>136</v>
      </c>
      <c r="AY131" s="89" t="s">
        <v>127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136</v>
      </c>
      <c r="BK131" s="156">
        <f>ROUND($I$131*$H$131,2)</f>
        <v>0</v>
      </c>
      <c r="BL131" s="89" t="s">
        <v>211</v>
      </c>
      <c r="BM131" s="89" t="s">
        <v>568</v>
      </c>
    </row>
    <row r="132" spans="2:12" s="6" customFormat="1" ht="7.5" customHeight="1">
      <c r="B132" s="38"/>
      <c r="C132" s="39"/>
      <c r="D132" s="39"/>
      <c r="E132" s="39"/>
      <c r="F132" s="39"/>
      <c r="G132" s="39"/>
      <c r="H132" s="39"/>
      <c r="I132" s="101"/>
      <c r="J132" s="39"/>
      <c r="K132" s="39"/>
      <c r="L132" s="43"/>
    </row>
    <row r="151" s="2" customFormat="1" ht="14.25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3" customFormat="1" ht="45" customHeight="1">
      <c r="B3" s="250"/>
      <c r="C3" s="251" t="s">
        <v>576</v>
      </c>
      <c r="D3" s="251"/>
      <c r="E3" s="251"/>
      <c r="F3" s="251"/>
      <c r="G3" s="251"/>
      <c r="H3" s="251"/>
      <c r="I3" s="251"/>
      <c r="J3" s="251"/>
      <c r="K3" s="252"/>
    </row>
    <row r="4" spans="2:11" ht="25.5" customHeight="1">
      <c r="B4" s="254"/>
      <c r="C4" s="255" t="s">
        <v>577</v>
      </c>
      <c r="D4" s="255"/>
      <c r="E4" s="255"/>
      <c r="F4" s="255"/>
      <c r="G4" s="255"/>
      <c r="H4" s="255"/>
      <c r="I4" s="255"/>
      <c r="J4" s="255"/>
      <c r="K4" s="256"/>
    </row>
    <row r="5" spans="2:1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4"/>
      <c r="C6" s="258" t="s">
        <v>578</v>
      </c>
      <c r="D6" s="258"/>
      <c r="E6" s="258"/>
      <c r="F6" s="258"/>
      <c r="G6" s="258"/>
      <c r="H6" s="258"/>
      <c r="I6" s="258"/>
      <c r="J6" s="258"/>
      <c r="K6" s="256"/>
    </row>
    <row r="7" spans="2:11" ht="15" customHeight="1">
      <c r="B7" s="259"/>
      <c r="C7" s="258" t="s">
        <v>579</v>
      </c>
      <c r="D7" s="258"/>
      <c r="E7" s="258"/>
      <c r="F7" s="258"/>
      <c r="G7" s="258"/>
      <c r="H7" s="258"/>
      <c r="I7" s="258"/>
      <c r="J7" s="258"/>
      <c r="K7" s="256"/>
    </row>
    <row r="8" spans="2:11" ht="12.75" customHeight="1">
      <c r="B8" s="259"/>
      <c r="C8" s="260"/>
      <c r="D8" s="260"/>
      <c r="E8" s="260"/>
      <c r="F8" s="260"/>
      <c r="G8" s="260"/>
      <c r="H8" s="260"/>
      <c r="I8" s="260"/>
      <c r="J8" s="260"/>
      <c r="K8" s="256"/>
    </row>
    <row r="9" spans="2:11" ht="15" customHeight="1">
      <c r="B9" s="259"/>
      <c r="C9" s="258" t="s">
        <v>580</v>
      </c>
      <c r="D9" s="258"/>
      <c r="E9" s="258"/>
      <c r="F9" s="258"/>
      <c r="G9" s="258"/>
      <c r="H9" s="258"/>
      <c r="I9" s="258"/>
      <c r="J9" s="258"/>
      <c r="K9" s="256"/>
    </row>
    <row r="10" spans="2:11" ht="15" customHeight="1">
      <c r="B10" s="259"/>
      <c r="C10" s="260"/>
      <c r="D10" s="258" t="s">
        <v>581</v>
      </c>
      <c r="E10" s="258"/>
      <c r="F10" s="258"/>
      <c r="G10" s="258"/>
      <c r="H10" s="258"/>
      <c r="I10" s="258"/>
      <c r="J10" s="258"/>
      <c r="K10" s="256"/>
    </row>
    <row r="11" spans="2:11" ht="15" customHeight="1">
      <c r="B11" s="259"/>
      <c r="C11" s="261"/>
      <c r="D11" s="258" t="s">
        <v>582</v>
      </c>
      <c r="E11" s="258"/>
      <c r="F11" s="258"/>
      <c r="G11" s="258"/>
      <c r="H11" s="258"/>
      <c r="I11" s="258"/>
      <c r="J11" s="258"/>
      <c r="K11" s="256"/>
    </row>
    <row r="12" spans="2:11" ht="12.75" customHeight="1">
      <c r="B12" s="259"/>
      <c r="C12" s="261"/>
      <c r="D12" s="261"/>
      <c r="E12" s="261"/>
      <c r="F12" s="261"/>
      <c r="G12" s="261"/>
      <c r="H12" s="261"/>
      <c r="I12" s="261"/>
      <c r="J12" s="261"/>
      <c r="K12" s="256"/>
    </row>
    <row r="13" spans="2:11" ht="15" customHeight="1">
      <c r="B13" s="259"/>
      <c r="C13" s="261"/>
      <c r="D13" s="258" t="s">
        <v>583</v>
      </c>
      <c r="E13" s="258"/>
      <c r="F13" s="258"/>
      <c r="G13" s="258"/>
      <c r="H13" s="258"/>
      <c r="I13" s="258"/>
      <c r="J13" s="258"/>
      <c r="K13" s="256"/>
    </row>
    <row r="14" spans="2:11" ht="15" customHeight="1">
      <c r="B14" s="259"/>
      <c r="C14" s="261"/>
      <c r="D14" s="258" t="s">
        <v>584</v>
      </c>
      <c r="E14" s="258"/>
      <c r="F14" s="258"/>
      <c r="G14" s="258"/>
      <c r="H14" s="258"/>
      <c r="I14" s="258"/>
      <c r="J14" s="258"/>
      <c r="K14" s="256"/>
    </row>
    <row r="15" spans="2:11" ht="15" customHeight="1">
      <c r="B15" s="259"/>
      <c r="C15" s="261"/>
      <c r="D15" s="258" t="s">
        <v>585</v>
      </c>
      <c r="E15" s="258"/>
      <c r="F15" s="258"/>
      <c r="G15" s="258"/>
      <c r="H15" s="258"/>
      <c r="I15" s="258"/>
      <c r="J15" s="258"/>
      <c r="K15" s="256"/>
    </row>
    <row r="16" spans="2:11" ht="15" customHeight="1">
      <c r="B16" s="259"/>
      <c r="C16" s="261"/>
      <c r="D16" s="261"/>
      <c r="E16" s="262" t="s">
        <v>76</v>
      </c>
      <c r="F16" s="258" t="s">
        <v>586</v>
      </c>
      <c r="G16" s="258"/>
      <c r="H16" s="258"/>
      <c r="I16" s="258"/>
      <c r="J16" s="258"/>
      <c r="K16" s="256"/>
    </row>
    <row r="17" spans="2:11" ht="15" customHeight="1">
      <c r="B17" s="259"/>
      <c r="C17" s="261"/>
      <c r="D17" s="261"/>
      <c r="E17" s="262" t="s">
        <v>587</v>
      </c>
      <c r="F17" s="258" t="s">
        <v>588</v>
      </c>
      <c r="G17" s="258"/>
      <c r="H17" s="258"/>
      <c r="I17" s="258"/>
      <c r="J17" s="258"/>
      <c r="K17" s="256"/>
    </row>
    <row r="18" spans="2:11" ht="15" customHeight="1">
      <c r="B18" s="259"/>
      <c r="C18" s="261"/>
      <c r="D18" s="261"/>
      <c r="E18" s="262" t="s">
        <v>589</v>
      </c>
      <c r="F18" s="258" t="s">
        <v>590</v>
      </c>
      <c r="G18" s="258"/>
      <c r="H18" s="258"/>
      <c r="I18" s="258"/>
      <c r="J18" s="258"/>
      <c r="K18" s="256"/>
    </row>
    <row r="19" spans="2:11" ht="15" customHeight="1">
      <c r="B19" s="259"/>
      <c r="C19" s="261"/>
      <c r="D19" s="261"/>
      <c r="E19" s="262" t="s">
        <v>591</v>
      </c>
      <c r="F19" s="258" t="s">
        <v>592</v>
      </c>
      <c r="G19" s="258"/>
      <c r="H19" s="258"/>
      <c r="I19" s="258"/>
      <c r="J19" s="258"/>
      <c r="K19" s="256"/>
    </row>
    <row r="20" spans="2:11" ht="15" customHeight="1">
      <c r="B20" s="259"/>
      <c r="C20" s="261"/>
      <c r="D20" s="261"/>
      <c r="E20" s="262" t="s">
        <v>593</v>
      </c>
      <c r="F20" s="258" t="s">
        <v>594</v>
      </c>
      <c r="G20" s="258"/>
      <c r="H20" s="258"/>
      <c r="I20" s="258"/>
      <c r="J20" s="258"/>
      <c r="K20" s="256"/>
    </row>
    <row r="21" spans="2:11" ht="15" customHeight="1">
      <c r="B21" s="259"/>
      <c r="C21" s="261"/>
      <c r="D21" s="261"/>
      <c r="E21" s="262" t="s">
        <v>595</v>
      </c>
      <c r="F21" s="258" t="s">
        <v>596</v>
      </c>
      <c r="G21" s="258"/>
      <c r="H21" s="258"/>
      <c r="I21" s="258"/>
      <c r="J21" s="258"/>
      <c r="K21" s="256"/>
    </row>
    <row r="22" spans="2:11" ht="12.75" customHeight="1">
      <c r="B22" s="259"/>
      <c r="C22" s="261"/>
      <c r="D22" s="261"/>
      <c r="E22" s="261"/>
      <c r="F22" s="261"/>
      <c r="G22" s="261"/>
      <c r="H22" s="261"/>
      <c r="I22" s="261"/>
      <c r="J22" s="261"/>
      <c r="K22" s="256"/>
    </row>
    <row r="23" spans="2:11" ht="15" customHeight="1">
      <c r="B23" s="259"/>
      <c r="C23" s="258" t="s">
        <v>597</v>
      </c>
      <c r="D23" s="258"/>
      <c r="E23" s="258"/>
      <c r="F23" s="258"/>
      <c r="G23" s="258"/>
      <c r="H23" s="258"/>
      <c r="I23" s="258"/>
      <c r="J23" s="258"/>
      <c r="K23" s="256"/>
    </row>
    <row r="24" spans="2:11" ht="15" customHeight="1">
      <c r="B24" s="259"/>
      <c r="C24" s="258" t="s">
        <v>598</v>
      </c>
      <c r="D24" s="258"/>
      <c r="E24" s="258"/>
      <c r="F24" s="258"/>
      <c r="G24" s="258"/>
      <c r="H24" s="258"/>
      <c r="I24" s="258"/>
      <c r="J24" s="258"/>
      <c r="K24" s="256"/>
    </row>
    <row r="25" spans="2:11" ht="15" customHeight="1">
      <c r="B25" s="259"/>
      <c r="C25" s="260"/>
      <c r="D25" s="258" t="s">
        <v>599</v>
      </c>
      <c r="E25" s="258"/>
      <c r="F25" s="258"/>
      <c r="G25" s="258"/>
      <c r="H25" s="258"/>
      <c r="I25" s="258"/>
      <c r="J25" s="258"/>
      <c r="K25" s="256"/>
    </row>
    <row r="26" spans="2:11" ht="15" customHeight="1">
      <c r="B26" s="259"/>
      <c r="C26" s="261"/>
      <c r="D26" s="258" t="s">
        <v>600</v>
      </c>
      <c r="E26" s="258"/>
      <c r="F26" s="258"/>
      <c r="G26" s="258"/>
      <c r="H26" s="258"/>
      <c r="I26" s="258"/>
      <c r="J26" s="258"/>
      <c r="K26" s="256"/>
    </row>
    <row r="27" spans="2:11" ht="12.75" customHeight="1">
      <c r="B27" s="259"/>
      <c r="C27" s="261"/>
      <c r="D27" s="261"/>
      <c r="E27" s="261"/>
      <c r="F27" s="261"/>
      <c r="G27" s="261"/>
      <c r="H27" s="261"/>
      <c r="I27" s="261"/>
      <c r="J27" s="261"/>
      <c r="K27" s="256"/>
    </row>
    <row r="28" spans="2:11" ht="15" customHeight="1">
      <c r="B28" s="259"/>
      <c r="C28" s="261"/>
      <c r="D28" s="258" t="s">
        <v>601</v>
      </c>
      <c r="E28" s="258"/>
      <c r="F28" s="258"/>
      <c r="G28" s="258"/>
      <c r="H28" s="258"/>
      <c r="I28" s="258"/>
      <c r="J28" s="258"/>
      <c r="K28" s="256"/>
    </row>
    <row r="29" spans="2:11" ht="15" customHeight="1">
      <c r="B29" s="259"/>
      <c r="C29" s="261"/>
      <c r="D29" s="258" t="s">
        <v>602</v>
      </c>
      <c r="E29" s="258"/>
      <c r="F29" s="258"/>
      <c r="G29" s="258"/>
      <c r="H29" s="258"/>
      <c r="I29" s="258"/>
      <c r="J29" s="258"/>
      <c r="K29" s="256"/>
    </row>
    <row r="30" spans="2:11" ht="12.75" customHeight="1">
      <c r="B30" s="259"/>
      <c r="C30" s="261"/>
      <c r="D30" s="261"/>
      <c r="E30" s="261"/>
      <c r="F30" s="261"/>
      <c r="G30" s="261"/>
      <c r="H30" s="261"/>
      <c r="I30" s="261"/>
      <c r="J30" s="261"/>
      <c r="K30" s="256"/>
    </row>
    <row r="31" spans="2:11" ht="15" customHeight="1">
      <c r="B31" s="259"/>
      <c r="C31" s="261"/>
      <c r="D31" s="258" t="s">
        <v>603</v>
      </c>
      <c r="E31" s="258"/>
      <c r="F31" s="258"/>
      <c r="G31" s="258"/>
      <c r="H31" s="258"/>
      <c r="I31" s="258"/>
      <c r="J31" s="258"/>
      <c r="K31" s="256"/>
    </row>
    <row r="32" spans="2:11" ht="15" customHeight="1">
      <c r="B32" s="259"/>
      <c r="C32" s="261"/>
      <c r="D32" s="258" t="s">
        <v>604</v>
      </c>
      <c r="E32" s="258"/>
      <c r="F32" s="258"/>
      <c r="G32" s="258"/>
      <c r="H32" s="258"/>
      <c r="I32" s="258"/>
      <c r="J32" s="258"/>
      <c r="K32" s="256"/>
    </row>
    <row r="33" spans="2:11" ht="15" customHeight="1">
      <c r="B33" s="259"/>
      <c r="C33" s="261"/>
      <c r="D33" s="258" t="s">
        <v>605</v>
      </c>
      <c r="E33" s="258"/>
      <c r="F33" s="258"/>
      <c r="G33" s="258"/>
      <c r="H33" s="258"/>
      <c r="I33" s="258"/>
      <c r="J33" s="258"/>
      <c r="K33" s="256"/>
    </row>
    <row r="34" spans="2:11" ht="15" customHeight="1">
      <c r="B34" s="259"/>
      <c r="C34" s="261"/>
      <c r="D34" s="260"/>
      <c r="E34" s="263" t="s">
        <v>111</v>
      </c>
      <c r="F34" s="260"/>
      <c r="G34" s="258" t="s">
        <v>606</v>
      </c>
      <c r="H34" s="258"/>
      <c r="I34" s="258"/>
      <c r="J34" s="258"/>
      <c r="K34" s="256"/>
    </row>
    <row r="35" spans="2:11" ht="30.75" customHeight="1">
      <c r="B35" s="259"/>
      <c r="C35" s="261"/>
      <c r="D35" s="260"/>
      <c r="E35" s="263" t="s">
        <v>607</v>
      </c>
      <c r="F35" s="260"/>
      <c r="G35" s="258" t="s">
        <v>608</v>
      </c>
      <c r="H35" s="258"/>
      <c r="I35" s="258"/>
      <c r="J35" s="258"/>
      <c r="K35" s="256"/>
    </row>
    <row r="36" spans="2:11" ht="15" customHeight="1">
      <c r="B36" s="259"/>
      <c r="C36" s="261"/>
      <c r="D36" s="260"/>
      <c r="E36" s="263" t="s">
        <v>51</v>
      </c>
      <c r="F36" s="260"/>
      <c r="G36" s="258" t="s">
        <v>609</v>
      </c>
      <c r="H36" s="258"/>
      <c r="I36" s="258"/>
      <c r="J36" s="258"/>
      <c r="K36" s="256"/>
    </row>
    <row r="37" spans="2:11" ht="15" customHeight="1">
      <c r="B37" s="259"/>
      <c r="C37" s="261"/>
      <c r="D37" s="260"/>
      <c r="E37" s="263" t="s">
        <v>112</v>
      </c>
      <c r="F37" s="260"/>
      <c r="G37" s="258" t="s">
        <v>610</v>
      </c>
      <c r="H37" s="258"/>
      <c r="I37" s="258"/>
      <c r="J37" s="258"/>
      <c r="K37" s="256"/>
    </row>
    <row r="38" spans="2:11" ht="15" customHeight="1">
      <c r="B38" s="259"/>
      <c r="C38" s="261"/>
      <c r="D38" s="260"/>
      <c r="E38" s="263" t="s">
        <v>113</v>
      </c>
      <c r="F38" s="260"/>
      <c r="G38" s="258" t="s">
        <v>611</v>
      </c>
      <c r="H38" s="258"/>
      <c r="I38" s="258"/>
      <c r="J38" s="258"/>
      <c r="K38" s="256"/>
    </row>
    <row r="39" spans="2:11" ht="15" customHeight="1">
      <c r="B39" s="259"/>
      <c r="C39" s="261"/>
      <c r="D39" s="260"/>
      <c r="E39" s="263" t="s">
        <v>114</v>
      </c>
      <c r="F39" s="260"/>
      <c r="G39" s="258" t="s">
        <v>612</v>
      </c>
      <c r="H39" s="258"/>
      <c r="I39" s="258"/>
      <c r="J39" s="258"/>
      <c r="K39" s="256"/>
    </row>
    <row r="40" spans="2:11" ht="15" customHeight="1">
      <c r="B40" s="259"/>
      <c r="C40" s="261"/>
      <c r="D40" s="260"/>
      <c r="E40" s="263" t="s">
        <v>613</v>
      </c>
      <c r="F40" s="260"/>
      <c r="G40" s="258" t="s">
        <v>614</v>
      </c>
      <c r="H40" s="258"/>
      <c r="I40" s="258"/>
      <c r="J40" s="258"/>
      <c r="K40" s="256"/>
    </row>
    <row r="41" spans="2:11" ht="15" customHeight="1">
      <c r="B41" s="259"/>
      <c r="C41" s="261"/>
      <c r="D41" s="260"/>
      <c r="E41" s="263"/>
      <c r="F41" s="260"/>
      <c r="G41" s="258" t="s">
        <v>615</v>
      </c>
      <c r="H41" s="258"/>
      <c r="I41" s="258"/>
      <c r="J41" s="258"/>
      <c r="K41" s="256"/>
    </row>
    <row r="42" spans="2:11" ht="15" customHeight="1">
      <c r="B42" s="259"/>
      <c r="C42" s="261"/>
      <c r="D42" s="260"/>
      <c r="E42" s="263" t="s">
        <v>616</v>
      </c>
      <c r="F42" s="260"/>
      <c r="G42" s="258" t="s">
        <v>617</v>
      </c>
      <c r="H42" s="258"/>
      <c r="I42" s="258"/>
      <c r="J42" s="258"/>
      <c r="K42" s="256"/>
    </row>
    <row r="43" spans="2:11" ht="15" customHeight="1">
      <c r="B43" s="259"/>
      <c r="C43" s="261"/>
      <c r="D43" s="260"/>
      <c r="E43" s="263" t="s">
        <v>117</v>
      </c>
      <c r="F43" s="260"/>
      <c r="G43" s="258" t="s">
        <v>618</v>
      </c>
      <c r="H43" s="258"/>
      <c r="I43" s="258"/>
      <c r="J43" s="258"/>
      <c r="K43" s="256"/>
    </row>
    <row r="44" spans="2:11" ht="12.75" customHeight="1">
      <c r="B44" s="259"/>
      <c r="C44" s="261"/>
      <c r="D44" s="260"/>
      <c r="E44" s="260"/>
      <c r="F44" s="260"/>
      <c r="G44" s="260"/>
      <c r="H44" s="260"/>
      <c r="I44" s="260"/>
      <c r="J44" s="260"/>
      <c r="K44" s="256"/>
    </row>
    <row r="45" spans="2:11" ht="15" customHeight="1">
      <c r="B45" s="259"/>
      <c r="C45" s="261"/>
      <c r="D45" s="258" t="s">
        <v>619</v>
      </c>
      <c r="E45" s="258"/>
      <c r="F45" s="258"/>
      <c r="G45" s="258"/>
      <c r="H45" s="258"/>
      <c r="I45" s="258"/>
      <c r="J45" s="258"/>
      <c r="K45" s="256"/>
    </row>
    <row r="46" spans="2:11" ht="15" customHeight="1">
      <c r="B46" s="259"/>
      <c r="C46" s="261"/>
      <c r="D46" s="261"/>
      <c r="E46" s="258" t="s">
        <v>620</v>
      </c>
      <c r="F46" s="258"/>
      <c r="G46" s="258"/>
      <c r="H46" s="258"/>
      <c r="I46" s="258"/>
      <c r="J46" s="258"/>
      <c r="K46" s="256"/>
    </row>
    <row r="47" spans="2:11" ht="15" customHeight="1">
      <c r="B47" s="259"/>
      <c r="C47" s="261"/>
      <c r="D47" s="261"/>
      <c r="E47" s="258" t="s">
        <v>621</v>
      </c>
      <c r="F47" s="258"/>
      <c r="G47" s="258"/>
      <c r="H47" s="258"/>
      <c r="I47" s="258"/>
      <c r="J47" s="258"/>
      <c r="K47" s="256"/>
    </row>
    <row r="48" spans="2:11" ht="15" customHeight="1">
      <c r="B48" s="259"/>
      <c r="C48" s="261"/>
      <c r="D48" s="261"/>
      <c r="E48" s="258" t="s">
        <v>622</v>
      </c>
      <c r="F48" s="258"/>
      <c r="G48" s="258"/>
      <c r="H48" s="258"/>
      <c r="I48" s="258"/>
      <c r="J48" s="258"/>
      <c r="K48" s="256"/>
    </row>
    <row r="49" spans="2:11" ht="15" customHeight="1">
      <c r="B49" s="259"/>
      <c r="C49" s="261"/>
      <c r="D49" s="258" t="s">
        <v>623</v>
      </c>
      <c r="E49" s="258"/>
      <c r="F49" s="258"/>
      <c r="G49" s="258"/>
      <c r="H49" s="258"/>
      <c r="I49" s="258"/>
      <c r="J49" s="258"/>
      <c r="K49" s="256"/>
    </row>
    <row r="50" spans="2:11" ht="25.5" customHeight="1">
      <c r="B50" s="254"/>
      <c r="C50" s="255" t="s">
        <v>624</v>
      </c>
      <c r="D50" s="255"/>
      <c r="E50" s="255"/>
      <c r="F50" s="255"/>
      <c r="G50" s="255"/>
      <c r="H50" s="255"/>
      <c r="I50" s="255"/>
      <c r="J50" s="255"/>
      <c r="K50" s="256"/>
    </row>
    <row r="51" spans="2:11" ht="5.25" customHeight="1">
      <c r="B51" s="254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4"/>
      <c r="C52" s="258" t="s">
        <v>625</v>
      </c>
      <c r="D52" s="258"/>
      <c r="E52" s="258"/>
      <c r="F52" s="258"/>
      <c r="G52" s="258"/>
      <c r="H52" s="258"/>
      <c r="I52" s="258"/>
      <c r="J52" s="258"/>
      <c r="K52" s="256"/>
    </row>
    <row r="53" spans="2:11" ht="15" customHeight="1">
      <c r="B53" s="254"/>
      <c r="C53" s="258" t="s">
        <v>626</v>
      </c>
      <c r="D53" s="258"/>
      <c r="E53" s="258"/>
      <c r="F53" s="258"/>
      <c r="G53" s="258"/>
      <c r="H53" s="258"/>
      <c r="I53" s="258"/>
      <c r="J53" s="258"/>
      <c r="K53" s="256"/>
    </row>
    <row r="54" spans="2:11" ht="12.75" customHeight="1">
      <c r="B54" s="254"/>
      <c r="C54" s="260"/>
      <c r="D54" s="260"/>
      <c r="E54" s="260"/>
      <c r="F54" s="260"/>
      <c r="G54" s="260"/>
      <c r="H54" s="260"/>
      <c r="I54" s="260"/>
      <c r="J54" s="260"/>
      <c r="K54" s="256"/>
    </row>
    <row r="55" spans="2:11" ht="15" customHeight="1">
      <c r="B55" s="254"/>
      <c r="C55" s="258" t="s">
        <v>627</v>
      </c>
      <c r="D55" s="258"/>
      <c r="E55" s="258"/>
      <c r="F55" s="258"/>
      <c r="G55" s="258"/>
      <c r="H55" s="258"/>
      <c r="I55" s="258"/>
      <c r="J55" s="258"/>
      <c r="K55" s="256"/>
    </row>
    <row r="56" spans="2:11" ht="15" customHeight="1">
      <c r="B56" s="254"/>
      <c r="C56" s="261"/>
      <c r="D56" s="258" t="s">
        <v>628</v>
      </c>
      <c r="E56" s="258"/>
      <c r="F56" s="258"/>
      <c r="G56" s="258"/>
      <c r="H56" s="258"/>
      <c r="I56" s="258"/>
      <c r="J56" s="258"/>
      <c r="K56" s="256"/>
    </row>
    <row r="57" spans="2:11" ht="15" customHeight="1">
      <c r="B57" s="254"/>
      <c r="C57" s="261"/>
      <c r="D57" s="258" t="s">
        <v>629</v>
      </c>
      <c r="E57" s="258"/>
      <c r="F57" s="258"/>
      <c r="G57" s="258"/>
      <c r="H57" s="258"/>
      <c r="I57" s="258"/>
      <c r="J57" s="258"/>
      <c r="K57" s="256"/>
    </row>
    <row r="58" spans="2:11" ht="15" customHeight="1">
      <c r="B58" s="254"/>
      <c r="C58" s="261"/>
      <c r="D58" s="258" t="s">
        <v>630</v>
      </c>
      <c r="E58" s="258"/>
      <c r="F58" s="258"/>
      <c r="G58" s="258"/>
      <c r="H58" s="258"/>
      <c r="I58" s="258"/>
      <c r="J58" s="258"/>
      <c r="K58" s="256"/>
    </row>
    <row r="59" spans="2:11" ht="15" customHeight="1">
      <c r="B59" s="254"/>
      <c r="C59" s="261"/>
      <c r="D59" s="258" t="s">
        <v>631</v>
      </c>
      <c r="E59" s="258"/>
      <c r="F59" s="258"/>
      <c r="G59" s="258"/>
      <c r="H59" s="258"/>
      <c r="I59" s="258"/>
      <c r="J59" s="258"/>
      <c r="K59" s="256"/>
    </row>
    <row r="60" spans="2:11" ht="15" customHeight="1">
      <c r="B60" s="254"/>
      <c r="C60" s="261"/>
      <c r="D60" s="264" t="s">
        <v>632</v>
      </c>
      <c r="E60" s="264"/>
      <c r="F60" s="264"/>
      <c r="G60" s="264"/>
      <c r="H60" s="264"/>
      <c r="I60" s="264"/>
      <c r="J60" s="264"/>
      <c r="K60" s="256"/>
    </row>
    <row r="61" spans="2:11" ht="15" customHeight="1">
      <c r="B61" s="254"/>
      <c r="C61" s="261"/>
      <c r="D61" s="258" t="s">
        <v>633</v>
      </c>
      <c r="E61" s="258"/>
      <c r="F61" s="258"/>
      <c r="G61" s="258"/>
      <c r="H61" s="258"/>
      <c r="I61" s="258"/>
      <c r="J61" s="258"/>
      <c r="K61" s="256"/>
    </row>
    <row r="62" spans="2:11" ht="12.75" customHeight="1">
      <c r="B62" s="254"/>
      <c r="C62" s="261"/>
      <c r="D62" s="261"/>
      <c r="E62" s="265"/>
      <c r="F62" s="261"/>
      <c r="G62" s="261"/>
      <c r="H62" s="261"/>
      <c r="I62" s="261"/>
      <c r="J62" s="261"/>
      <c r="K62" s="256"/>
    </row>
    <row r="63" spans="2:11" ht="15" customHeight="1">
      <c r="B63" s="254"/>
      <c r="C63" s="261"/>
      <c r="D63" s="258" t="s">
        <v>634</v>
      </c>
      <c r="E63" s="258"/>
      <c r="F63" s="258"/>
      <c r="G63" s="258"/>
      <c r="H63" s="258"/>
      <c r="I63" s="258"/>
      <c r="J63" s="258"/>
      <c r="K63" s="256"/>
    </row>
    <row r="64" spans="2:11" ht="15" customHeight="1">
      <c r="B64" s="254"/>
      <c r="C64" s="261"/>
      <c r="D64" s="264" t="s">
        <v>635</v>
      </c>
      <c r="E64" s="264"/>
      <c r="F64" s="264"/>
      <c r="G64" s="264"/>
      <c r="H64" s="264"/>
      <c r="I64" s="264"/>
      <c r="J64" s="264"/>
      <c r="K64" s="256"/>
    </row>
    <row r="65" spans="2:11" ht="15" customHeight="1">
      <c r="B65" s="254"/>
      <c r="C65" s="261"/>
      <c r="D65" s="258" t="s">
        <v>636</v>
      </c>
      <c r="E65" s="258"/>
      <c r="F65" s="258"/>
      <c r="G65" s="258"/>
      <c r="H65" s="258"/>
      <c r="I65" s="258"/>
      <c r="J65" s="258"/>
      <c r="K65" s="256"/>
    </row>
    <row r="66" spans="2:11" ht="15" customHeight="1">
      <c r="B66" s="254"/>
      <c r="C66" s="261"/>
      <c r="D66" s="258" t="s">
        <v>637</v>
      </c>
      <c r="E66" s="258"/>
      <c r="F66" s="258"/>
      <c r="G66" s="258"/>
      <c r="H66" s="258"/>
      <c r="I66" s="258"/>
      <c r="J66" s="258"/>
      <c r="K66" s="256"/>
    </row>
    <row r="67" spans="2:11" ht="15" customHeight="1">
      <c r="B67" s="254"/>
      <c r="C67" s="261"/>
      <c r="D67" s="258" t="s">
        <v>638</v>
      </c>
      <c r="E67" s="258"/>
      <c r="F67" s="258"/>
      <c r="G67" s="258"/>
      <c r="H67" s="258"/>
      <c r="I67" s="258"/>
      <c r="J67" s="258"/>
      <c r="K67" s="256"/>
    </row>
    <row r="68" spans="2:11" ht="15" customHeight="1">
      <c r="B68" s="254"/>
      <c r="C68" s="261"/>
      <c r="D68" s="258" t="s">
        <v>639</v>
      </c>
      <c r="E68" s="258"/>
      <c r="F68" s="258"/>
      <c r="G68" s="258"/>
      <c r="H68" s="258"/>
      <c r="I68" s="258"/>
      <c r="J68" s="258"/>
      <c r="K68" s="256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275" t="s">
        <v>575</v>
      </c>
      <c r="D73" s="275"/>
      <c r="E73" s="275"/>
      <c r="F73" s="275"/>
      <c r="G73" s="275"/>
      <c r="H73" s="275"/>
      <c r="I73" s="275"/>
      <c r="J73" s="275"/>
      <c r="K73" s="276"/>
    </row>
    <row r="74" spans="2:11" ht="17.25" customHeight="1">
      <c r="B74" s="274"/>
      <c r="C74" s="277" t="s">
        <v>640</v>
      </c>
      <c r="D74" s="277"/>
      <c r="E74" s="277"/>
      <c r="F74" s="277" t="s">
        <v>641</v>
      </c>
      <c r="G74" s="278"/>
      <c r="H74" s="277" t="s">
        <v>112</v>
      </c>
      <c r="I74" s="277" t="s">
        <v>55</v>
      </c>
      <c r="J74" s="277" t="s">
        <v>642</v>
      </c>
      <c r="K74" s="276"/>
    </row>
    <row r="75" spans="2:11" ht="17.25" customHeight="1">
      <c r="B75" s="274"/>
      <c r="C75" s="279" t="s">
        <v>643</v>
      </c>
      <c r="D75" s="279"/>
      <c r="E75" s="279"/>
      <c r="F75" s="280" t="s">
        <v>644</v>
      </c>
      <c r="G75" s="281"/>
      <c r="H75" s="279"/>
      <c r="I75" s="279"/>
      <c r="J75" s="279" t="s">
        <v>645</v>
      </c>
      <c r="K75" s="276"/>
    </row>
    <row r="76" spans="2:11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4"/>
      <c r="C77" s="263" t="s">
        <v>51</v>
      </c>
      <c r="D77" s="282"/>
      <c r="E77" s="282"/>
      <c r="F77" s="284" t="s">
        <v>646</v>
      </c>
      <c r="G77" s="283"/>
      <c r="H77" s="263" t="s">
        <v>647</v>
      </c>
      <c r="I77" s="263" t="s">
        <v>648</v>
      </c>
      <c r="J77" s="263">
        <v>20</v>
      </c>
      <c r="K77" s="276"/>
    </row>
    <row r="78" spans="2:11" ht="15" customHeight="1">
      <c r="B78" s="274"/>
      <c r="C78" s="263" t="s">
        <v>649</v>
      </c>
      <c r="D78" s="263"/>
      <c r="E78" s="263"/>
      <c r="F78" s="284" t="s">
        <v>646</v>
      </c>
      <c r="G78" s="283"/>
      <c r="H78" s="263" t="s">
        <v>650</v>
      </c>
      <c r="I78" s="263" t="s">
        <v>648</v>
      </c>
      <c r="J78" s="263">
        <v>120</v>
      </c>
      <c r="K78" s="276"/>
    </row>
    <row r="79" spans="2:11" ht="15" customHeight="1">
      <c r="B79" s="285"/>
      <c r="C79" s="263" t="s">
        <v>651</v>
      </c>
      <c r="D79" s="263"/>
      <c r="E79" s="263"/>
      <c r="F79" s="284" t="s">
        <v>652</v>
      </c>
      <c r="G79" s="283"/>
      <c r="H79" s="263" t="s">
        <v>653</v>
      </c>
      <c r="I79" s="263" t="s">
        <v>648</v>
      </c>
      <c r="J79" s="263">
        <v>50</v>
      </c>
      <c r="K79" s="276"/>
    </row>
    <row r="80" spans="2:11" ht="15" customHeight="1">
      <c r="B80" s="285"/>
      <c r="C80" s="263" t="s">
        <v>654</v>
      </c>
      <c r="D80" s="263"/>
      <c r="E80" s="263"/>
      <c r="F80" s="284" t="s">
        <v>646</v>
      </c>
      <c r="G80" s="283"/>
      <c r="H80" s="263" t="s">
        <v>655</v>
      </c>
      <c r="I80" s="263" t="s">
        <v>656</v>
      </c>
      <c r="J80" s="263"/>
      <c r="K80" s="276"/>
    </row>
    <row r="81" spans="2:11" ht="15" customHeight="1">
      <c r="B81" s="285"/>
      <c r="C81" s="286" t="s">
        <v>657</v>
      </c>
      <c r="D81" s="286"/>
      <c r="E81" s="286"/>
      <c r="F81" s="287" t="s">
        <v>652</v>
      </c>
      <c r="G81" s="286"/>
      <c r="H81" s="286" t="s">
        <v>658</v>
      </c>
      <c r="I81" s="286" t="s">
        <v>648</v>
      </c>
      <c r="J81" s="286">
        <v>15</v>
      </c>
      <c r="K81" s="276"/>
    </row>
    <row r="82" spans="2:11" ht="15" customHeight="1">
      <c r="B82" s="285"/>
      <c r="C82" s="286" t="s">
        <v>659</v>
      </c>
      <c r="D82" s="286"/>
      <c r="E82" s="286"/>
      <c r="F82" s="287" t="s">
        <v>652</v>
      </c>
      <c r="G82" s="286"/>
      <c r="H82" s="286" t="s">
        <v>660</v>
      </c>
      <c r="I82" s="286" t="s">
        <v>648</v>
      </c>
      <c r="J82" s="286">
        <v>15</v>
      </c>
      <c r="K82" s="276"/>
    </row>
    <row r="83" spans="2:11" ht="15" customHeight="1">
      <c r="B83" s="285"/>
      <c r="C83" s="286" t="s">
        <v>661</v>
      </c>
      <c r="D83" s="286"/>
      <c r="E83" s="286"/>
      <c r="F83" s="287" t="s">
        <v>652</v>
      </c>
      <c r="G83" s="286"/>
      <c r="H83" s="286" t="s">
        <v>662</v>
      </c>
      <c r="I83" s="286" t="s">
        <v>648</v>
      </c>
      <c r="J83" s="286">
        <v>20</v>
      </c>
      <c r="K83" s="276"/>
    </row>
    <row r="84" spans="2:11" ht="15" customHeight="1">
      <c r="B84" s="285"/>
      <c r="C84" s="286" t="s">
        <v>663</v>
      </c>
      <c r="D84" s="286"/>
      <c r="E84" s="286"/>
      <c r="F84" s="287" t="s">
        <v>652</v>
      </c>
      <c r="G84" s="286"/>
      <c r="H84" s="286" t="s">
        <v>664</v>
      </c>
      <c r="I84" s="286" t="s">
        <v>648</v>
      </c>
      <c r="J84" s="286">
        <v>20</v>
      </c>
      <c r="K84" s="276"/>
    </row>
    <row r="85" spans="2:11" ht="15" customHeight="1">
      <c r="B85" s="285"/>
      <c r="C85" s="263" t="s">
        <v>665</v>
      </c>
      <c r="D85" s="263"/>
      <c r="E85" s="263"/>
      <c r="F85" s="284" t="s">
        <v>652</v>
      </c>
      <c r="G85" s="283"/>
      <c r="H85" s="263" t="s">
        <v>666</v>
      </c>
      <c r="I85" s="263" t="s">
        <v>648</v>
      </c>
      <c r="J85" s="263">
        <v>50</v>
      </c>
      <c r="K85" s="276"/>
    </row>
    <row r="86" spans="2:11" ht="15" customHeight="1">
      <c r="B86" s="285"/>
      <c r="C86" s="263" t="s">
        <v>667</v>
      </c>
      <c r="D86" s="263"/>
      <c r="E86" s="263"/>
      <c r="F86" s="284" t="s">
        <v>652</v>
      </c>
      <c r="G86" s="283"/>
      <c r="H86" s="263" t="s">
        <v>668</v>
      </c>
      <c r="I86" s="263" t="s">
        <v>648</v>
      </c>
      <c r="J86" s="263">
        <v>20</v>
      </c>
      <c r="K86" s="276"/>
    </row>
    <row r="87" spans="2:11" ht="15" customHeight="1">
      <c r="B87" s="285"/>
      <c r="C87" s="263" t="s">
        <v>669</v>
      </c>
      <c r="D87" s="263"/>
      <c r="E87" s="263"/>
      <c r="F87" s="284" t="s">
        <v>652</v>
      </c>
      <c r="G87" s="283"/>
      <c r="H87" s="263" t="s">
        <v>670</v>
      </c>
      <c r="I87" s="263" t="s">
        <v>648</v>
      </c>
      <c r="J87" s="263">
        <v>20</v>
      </c>
      <c r="K87" s="276"/>
    </row>
    <row r="88" spans="2:11" ht="15" customHeight="1">
      <c r="B88" s="285"/>
      <c r="C88" s="263" t="s">
        <v>671</v>
      </c>
      <c r="D88" s="263"/>
      <c r="E88" s="263"/>
      <c r="F88" s="284" t="s">
        <v>652</v>
      </c>
      <c r="G88" s="283"/>
      <c r="H88" s="263" t="s">
        <v>672</v>
      </c>
      <c r="I88" s="263" t="s">
        <v>648</v>
      </c>
      <c r="J88" s="263">
        <v>50</v>
      </c>
      <c r="K88" s="276"/>
    </row>
    <row r="89" spans="2:11" ht="15" customHeight="1">
      <c r="B89" s="285"/>
      <c r="C89" s="263" t="s">
        <v>673</v>
      </c>
      <c r="D89" s="263"/>
      <c r="E89" s="263"/>
      <c r="F89" s="284" t="s">
        <v>652</v>
      </c>
      <c r="G89" s="283"/>
      <c r="H89" s="263" t="s">
        <v>673</v>
      </c>
      <c r="I89" s="263" t="s">
        <v>648</v>
      </c>
      <c r="J89" s="263">
        <v>50</v>
      </c>
      <c r="K89" s="276"/>
    </row>
    <row r="90" spans="2:11" ht="15" customHeight="1">
      <c r="B90" s="285"/>
      <c r="C90" s="263" t="s">
        <v>118</v>
      </c>
      <c r="D90" s="263"/>
      <c r="E90" s="263"/>
      <c r="F90" s="284" t="s">
        <v>652</v>
      </c>
      <c r="G90" s="283"/>
      <c r="H90" s="263" t="s">
        <v>674</v>
      </c>
      <c r="I90" s="263" t="s">
        <v>648</v>
      </c>
      <c r="J90" s="263">
        <v>255</v>
      </c>
      <c r="K90" s="276"/>
    </row>
    <row r="91" spans="2:11" ht="15" customHeight="1">
      <c r="B91" s="285"/>
      <c r="C91" s="263" t="s">
        <v>675</v>
      </c>
      <c r="D91" s="263"/>
      <c r="E91" s="263"/>
      <c r="F91" s="284" t="s">
        <v>646</v>
      </c>
      <c r="G91" s="283"/>
      <c r="H91" s="263" t="s">
        <v>676</v>
      </c>
      <c r="I91" s="263" t="s">
        <v>677</v>
      </c>
      <c r="J91" s="263"/>
      <c r="K91" s="276"/>
    </row>
    <row r="92" spans="2:11" ht="15" customHeight="1">
      <c r="B92" s="285"/>
      <c r="C92" s="263" t="s">
        <v>678</v>
      </c>
      <c r="D92" s="263"/>
      <c r="E92" s="263"/>
      <c r="F92" s="284" t="s">
        <v>646</v>
      </c>
      <c r="G92" s="283"/>
      <c r="H92" s="263" t="s">
        <v>679</v>
      </c>
      <c r="I92" s="263" t="s">
        <v>680</v>
      </c>
      <c r="J92" s="263"/>
      <c r="K92" s="276"/>
    </row>
    <row r="93" spans="2:11" ht="15" customHeight="1">
      <c r="B93" s="285"/>
      <c r="C93" s="263" t="s">
        <v>681</v>
      </c>
      <c r="D93" s="263"/>
      <c r="E93" s="263"/>
      <c r="F93" s="284" t="s">
        <v>646</v>
      </c>
      <c r="G93" s="283"/>
      <c r="H93" s="263" t="s">
        <v>681</v>
      </c>
      <c r="I93" s="263" t="s">
        <v>680</v>
      </c>
      <c r="J93" s="263"/>
      <c r="K93" s="276"/>
    </row>
    <row r="94" spans="2:11" ht="15" customHeight="1">
      <c r="B94" s="285"/>
      <c r="C94" s="263" t="s">
        <v>36</v>
      </c>
      <c r="D94" s="263"/>
      <c r="E94" s="263"/>
      <c r="F94" s="284" t="s">
        <v>646</v>
      </c>
      <c r="G94" s="283"/>
      <c r="H94" s="263" t="s">
        <v>682</v>
      </c>
      <c r="I94" s="263" t="s">
        <v>680</v>
      </c>
      <c r="J94" s="263"/>
      <c r="K94" s="276"/>
    </row>
    <row r="95" spans="2:11" ht="15" customHeight="1">
      <c r="B95" s="285"/>
      <c r="C95" s="263" t="s">
        <v>46</v>
      </c>
      <c r="D95" s="263"/>
      <c r="E95" s="263"/>
      <c r="F95" s="284" t="s">
        <v>646</v>
      </c>
      <c r="G95" s="283"/>
      <c r="H95" s="263" t="s">
        <v>683</v>
      </c>
      <c r="I95" s="263" t="s">
        <v>680</v>
      </c>
      <c r="J95" s="263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275" t="s">
        <v>684</v>
      </c>
      <c r="D100" s="275"/>
      <c r="E100" s="275"/>
      <c r="F100" s="275"/>
      <c r="G100" s="275"/>
      <c r="H100" s="275"/>
      <c r="I100" s="275"/>
      <c r="J100" s="275"/>
      <c r="K100" s="276"/>
    </row>
    <row r="101" spans="2:11" ht="17.25" customHeight="1">
      <c r="B101" s="274"/>
      <c r="C101" s="277" t="s">
        <v>640</v>
      </c>
      <c r="D101" s="277"/>
      <c r="E101" s="277"/>
      <c r="F101" s="277" t="s">
        <v>641</v>
      </c>
      <c r="G101" s="278"/>
      <c r="H101" s="277" t="s">
        <v>112</v>
      </c>
      <c r="I101" s="277" t="s">
        <v>55</v>
      </c>
      <c r="J101" s="277" t="s">
        <v>642</v>
      </c>
      <c r="K101" s="276"/>
    </row>
    <row r="102" spans="2:11" ht="17.25" customHeight="1">
      <c r="B102" s="274"/>
      <c r="C102" s="279" t="s">
        <v>643</v>
      </c>
      <c r="D102" s="279"/>
      <c r="E102" s="279"/>
      <c r="F102" s="280" t="s">
        <v>644</v>
      </c>
      <c r="G102" s="281"/>
      <c r="H102" s="279"/>
      <c r="I102" s="279"/>
      <c r="J102" s="279" t="s">
        <v>645</v>
      </c>
      <c r="K102" s="276"/>
    </row>
    <row r="103" spans="2:11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4"/>
      <c r="C104" s="263" t="s">
        <v>51</v>
      </c>
      <c r="D104" s="282"/>
      <c r="E104" s="282"/>
      <c r="F104" s="284" t="s">
        <v>646</v>
      </c>
      <c r="G104" s="293"/>
      <c r="H104" s="263" t="s">
        <v>685</v>
      </c>
      <c r="I104" s="263" t="s">
        <v>648</v>
      </c>
      <c r="J104" s="263">
        <v>20</v>
      </c>
      <c r="K104" s="276"/>
    </row>
    <row r="105" spans="2:11" ht="15" customHeight="1">
      <c r="B105" s="274"/>
      <c r="C105" s="263" t="s">
        <v>649</v>
      </c>
      <c r="D105" s="263"/>
      <c r="E105" s="263"/>
      <c r="F105" s="284" t="s">
        <v>646</v>
      </c>
      <c r="G105" s="263"/>
      <c r="H105" s="263" t="s">
        <v>685</v>
      </c>
      <c r="I105" s="263" t="s">
        <v>648</v>
      </c>
      <c r="J105" s="263">
        <v>120</v>
      </c>
      <c r="K105" s="276"/>
    </row>
    <row r="106" spans="2:11" ht="15" customHeight="1">
      <c r="B106" s="285"/>
      <c r="C106" s="263" t="s">
        <v>651</v>
      </c>
      <c r="D106" s="263"/>
      <c r="E106" s="263"/>
      <c r="F106" s="284" t="s">
        <v>652</v>
      </c>
      <c r="G106" s="263"/>
      <c r="H106" s="263" t="s">
        <v>685</v>
      </c>
      <c r="I106" s="263" t="s">
        <v>648</v>
      </c>
      <c r="J106" s="263">
        <v>50</v>
      </c>
      <c r="K106" s="276"/>
    </row>
    <row r="107" spans="2:11" ht="15" customHeight="1">
      <c r="B107" s="285"/>
      <c r="C107" s="263" t="s">
        <v>654</v>
      </c>
      <c r="D107" s="263"/>
      <c r="E107" s="263"/>
      <c r="F107" s="284" t="s">
        <v>646</v>
      </c>
      <c r="G107" s="263"/>
      <c r="H107" s="263" t="s">
        <v>685</v>
      </c>
      <c r="I107" s="263" t="s">
        <v>656</v>
      </c>
      <c r="J107" s="263"/>
      <c r="K107" s="276"/>
    </row>
    <row r="108" spans="2:11" ht="15" customHeight="1">
      <c r="B108" s="285"/>
      <c r="C108" s="263" t="s">
        <v>665</v>
      </c>
      <c r="D108" s="263"/>
      <c r="E108" s="263"/>
      <c r="F108" s="284" t="s">
        <v>652</v>
      </c>
      <c r="G108" s="263"/>
      <c r="H108" s="263" t="s">
        <v>685</v>
      </c>
      <c r="I108" s="263" t="s">
        <v>648</v>
      </c>
      <c r="J108" s="263">
        <v>50</v>
      </c>
      <c r="K108" s="276"/>
    </row>
    <row r="109" spans="2:11" ht="15" customHeight="1">
      <c r="B109" s="285"/>
      <c r="C109" s="263" t="s">
        <v>673</v>
      </c>
      <c r="D109" s="263"/>
      <c r="E109" s="263"/>
      <c r="F109" s="284" t="s">
        <v>652</v>
      </c>
      <c r="G109" s="263"/>
      <c r="H109" s="263" t="s">
        <v>685</v>
      </c>
      <c r="I109" s="263" t="s">
        <v>648</v>
      </c>
      <c r="J109" s="263">
        <v>50</v>
      </c>
      <c r="K109" s="276"/>
    </row>
    <row r="110" spans="2:11" ht="15" customHeight="1">
      <c r="B110" s="285"/>
      <c r="C110" s="263" t="s">
        <v>671</v>
      </c>
      <c r="D110" s="263"/>
      <c r="E110" s="263"/>
      <c r="F110" s="284" t="s">
        <v>652</v>
      </c>
      <c r="G110" s="263"/>
      <c r="H110" s="263" t="s">
        <v>685</v>
      </c>
      <c r="I110" s="263" t="s">
        <v>648</v>
      </c>
      <c r="J110" s="263">
        <v>50</v>
      </c>
      <c r="K110" s="276"/>
    </row>
    <row r="111" spans="2:11" ht="15" customHeight="1">
      <c r="B111" s="285"/>
      <c r="C111" s="263" t="s">
        <v>51</v>
      </c>
      <c r="D111" s="263"/>
      <c r="E111" s="263"/>
      <c r="F111" s="284" t="s">
        <v>646</v>
      </c>
      <c r="G111" s="263"/>
      <c r="H111" s="263" t="s">
        <v>686</v>
      </c>
      <c r="I111" s="263" t="s">
        <v>648</v>
      </c>
      <c r="J111" s="263">
        <v>20</v>
      </c>
      <c r="K111" s="276"/>
    </row>
    <row r="112" spans="2:11" ht="15" customHeight="1">
      <c r="B112" s="285"/>
      <c r="C112" s="263" t="s">
        <v>687</v>
      </c>
      <c r="D112" s="263"/>
      <c r="E112" s="263"/>
      <c r="F112" s="284" t="s">
        <v>646</v>
      </c>
      <c r="G112" s="263"/>
      <c r="H112" s="263" t="s">
        <v>688</v>
      </c>
      <c r="I112" s="263" t="s">
        <v>648</v>
      </c>
      <c r="J112" s="263">
        <v>120</v>
      </c>
      <c r="K112" s="276"/>
    </row>
    <row r="113" spans="2:11" ht="15" customHeight="1">
      <c r="B113" s="285"/>
      <c r="C113" s="263" t="s">
        <v>36</v>
      </c>
      <c r="D113" s="263"/>
      <c r="E113" s="263"/>
      <c r="F113" s="284" t="s">
        <v>646</v>
      </c>
      <c r="G113" s="263"/>
      <c r="H113" s="263" t="s">
        <v>689</v>
      </c>
      <c r="I113" s="263" t="s">
        <v>680</v>
      </c>
      <c r="J113" s="263"/>
      <c r="K113" s="276"/>
    </row>
    <row r="114" spans="2:11" ht="15" customHeight="1">
      <c r="B114" s="285"/>
      <c r="C114" s="263" t="s">
        <v>46</v>
      </c>
      <c r="D114" s="263"/>
      <c r="E114" s="263"/>
      <c r="F114" s="284" t="s">
        <v>646</v>
      </c>
      <c r="G114" s="263"/>
      <c r="H114" s="263" t="s">
        <v>690</v>
      </c>
      <c r="I114" s="263" t="s">
        <v>680</v>
      </c>
      <c r="J114" s="263"/>
      <c r="K114" s="276"/>
    </row>
    <row r="115" spans="2:11" ht="15" customHeight="1">
      <c r="B115" s="285"/>
      <c r="C115" s="263" t="s">
        <v>55</v>
      </c>
      <c r="D115" s="263"/>
      <c r="E115" s="263"/>
      <c r="F115" s="284" t="s">
        <v>646</v>
      </c>
      <c r="G115" s="263"/>
      <c r="H115" s="263" t="s">
        <v>691</v>
      </c>
      <c r="I115" s="263" t="s">
        <v>692</v>
      </c>
      <c r="J115" s="263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0"/>
      <c r="D117" s="260"/>
      <c r="E117" s="260"/>
      <c r="F117" s="296"/>
      <c r="G117" s="260"/>
      <c r="H117" s="260"/>
      <c r="I117" s="260"/>
      <c r="J117" s="260"/>
      <c r="K117" s="295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251" t="s">
        <v>693</v>
      </c>
      <c r="D120" s="251"/>
      <c r="E120" s="251"/>
      <c r="F120" s="251"/>
      <c r="G120" s="251"/>
      <c r="H120" s="251"/>
      <c r="I120" s="251"/>
      <c r="J120" s="251"/>
      <c r="K120" s="301"/>
    </row>
    <row r="121" spans="2:11" ht="17.25" customHeight="1">
      <c r="B121" s="302"/>
      <c r="C121" s="277" t="s">
        <v>640</v>
      </c>
      <c r="D121" s="277"/>
      <c r="E121" s="277"/>
      <c r="F121" s="277" t="s">
        <v>641</v>
      </c>
      <c r="G121" s="278"/>
      <c r="H121" s="277" t="s">
        <v>112</v>
      </c>
      <c r="I121" s="277" t="s">
        <v>55</v>
      </c>
      <c r="J121" s="277" t="s">
        <v>642</v>
      </c>
      <c r="K121" s="303"/>
    </row>
    <row r="122" spans="2:11" ht="17.25" customHeight="1">
      <c r="B122" s="302"/>
      <c r="C122" s="279" t="s">
        <v>643</v>
      </c>
      <c r="D122" s="279"/>
      <c r="E122" s="279"/>
      <c r="F122" s="280" t="s">
        <v>644</v>
      </c>
      <c r="G122" s="281"/>
      <c r="H122" s="279"/>
      <c r="I122" s="279"/>
      <c r="J122" s="279" t="s">
        <v>645</v>
      </c>
      <c r="K122" s="303"/>
    </row>
    <row r="123" spans="2:11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spans="2:11" ht="15" customHeight="1">
      <c r="B124" s="304"/>
      <c r="C124" s="263" t="s">
        <v>649</v>
      </c>
      <c r="D124" s="282"/>
      <c r="E124" s="282"/>
      <c r="F124" s="284" t="s">
        <v>646</v>
      </c>
      <c r="G124" s="263"/>
      <c r="H124" s="263" t="s">
        <v>685</v>
      </c>
      <c r="I124" s="263" t="s">
        <v>648</v>
      </c>
      <c r="J124" s="263">
        <v>120</v>
      </c>
      <c r="K124" s="306"/>
    </row>
    <row r="125" spans="2:11" ht="15" customHeight="1">
      <c r="B125" s="304"/>
      <c r="C125" s="263" t="s">
        <v>694</v>
      </c>
      <c r="D125" s="263"/>
      <c r="E125" s="263"/>
      <c r="F125" s="284" t="s">
        <v>646</v>
      </c>
      <c r="G125" s="263"/>
      <c r="H125" s="263" t="s">
        <v>695</v>
      </c>
      <c r="I125" s="263" t="s">
        <v>648</v>
      </c>
      <c r="J125" s="263" t="s">
        <v>696</v>
      </c>
      <c r="K125" s="306"/>
    </row>
    <row r="126" spans="2:11" ht="15" customHeight="1">
      <c r="B126" s="304"/>
      <c r="C126" s="263" t="s">
        <v>595</v>
      </c>
      <c r="D126" s="263"/>
      <c r="E126" s="263"/>
      <c r="F126" s="284" t="s">
        <v>646</v>
      </c>
      <c r="G126" s="263"/>
      <c r="H126" s="263" t="s">
        <v>697</v>
      </c>
      <c r="I126" s="263" t="s">
        <v>648</v>
      </c>
      <c r="J126" s="263" t="s">
        <v>696</v>
      </c>
      <c r="K126" s="306"/>
    </row>
    <row r="127" spans="2:11" ht="15" customHeight="1">
      <c r="B127" s="304"/>
      <c r="C127" s="263" t="s">
        <v>657</v>
      </c>
      <c r="D127" s="263"/>
      <c r="E127" s="263"/>
      <c r="F127" s="284" t="s">
        <v>652</v>
      </c>
      <c r="G127" s="263"/>
      <c r="H127" s="263" t="s">
        <v>658</v>
      </c>
      <c r="I127" s="263" t="s">
        <v>648</v>
      </c>
      <c r="J127" s="263">
        <v>15</v>
      </c>
      <c r="K127" s="306"/>
    </row>
    <row r="128" spans="2:11" ht="15" customHeight="1">
      <c r="B128" s="304"/>
      <c r="C128" s="286" t="s">
        <v>659</v>
      </c>
      <c r="D128" s="286"/>
      <c r="E128" s="286"/>
      <c r="F128" s="287" t="s">
        <v>652</v>
      </c>
      <c r="G128" s="286"/>
      <c r="H128" s="286" t="s">
        <v>660</v>
      </c>
      <c r="I128" s="286" t="s">
        <v>648</v>
      </c>
      <c r="J128" s="286">
        <v>15</v>
      </c>
      <c r="K128" s="306"/>
    </row>
    <row r="129" spans="2:11" ht="15" customHeight="1">
      <c r="B129" s="304"/>
      <c r="C129" s="286" t="s">
        <v>661</v>
      </c>
      <c r="D129" s="286"/>
      <c r="E129" s="286"/>
      <c r="F129" s="287" t="s">
        <v>652</v>
      </c>
      <c r="G129" s="286"/>
      <c r="H129" s="286" t="s">
        <v>662</v>
      </c>
      <c r="I129" s="286" t="s">
        <v>648</v>
      </c>
      <c r="J129" s="286">
        <v>20</v>
      </c>
      <c r="K129" s="306"/>
    </row>
    <row r="130" spans="2:11" ht="15" customHeight="1">
      <c r="B130" s="304"/>
      <c r="C130" s="286" t="s">
        <v>663</v>
      </c>
      <c r="D130" s="286"/>
      <c r="E130" s="286"/>
      <c r="F130" s="287" t="s">
        <v>652</v>
      </c>
      <c r="G130" s="286"/>
      <c r="H130" s="286" t="s">
        <v>664</v>
      </c>
      <c r="I130" s="286" t="s">
        <v>648</v>
      </c>
      <c r="J130" s="286">
        <v>20</v>
      </c>
      <c r="K130" s="306"/>
    </row>
    <row r="131" spans="2:11" ht="15" customHeight="1">
      <c r="B131" s="304"/>
      <c r="C131" s="263" t="s">
        <v>651</v>
      </c>
      <c r="D131" s="263"/>
      <c r="E131" s="263"/>
      <c r="F131" s="284" t="s">
        <v>652</v>
      </c>
      <c r="G131" s="263"/>
      <c r="H131" s="263" t="s">
        <v>685</v>
      </c>
      <c r="I131" s="263" t="s">
        <v>648</v>
      </c>
      <c r="J131" s="263">
        <v>50</v>
      </c>
      <c r="K131" s="306"/>
    </row>
    <row r="132" spans="2:11" ht="15" customHeight="1">
      <c r="B132" s="304"/>
      <c r="C132" s="263" t="s">
        <v>665</v>
      </c>
      <c r="D132" s="263"/>
      <c r="E132" s="263"/>
      <c r="F132" s="284" t="s">
        <v>652</v>
      </c>
      <c r="G132" s="263"/>
      <c r="H132" s="263" t="s">
        <v>685</v>
      </c>
      <c r="I132" s="263" t="s">
        <v>648</v>
      </c>
      <c r="J132" s="263">
        <v>50</v>
      </c>
      <c r="K132" s="306"/>
    </row>
    <row r="133" spans="2:11" ht="15" customHeight="1">
      <c r="B133" s="304"/>
      <c r="C133" s="263" t="s">
        <v>671</v>
      </c>
      <c r="D133" s="263"/>
      <c r="E133" s="263"/>
      <c r="F133" s="284" t="s">
        <v>652</v>
      </c>
      <c r="G133" s="263"/>
      <c r="H133" s="263" t="s">
        <v>685</v>
      </c>
      <c r="I133" s="263" t="s">
        <v>648</v>
      </c>
      <c r="J133" s="263">
        <v>50</v>
      </c>
      <c r="K133" s="306"/>
    </row>
    <row r="134" spans="2:11" ht="15" customHeight="1">
      <c r="B134" s="304"/>
      <c r="C134" s="263" t="s">
        <v>673</v>
      </c>
      <c r="D134" s="263"/>
      <c r="E134" s="263"/>
      <c r="F134" s="284" t="s">
        <v>652</v>
      </c>
      <c r="G134" s="263"/>
      <c r="H134" s="263" t="s">
        <v>685</v>
      </c>
      <c r="I134" s="263" t="s">
        <v>648</v>
      </c>
      <c r="J134" s="263">
        <v>50</v>
      </c>
      <c r="K134" s="306"/>
    </row>
    <row r="135" spans="2:11" ht="15" customHeight="1">
      <c r="B135" s="304"/>
      <c r="C135" s="263" t="s">
        <v>118</v>
      </c>
      <c r="D135" s="263"/>
      <c r="E135" s="263"/>
      <c r="F135" s="284" t="s">
        <v>652</v>
      </c>
      <c r="G135" s="263"/>
      <c r="H135" s="263" t="s">
        <v>698</v>
      </c>
      <c r="I135" s="263" t="s">
        <v>648</v>
      </c>
      <c r="J135" s="263">
        <v>255</v>
      </c>
      <c r="K135" s="306"/>
    </row>
    <row r="136" spans="2:11" ht="15" customHeight="1">
      <c r="B136" s="304"/>
      <c r="C136" s="263" t="s">
        <v>675</v>
      </c>
      <c r="D136" s="263"/>
      <c r="E136" s="263"/>
      <c r="F136" s="284" t="s">
        <v>646</v>
      </c>
      <c r="G136" s="263"/>
      <c r="H136" s="263" t="s">
        <v>699</v>
      </c>
      <c r="I136" s="263" t="s">
        <v>677</v>
      </c>
      <c r="J136" s="263"/>
      <c r="K136" s="306"/>
    </row>
    <row r="137" spans="2:11" ht="15" customHeight="1">
      <c r="B137" s="304"/>
      <c r="C137" s="263" t="s">
        <v>678</v>
      </c>
      <c r="D137" s="263"/>
      <c r="E137" s="263"/>
      <c r="F137" s="284" t="s">
        <v>646</v>
      </c>
      <c r="G137" s="263"/>
      <c r="H137" s="263" t="s">
        <v>700</v>
      </c>
      <c r="I137" s="263" t="s">
        <v>680</v>
      </c>
      <c r="J137" s="263"/>
      <c r="K137" s="306"/>
    </row>
    <row r="138" spans="2:11" ht="15" customHeight="1">
      <c r="B138" s="304"/>
      <c r="C138" s="263" t="s">
        <v>681</v>
      </c>
      <c r="D138" s="263"/>
      <c r="E138" s="263"/>
      <c r="F138" s="284" t="s">
        <v>646</v>
      </c>
      <c r="G138" s="263"/>
      <c r="H138" s="263" t="s">
        <v>681</v>
      </c>
      <c r="I138" s="263" t="s">
        <v>680</v>
      </c>
      <c r="J138" s="263"/>
      <c r="K138" s="306"/>
    </row>
    <row r="139" spans="2:11" ht="15" customHeight="1">
      <c r="B139" s="304"/>
      <c r="C139" s="263" t="s">
        <v>36</v>
      </c>
      <c r="D139" s="263"/>
      <c r="E139" s="263"/>
      <c r="F139" s="284" t="s">
        <v>646</v>
      </c>
      <c r="G139" s="263"/>
      <c r="H139" s="263" t="s">
        <v>701</v>
      </c>
      <c r="I139" s="263" t="s">
        <v>680</v>
      </c>
      <c r="J139" s="263"/>
      <c r="K139" s="306"/>
    </row>
    <row r="140" spans="2:11" ht="15" customHeight="1">
      <c r="B140" s="304"/>
      <c r="C140" s="263" t="s">
        <v>702</v>
      </c>
      <c r="D140" s="263"/>
      <c r="E140" s="263"/>
      <c r="F140" s="284" t="s">
        <v>646</v>
      </c>
      <c r="G140" s="263"/>
      <c r="H140" s="263" t="s">
        <v>703</v>
      </c>
      <c r="I140" s="263" t="s">
        <v>680</v>
      </c>
      <c r="J140" s="263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0"/>
      <c r="C142" s="260"/>
      <c r="D142" s="260"/>
      <c r="E142" s="260"/>
      <c r="F142" s="296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275" t="s">
        <v>704</v>
      </c>
      <c r="D145" s="275"/>
      <c r="E145" s="275"/>
      <c r="F145" s="275"/>
      <c r="G145" s="275"/>
      <c r="H145" s="275"/>
      <c r="I145" s="275"/>
      <c r="J145" s="275"/>
      <c r="K145" s="276"/>
    </row>
    <row r="146" spans="2:11" ht="17.25" customHeight="1">
      <c r="B146" s="274"/>
      <c r="C146" s="277" t="s">
        <v>640</v>
      </c>
      <c r="D146" s="277"/>
      <c r="E146" s="277"/>
      <c r="F146" s="277" t="s">
        <v>641</v>
      </c>
      <c r="G146" s="278"/>
      <c r="H146" s="277" t="s">
        <v>112</v>
      </c>
      <c r="I146" s="277" t="s">
        <v>55</v>
      </c>
      <c r="J146" s="277" t="s">
        <v>642</v>
      </c>
      <c r="K146" s="276"/>
    </row>
    <row r="147" spans="2:11" ht="17.25" customHeight="1">
      <c r="B147" s="274"/>
      <c r="C147" s="279" t="s">
        <v>643</v>
      </c>
      <c r="D147" s="279"/>
      <c r="E147" s="279"/>
      <c r="F147" s="280" t="s">
        <v>644</v>
      </c>
      <c r="G147" s="281"/>
      <c r="H147" s="279"/>
      <c r="I147" s="279"/>
      <c r="J147" s="279" t="s">
        <v>645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649</v>
      </c>
      <c r="D149" s="263"/>
      <c r="E149" s="263"/>
      <c r="F149" s="311" t="s">
        <v>646</v>
      </c>
      <c r="G149" s="263"/>
      <c r="H149" s="310" t="s">
        <v>685</v>
      </c>
      <c r="I149" s="310" t="s">
        <v>648</v>
      </c>
      <c r="J149" s="310">
        <v>120</v>
      </c>
      <c r="K149" s="306"/>
    </row>
    <row r="150" spans="2:11" ht="15" customHeight="1">
      <c r="B150" s="285"/>
      <c r="C150" s="310" t="s">
        <v>694</v>
      </c>
      <c r="D150" s="263"/>
      <c r="E150" s="263"/>
      <c r="F150" s="311" t="s">
        <v>646</v>
      </c>
      <c r="G150" s="263"/>
      <c r="H150" s="310" t="s">
        <v>705</v>
      </c>
      <c r="I150" s="310" t="s">
        <v>648</v>
      </c>
      <c r="J150" s="310" t="s">
        <v>696</v>
      </c>
      <c r="K150" s="306"/>
    </row>
    <row r="151" spans="2:11" ht="15" customHeight="1">
      <c r="B151" s="285"/>
      <c r="C151" s="310" t="s">
        <v>595</v>
      </c>
      <c r="D151" s="263"/>
      <c r="E151" s="263"/>
      <c r="F151" s="311" t="s">
        <v>646</v>
      </c>
      <c r="G151" s="263"/>
      <c r="H151" s="310" t="s">
        <v>706</v>
      </c>
      <c r="I151" s="310" t="s">
        <v>648</v>
      </c>
      <c r="J151" s="310" t="s">
        <v>696</v>
      </c>
      <c r="K151" s="306"/>
    </row>
    <row r="152" spans="2:11" ht="15" customHeight="1">
      <c r="B152" s="285"/>
      <c r="C152" s="310" t="s">
        <v>651</v>
      </c>
      <c r="D152" s="263"/>
      <c r="E152" s="263"/>
      <c r="F152" s="311" t="s">
        <v>652</v>
      </c>
      <c r="G152" s="263"/>
      <c r="H152" s="310" t="s">
        <v>685</v>
      </c>
      <c r="I152" s="310" t="s">
        <v>648</v>
      </c>
      <c r="J152" s="310">
        <v>50</v>
      </c>
      <c r="K152" s="306"/>
    </row>
    <row r="153" spans="2:11" ht="15" customHeight="1">
      <c r="B153" s="285"/>
      <c r="C153" s="310" t="s">
        <v>654</v>
      </c>
      <c r="D153" s="263"/>
      <c r="E153" s="263"/>
      <c r="F153" s="311" t="s">
        <v>646</v>
      </c>
      <c r="G153" s="263"/>
      <c r="H153" s="310" t="s">
        <v>685</v>
      </c>
      <c r="I153" s="310" t="s">
        <v>656</v>
      </c>
      <c r="J153" s="310"/>
      <c r="K153" s="306"/>
    </row>
    <row r="154" spans="2:11" ht="15" customHeight="1">
      <c r="B154" s="285"/>
      <c r="C154" s="310" t="s">
        <v>665</v>
      </c>
      <c r="D154" s="263"/>
      <c r="E154" s="263"/>
      <c r="F154" s="311" t="s">
        <v>652</v>
      </c>
      <c r="G154" s="263"/>
      <c r="H154" s="310" t="s">
        <v>685</v>
      </c>
      <c r="I154" s="310" t="s">
        <v>648</v>
      </c>
      <c r="J154" s="310">
        <v>50</v>
      </c>
      <c r="K154" s="306"/>
    </row>
    <row r="155" spans="2:11" ht="15" customHeight="1">
      <c r="B155" s="285"/>
      <c r="C155" s="310" t="s">
        <v>673</v>
      </c>
      <c r="D155" s="263"/>
      <c r="E155" s="263"/>
      <c r="F155" s="311" t="s">
        <v>652</v>
      </c>
      <c r="G155" s="263"/>
      <c r="H155" s="310" t="s">
        <v>685</v>
      </c>
      <c r="I155" s="310" t="s">
        <v>648</v>
      </c>
      <c r="J155" s="310">
        <v>50</v>
      </c>
      <c r="K155" s="306"/>
    </row>
    <row r="156" spans="2:11" ht="15" customHeight="1">
      <c r="B156" s="285"/>
      <c r="C156" s="310" t="s">
        <v>671</v>
      </c>
      <c r="D156" s="263"/>
      <c r="E156" s="263"/>
      <c r="F156" s="311" t="s">
        <v>652</v>
      </c>
      <c r="G156" s="263"/>
      <c r="H156" s="310" t="s">
        <v>685</v>
      </c>
      <c r="I156" s="310" t="s">
        <v>648</v>
      </c>
      <c r="J156" s="310">
        <v>50</v>
      </c>
      <c r="K156" s="306"/>
    </row>
    <row r="157" spans="2:11" ht="15" customHeight="1">
      <c r="B157" s="285"/>
      <c r="C157" s="310" t="s">
        <v>96</v>
      </c>
      <c r="D157" s="263"/>
      <c r="E157" s="263"/>
      <c r="F157" s="311" t="s">
        <v>646</v>
      </c>
      <c r="G157" s="263"/>
      <c r="H157" s="310" t="s">
        <v>707</v>
      </c>
      <c r="I157" s="310" t="s">
        <v>648</v>
      </c>
      <c r="J157" s="310" t="s">
        <v>708</v>
      </c>
      <c r="K157" s="306"/>
    </row>
    <row r="158" spans="2:11" ht="15" customHeight="1">
      <c r="B158" s="285"/>
      <c r="C158" s="310" t="s">
        <v>709</v>
      </c>
      <c r="D158" s="263"/>
      <c r="E158" s="263"/>
      <c r="F158" s="311" t="s">
        <v>646</v>
      </c>
      <c r="G158" s="263"/>
      <c r="H158" s="310" t="s">
        <v>710</v>
      </c>
      <c r="I158" s="310" t="s">
        <v>680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0"/>
      <c r="C160" s="263"/>
      <c r="D160" s="263"/>
      <c r="E160" s="263"/>
      <c r="F160" s="284"/>
      <c r="G160" s="263"/>
      <c r="H160" s="263"/>
      <c r="I160" s="263"/>
      <c r="J160" s="263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251" t="s">
        <v>711</v>
      </c>
      <c r="D163" s="251"/>
      <c r="E163" s="251"/>
      <c r="F163" s="251"/>
      <c r="G163" s="251"/>
      <c r="H163" s="251"/>
      <c r="I163" s="251"/>
      <c r="J163" s="251"/>
      <c r="K163" s="252"/>
    </row>
    <row r="164" spans="2:11" ht="17.25" customHeight="1">
      <c r="B164" s="250"/>
      <c r="C164" s="277" t="s">
        <v>640</v>
      </c>
      <c r="D164" s="277"/>
      <c r="E164" s="277"/>
      <c r="F164" s="277" t="s">
        <v>641</v>
      </c>
      <c r="G164" s="314"/>
      <c r="H164" s="315" t="s">
        <v>112</v>
      </c>
      <c r="I164" s="315" t="s">
        <v>55</v>
      </c>
      <c r="J164" s="277" t="s">
        <v>642</v>
      </c>
      <c r="K164" s="252"/>
    </row>
    <row r="165" spans="2:11" ht="17.25" customHeight="1">
      <c r="B165" s="254"/>
      <c r="C165" s="279" t="s">
        <v>643</v>
      </c>
      <c r="D165" s="279"/>
      <c r="E165" s="279"/>
      <c r="F165" s="280" t="s">
        <v>644</v>
      </c>
      <c r="G165" s="316"/>
      <c r="H165" s="317"/>
      <c r="I165" s="317"/>
      <c r="J165" s="279" t="s">
        <v>645</v>
      </c>
      <c r="K165" s="256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3" t="s">
        <v>649</v>
      </c>
      <c r="D167" s="263"/>
      <c r="E167" s="263"/>
      <c r="F167" s="284" t="s">
        <v>646</v>
      </c>
      <c r="G167" s="263"/>
      <c r="H167" s="263" t="s">
        <v>685</v>
      </c>
      <c r="I167" s="263" t="s">
        <v>648</v>
      </c>
      <c r="J167" s="263">
        <v>120</v>
      </c>
      <c r="K167" s="306"/>
    </row>
    <row r="168" spans="2:11" ht="15" customHeight="1">
      <c r="B168" s="285"/>
      <c r="C168" s="263" t="s">
        <v>694</v>
      </c>
      <c r="D168" s="263"/>
      <c r="E168" s="263"/>
      <c r="F168" s="284" t="s">
        <v>646</v>
      </c>
      <c r="G168" s="263"/>
      <c r="H168" s="263" t="s">
        <v>695</v>
      </c>
      <c r="I168" s="263" t="s">
        <v>648</v>
      </c>
      <c r="J168" s="263" t="s">
        <v>696</v>
      </c>
      <c r="K168" s="306"/>
    </row>
    <row r="169" spans="2:11" ht="15" customHeight="1">
      <c r="B169" s="285"/>
      <c r="C169" s="263" t="s">
        <v>595</v>
      </c>
      <c r="D169" s="263"/>
      <c r="E169" s="263"/>
      <c r="F169" s="284" t="s">
        <v>646</v>
      </c>
      <c r="G169" s="263"/>
      <c r="H169" s="263" t="s">
        <v>712</v>
      </c>
      <c r="I169" s="263" t="s">
        <v>648</v>
      </c>
      <c r="J169" s="263" t="s">
        <v>696</v>
      </c>
      <c r="K169" s="306"/>
    </row>
    <row r="170" spans="2:11" ht="15" customHeight="1">
      <c r="B170" s="285"/>
      <c r="C170" s="263" t="s">
        <v>651</v>
      </c>
      <c r="D170" s="263"/>
      <c r="E170" s="263"/>
      <c r="F170" s="284" t="s">
        <v>652</v>
      </c>
      <c r="G170" s="263"/>
      <c r="H170" s="263" t="s">
        <v>712</v>
      </c>
      <c r="I170" s="263" t="s">
        <v>648</v>
      </c>
      <c r="J170" s="263">
        <v>50</v>
      </c>
      <c r="K170" s="306"/>
    </row>
    <row r="171" spans="2:11" ht="15" customHeight="1">
      <c r="B171" s="285"/>
      <c r="C171" s="263" t="s">
        <v>654</v>
      </c>
      <c r="D171" s="263"/>
      <c r="E171" s="263"/>
      <c r="F171" s="284" t="s">
        <v>646</v>
      </c>
      <c r="G171" s="263"/>
      <c r="H171" s="263" t="s">
        <v>712</v>
      </c>
      <c r="I171" s="263" t="s">
        <v>656</v>
      </c>
      <c r="J171" s="263"/>
      <c r="K171" s="306"/>
    </row>
    <row r="172" spans="2:11" ht="15" customHeight="1">
      <c r="B172" s="285"/>
      <c r="C172" s="263" t="s">
        <v>665</v>
      </c>
      <c r="D172" s="263"/>
      <c r="E172" s="263"/>
      <c r="F172" s="284" t="s">
        <v>652</v>
      </c>
      <c r="G172" s="263"/>
      <c r="H172" s="263" t="s">
        <v>712</v>
      </c>
      <c r="I172" s="263" t="s">
        <v>648</v>
      </c>
      <c r="J172" s="263">
        <v>50</v>
      </c>
      <c r="K172" s="306"/>
    </row>
    <row r="173" spans="2:11" ht="15" customHeight="1">
      <c r="B173" s="285"/>
      <c r="C173" s="263" t="s">
        <v>673</v>
      </c>
      <c r="D173" s="263"/>
      <c r="E173" s="263"/>
      <c r="F173" s="284" t="s">
        <v>652</v>
      </c>
      <c r="G173" s="263"/>
      <c r="H173" s="263" t="s">
        <v>712</v>
      </c>
      <c r="I173" s="263" t="s">
        <v>648</v>
      </c>
      <c r="J173" s="263">
        <v>50</v>
      </c>
      <c r="K173" s="306"/>
    </row>
    <row r="174" spans="2:11" ht="15" customHeight="1">
      <c r="B174" s="285"/>
      <c r="C174" s="263" t="s">
        <v>671</v>
      </c>
      <c r="D174" s="263"/>
      <c r="E174" s="263"/>
      <c r="F174" s="284" t="s">
        <v>652</v>
      </c>
      <c r="G174" s="263"/>
      <c r="H174" s="263" t="s">
        <v>712</v>
      </c>
      <c r="I174" s="263" t="s">
        <v>648</v>
      </c>
      <c r="J174" s="263">
        <v>50</v>
      </c>
      <c r="K174" s="306"/>
    </row>
    <row r="175" spans="2:11" ht="15" customHeight="1">
      <c r="B175" s="285"/>
      <c r="C175" s="263" t="s">
        <v>111</v>
      </c>
      <c r="D175" s="263"/>
      <c r="E175" s="263"/>
      <c r="F175" s="284" t="s">
        <v>646</v>
      </c>
      <c r="G175" s="263"/>
      <c r="H175" s="263" t="s">
        <v>713</v>
      </c>
      <c r="I175" s="263" t="s">
        <v>714</v>
      </c>
      <c r="J175" s="263"/>
      <c r="K175" s="306"/>
    </row>
    <row r="176" spans="2:11" ht="15" customHeight="1">
      <c r="B176" s="285"/>
      <c r="C176" s="263" t="s">
        <v>55</v>
      </c>
      <c r="D176" s="263"/>
      <c r="E176" s="263"/>
      <c r="F176" s="284" t="s">
        <v>646</v>
      </c>
      <c r="G176" s="263"/>
      <c r="H176" s="263" t="s">
        <v>715</v>
      </c>
      <c r="I176" s="263" t="s">
        <v>716</v>
      </c>
      <c r="J176" s="263">
        <v>1</v>
      </c>
      <c r="K176" s="306"/>
    </row>
    <row r="177" spans="2:11" ht="15" customHeight="1">
      <c r="B177" s="285"/>
      <c r="C177" s="263" t="s">
        <v>51</v>
      </c>
      <c r="D177" s="263"/>
      <c r="E177" s="263"/>
      <c r="F177" s="284" t="s">
        <v>646</v>
      </c>
      <c r="G177" s="263"/>
      <c r="H177" s="263" t="s">
        <v>717</v>
      </c>
      <c r="I177" s="263" t="s">
        <v>648</v>
      </c>
      <c r="J177" s="263">
        <v>20</v>
      </c>
      <c r="K177" s="306"/>
    </row>
    <row r="178" spans="2:11" ht="15" customHeight="1">
      <c r="B178" s="285"/>
      <c r="C178" s="263" t="s">
        <v>112</v>
      </c>
      <c r="D178" s="263"/>
      <c r="E178" s="263"/>
      <c r="F178" s="284" t="s">
        <v>646</v>
      </c>
      <c r="G178" s="263"/>
      <c r="H178" s="263" t="s">
        <v>718</v>
      </c>
      <c r="I178" s="263" t="s">
        <v>648</v>
      </c>
      <c r="J178" s="263">
        <v>255</v>
      </c>
      <c r="K178" s="306"/>
    </row>
    <row r="179" spans="2:11" ht="15" customHeight="1">
      <c r="B179" s="285"/>
      <c r="C179" s="263" t="s">
        <v>113</v>
      </c>
      <c r="D179" s="263"/>
      <c r="E179" s="263"/>
      <c r="F179" s="284" t="s">
        <v>646</v>
      </c>
      <c r="G179" s="263"/>
      <c r="H179" s="263" t="s">
        <v>611</v>
      </c>
      <c r="I179" s="263" t="s">
        <v>648</v>
      </c>
      <c r="J179" s="263">
        <v>10</v>
      </c>
      <c r="K179" s="306"/>
    </row>
    <row r="180" spans="2:11" ht="15" customHeight="1">
      <c r="B180" s="285"/>
      <c r="C180" s="263" t="s">
        <v>114</v>
      </c>
      <c r="D180" s="263"/>
      <c r="E180" s="263"/>
      <c r="F180" s="284" t="s">
        <v>646</v>
      </c>
      <c r="G180" s="263"/>
      <c r="H180" s="263" t="s">
        <v>719</v>
      </c>
      <c r="I180" s="263" t="s">
        <v>680</v>
      </c>
      <c r="J180" s="263"/>
      <c r="K180" s="306"/>
    </row>
    <row r="181" spans="2:11" ht="15" customHeight="1">
      <c r="B181" s="285"/>
      <c r="C181" s="263" t="s">
        <v>720</v>
      </c>
      <c r="D181" s="263"/>
      <c r="E181" s="263"/>
      <c r="F181" s="284" t="s">
        <v>646</v>
      </c>
      <c r="G181" s="263"/>
      <c r="H181" s="263" t="s">
        <v>721</v>
      </c>
      <c r="I181" s="263" t="s">
        <v>680</v>
      </c>
      <c r="J181" s="263"/>
      <c r="K181" s="306"/>
    </row>
    <row r="182" spans="2:11" ht="15" customHeight="1">
      <c r="B182" s="285"/>
      <c r="C182" s="263" t="s">
        <v>709</v>
      </c>
      <c r="D182" s="263"/>
      <c r="E182" s="263"/>
      <c r="F182" s="284" t="s">
        <v>646</v>
      </c>
      <c r="G182" s="263"/>
      <c r="H182" s="263" t="s">
        <v>722</v>
      </c>
      <c r="I182" s="263" t="s">
        <v>680</v>
      </c>
      <c r="J182" s="263"/>
      <c r="K182" s="306"/>
    </row>
    <row r="183" spans="2:11" ht="15" customHeight="1">
      <c r="B183" s="285"/>
      <c r="C183" s="263" t="s">
        <v>117</v>
      </c>
      <c r="D183" s="263"/>
      <c r="E183" s="263"/>
      <c r="F183" s="284" t="s">
        <v>652</v>
      </c>
      <c r="G183" s="263"/>
      <c r="H183" s="263" t="s">
        <v>723</v>
      </c>
      <c r="I183" s="263" t="s">
        <v>648</v>
      </c>
      <c r="J183" s="263">
        <v>50</v>
      </c>
      <c r="K183" s="306"/>
    </row>
    <row r="184" spans="2:11" ht="15" customHeight="1">
      <c r="B184" s="312"/>
      <c r="C184" s="294"/>
      <c r="D184" s="294"/>
      <c r="E184" s="294"/>
      <c r="F184" s="294"/>
      <c r="G184" s="294"/>
      <c r="H184" s="294"/>
      <c r="I184" s="294"/>
      <c r="J184" s="294"/>
      <c r="K184" s="313"/>
    </row>
    <row r="185" spans="2:11" ht="18.75" customHeight="1">
      <c r="B185" s="260"/>
      <c r="C185" s="263"/>
      <c r="D185" s="263"/>
      <c r="E185" s="263"/>
      <c r="F185" s="284"/>
      <c r="G185" s="263"/>
      <c r="H185" s="263"/>
      <c r="I185" s="263"/>
      <c r="J185" s="263"/>
      <c r="K185" s="260"/>
    </row>
    <row r="186" spans="2:11" ht="18.75" customHeight="1"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</row>
    <row r="187" spans="2:11" ht="13.5">
      <c r="B187" s="247"/>
      <c r="C187" s="248"/>
      <c r="D187" s="248"/>
      <c r="E187" s="248"/>
      <c r="F187" s="248"/>
      <c r="G187" s="248"/>
      <c r="H187" s="248"/>
      <c r="I187" s="248"/>
      <c r="J187" s="248"/>
      <c r="K187" s="249"/>
    </row>
    <row r="188" spans="2:11" ht="21">
      <c r="B188" s="250"/>
      <c r="C188" s="251" t="s">
        <v>724</v>
      </c>
      <c r="D188" s="251"/>
      <c r="E188" s="251"/>
      <c r="F188" s="251"/>
      <c r="G188" s="251"/>
      <c r="H188" s="251"/>
      <c r="I188" s="251"/>
      <c r="J188" s="251"/>
      <c r="K188" s="252"/>
    </row>
    <row r="189" spans="2:11" ht="25.5" customHeight="1">
      <c r="B189" s="250"/>
      <c r="C189" s="318" t="s">
        <v>725</v>
      </c>
      <c r="D189" s="318"/>
      <c r="E189" s="318"/>
      <c r="F189" s="318" t="s">
        <v>726</v>
      </c>
      <c r="G189" s="319"/>
      <c r="H189" s="320" t="s">
        <v>727</v>
      </c>
      <c r="I189" s="320"/>
      <c r="J189" s="320"/>
      <c r="K189" s="252"/>
    </row>
    <row r="190" spans="2:11" ht="5.25" customHeight="1">
      <c r="B190" s="285"/>
      <c r="C190" s="282"/>
      <c r="D190" s="282"/>
      <c r="E190" s="282"/>
      <c r="F190" s="282"/>
      <c r="G190" s="263"/>
      <c r="H190" s="282"/>
      <c r="I190" s="282"/>
      <c r="J190" s="282"/>
      <c r="K190" s="306"/>
    </row>
    <row r="191" spans="2:11" ht="15" customHeight="1">
      <c r="B191" s="285"/>
      <c r="C191" s="263" t="s">
        <v>728</v>
      </c>
      <c r="D191" s="263"/>
      <c r="E191" s="263"/>
      <c r="F191" s="284" t="s">
        <v>41</v>
      </c>
      <c r="G191" s="263"/>
      <c r="H191" s="321" t="s">
        <v>729</v>
      </c>
      <c r="I191" s="321"/>
      <c r="J191" s="321"/>
      <c r="K191" s="306"/>
    </row>
    <row r="192" spans="2:11" ht="15" customHeight="1">
      <c r="B192" s="285"/>
      <c r="C192" s="291"/>
      <c r="D192" s="263"/>
      <c r="E192" s="263"/>
      <c r="F192" s="284" t="s">
        <v>42</v>
      </c>
      <c r="G192" s="263"/>
      <c r="H192" s="321" t="s">
        <v>730</v>
      </c>
      <c r="I192" s="321"/>
      <c r="J192" s="321"/>
      <c r="K192" s="306"/>
    </row>
    <row r="193" spans="2:11" ht="15" customHeight="1">
      <c r="B193" s="285"/>
      <c r="C193" s="291"/>
      <c r="D193" s="263"/>
      <c r="E193" s="263"/>
      <c r="F193" s="284" t="s">
        <v>45</v>
      </c>
      <c r="G193" s="263"/>
      <c r="H193" s="321" t="s">
        <v>731</v>
      </c>
      <c r="I193" s="321"/>
      <c r="J193" s="321"/>
      <c r="K193" s="306"/>
    </row>
    <row r="194" spans="2:11" ht="15" customHeight="1">
      <c r="B194" s="285"/>
      <c r="C194" s="263"/>
      <c r="D194" s="263"/>
      <c r="E194" s="263"/>
      <c r="F194" s="284" t="s">
        <v>43</v>
      </c>
      <c r="G194" s="263"/>
      <c r="H194" s="321" t="s">
        <v>732</v>
      </c>
      <c r="I194" s="321"/>
      <c r="J194" s="321"/>
      <c r="K194" s="306"/>
    </row>
    <row r="195" spans="2:11" ht="15" customHeight="1">
      <c r="B195" s="285"/>
      <c r="C195" s="263"/>
      <c r="D195" s="263"/>
      <c r="E195" s="263"/>
      <c r="F195" s="284" t="s">
        <v>44</v>
      </c>
      <c r="G195" s="263"/>
      <c r="H195" s="321" t="s">
        <v>733</v>
      </c>
      <c r="I195" s="321"/>
      <c r="J195" s="321"/>
      <c r="K195" s="306"/>
    </row>
    <row r="196" spans="2:11" ht="15" customHeight="1">
      <c r="B196" s="285"/>
      <c r="C196" s="263"/>
      <c r="D196" s="263"/>
      <c r="E196" s="263"/>
      <c r="F196" s="284"/>
      <c r="G196" s="263"/>
      <c r="H196" s="263"/>
      <c r="I196" s="263"/>
      <c r="J196" s="263"/>
      <c r="K196" s="306"/>
    </row>
    <row r="197" spans="2:11" ht="15" customHeight="1">
      <c r="B197" s="285"/>
      <c r="C197" s="263" t="s">
        <v>692</v>
      </c>
      <c r="D197" s="263"/>
      <c r="E197" s="263"/>
      <c r="F197" s="284" t="s">
        <v>76</v>
      </c>
      <c r="G197" s="263"/>
      <c r="H197" s="321" t="s">
        <v>734</v>
      </c>
      <c r="I197" s="321"/>
      <c r="J197" s="321"/>
      <c r="K197" s="306"/>
    </row>
    <row r="198" spans="2:11" ht="15" customHeight="1">
      <c r="B198" s="285"/>
      <c r="C198" s="291"/>
      <c r="D198" s="263"/>
      <c r="E198" s="263"/>
      <c r="F198" s="284" t="s">
        <v>589</v>
      </c>
      <c r="G198" s="263"/>
      <c r="H198" s="321" t="s">
        <v>590</v>
      </c>
      <c r="I198" s="321"/>
      <c r="J198" s="321"/>
      <c r="K198" s="306"/>
    </row>
    <row r="199" spans="2:11" ht="15" customHeight="1">
      <c r="B199" s="285"/>
      <c r="C199" s="263"/>
      <c r="D199" s="263"/>
      <c r="E199" s="263"/>
      <c r="F199" s="284" t="s">
        <v>587</v>
      </c>
      <c r="G199" s="263"/>
      <c r="H199" s="321" t="s">
        <v>735</v>
      </c>
      <c r="I199" s="321"/>
      <c r="J199" s="321"/>
      <c r="K199" s="306"/>
    </row>
    <row r="200" spans="2:11" ht="15" customHeight="1">
      <c r="B200" s="322"/>
      <c r="C200" s="291"/>
      <c r="D200" s="291"/>
      <c r="E200" s="291"/>
      <c r="F200" s="284" t="s">
        <v>591</v>
      </c>
      <c r="G200" s="269"/>
      <c r="H200" s="323" t="s">
        <v>592</v>
      </c>
      <c r="I200" s="323"/>
      <c r="J200" s="323"/>
      <c r="K200" s="324"/>
    </row>
    <row r="201" spans="2:11" ht="15" customHeight="1">
      <c r="B201" s="322"/>
      <c r="C201" s="291"/>
      <c r="D201" s="291"/>
      <c r="E201" s="291"/>
      <c r="F201" s="284" t="s">
        <v>593</v>
      </c>
      <c r="G201" s="269"/>
      <c r="H201" s="323" t="s">
        <v>736</v>
      </c>
      <c r="I201" s="323"/>
      <c r="J201" s="323"/>
      <c r="K201" s="324"/>
    </row>
    <row r="202" spans="2:11" ht="15" customHeight="1">
      <c r="B202" s="322"/>
      <c r="C202" s="291"/>
      <c r="D202" s="291"/>
      <c r="E202" s="291"/>
      <c r="F202" s="325"/>
      <c r="G202" s="269"/>
      <c r="H202" s="326"/>
      <c r="I202" s="326"/>
      <c r="J202" s="326"/>
      <c r="K202" s="324"/>
    </row>
    <row r="203" spans="2:11" ht="15" customHeight="1">
      <c r="B203" s="322"/>
      <c r="C203" s="263" t="s">
        <v>716</v>
      </c>
      <c r="D203" s="291"/>
      <c r="E203" s="291"/>
      <c r="F203" s="284">
        <v>1</v>
      </c>
      <c r="G203" s="269"/>
      <c r="H203" s="323" t="s">
        <v>737</v>
      </c>
      <c r="I203" s="323"/>
      <c r="J203" s="323"/>
      <c r="K203" s="324"/>
    </row>
    <row r="204" spans="2:11" ht="15" customHeight="1">
      <c r="B204" s="322"/>
      <c r="C204" s="291"/>
      <c r="D204" s="291"/>
      <c r="E204" s="291"/>
      <c r="F204" s="284">
        <v>2</v>
      </c>
      <c r="G204" s="269"/>
      <c r="H204" s="323" t="s">
        <v>738</v>
      </c>
      <c r="I204" s="323"/>
      <c r="J204" s="323"/>
      <c r="K204" s="324"/>
    </row>
    <row r="205" spans="2:11" ht="15" customHeight="1">
      <c r="B205" s="322"/>
      <c r="C205" s="291"/>
      <c r="D205" s="291"/>
      <c r="E205" s="291"/>
      <c r="F205" s="284">
        <v>3</v>
      </c>
      <c r="G205" s="269"/>
      <c r="H205" s="323" t="s">
        <v>739</v>
      </c>
      <c r="I205" s="323"/>
      <c r="J205" s="323"/>
      <c r="K205" s="324"/>
    </row>
    <row r="206" spans="2:11" ht="15" customHeight="1">
      <c r="B206" s="322"/>
      <c r="C206" s="291"/>
      <c r="D206" s="291"/>
      <c r="E206" s="291"/>
      <c r="F206" s="284">
        <v>4</v>
      </c>
      <c r="G206" s="269"/>
      <c r="H206" s="323" t="s">
        <v>740</v>
      </c>
      <c r="I206" s="323"/>
      <c r="J206" s="323"/>
      <c r="K206" s="324"/>
    </row>
    <row r="207" spans="2:11" ht="12.75" customHeight="1">
      <c r="B207" s="327"/>
      <c r="C207" s="328"/>
      <c r="D207" s="328"/>
      <c r="E207" s="328"/>
      <c r="F207" s="328"/>
      <c r="G207" s="328"/>
      <c r="H207" s="328"/>
      <c r="I207" s="328"/>
      <c r="J207" s="328"/>
      <c r="K207" s="329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Jarmila Burdíková</cp:lastModifiedBy>
  <dcterms:modified xsi:type="dcterms:W3CDTF">2017-02-02T10:02:16Z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