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rmila Burdíková\Desktop\export kros\"/>
    </mc:Choice>
  </mc:AlternateContent>
  <bookViews>
    <workbookView xWindow="0" yWindow="0" windowWidth="12015" windowHeight="9915"/>
  </bookViews>
  <sheets>
    <sheet name="Rekapitulace stavby" sheetId="1" r:id="rId1"/>
    <sheet name="01 - Byt č. 4 - Zapletalo..." sheetId="2" r:id="rId2"/>
    <sheet name="01a - Plyn a ÚT - byt č. ..." sheetId="3" r:id="rId3"/>
    <sheet name="02 - Byt č. 4 - Sionkova ..." sheetId="4" r:id="rId4"/>
    <sheet name="02a - Plyn a ÚT, byt č.4,..." sheetId="5" r:id="rId5"/>
    <sheet name="03 - Byt č. 2 - Chrustova..." sheetId="6" r:id="rId6"/>
    <sheet name="03a - Plyn, ÚT, byt č. 2,..." sheetId="7" r:id="rId7"/>
    <sheet name="Pokyny pro vyplnění" sheetId="8" r:id="rId8"/>
  </sheets>
  <definedNames>
    <definedName name="_xlnm._FilterDatabase" localSheetId="1" hidden="1">'01 - Byt č. 4 - Zapletalo...'!$C$98:$K$426</definedName>
    <definedName name="_xlnm._FilterDatabase" localSheetId="2" hidden="1">'01a - Plyn a ÚT - byt č. ...'!$C$87:$K$181</definedName>
    <definedName name="_xlnm._FilterDatabase" localSheetId="3" hidden="1">'02 - Byt č. 4 - Sionkova ...'!$C$99:$K$437</definedName>
    <definedName name="_xlnm._FilterDatabase" localSheetId="4" hidden="1">'02a - Plyn a ÚT, byt č.4,...'!$C$87:$K$179</definedName>
    <definedName name="_xlnm._FilterDatabase" localSheetId="5" hidden="1">'03 - Byt č. 2 - Chrustova...'!$C$98:$K$434</definedName>
    <definedName name="_xlnm._FilterDatabase" localSheetId="6" hidden="1">'03a - Plyn, ÚT, byt č. 2,...'!$C$87:$K$183</definedName>
    <definedName name="_xlnm.Print_Titles" localSheetId="1">'01 - Byt č. 4 - Zapletalo...'!$98:$98</definedName>
    <definedName name="_xlnm.Print_Titles" localSheetId="2">'01a - Plyn a ÚT - byt č. ...'!$87:$87</definedName>
    <definedName name="_xlnm.Print_Titles" localSheetId="3">'02 - Byt č. 4 - Sionkova ...'!$99:$99</definedName>
    <definedName name="_xlnm.Print_Titles" localSheetId="4">'02a - Plyn a ÚT, byt č.4,...'!$87:$87</definedName>
    <definedName name="_xlnm.Print_Titles" localSheetId="5">'03 - Byt č. 2 - Chrustova...'!$98:$98</definedName>
    <definedName name="_xlnm.Print_Titles" localSheetId="6">'03a - Plyn, ÚT, byt č. 2,...'!$87:$87</definedName>
    <definedName name="_xlnm.Print_Titles" localSheetId="0">'Rekapitulace stavby'!$49:$49</definedName>
    <definedName name="_xlnm.Print_Area" localSheetId="1">'01 - Byt č. 4 - Zapletalo...'!$C$4:$J$36,'01 - Byt č. 4 - Zapletalo...'!$C$42:$J$80,'01 - Byt č. 4 - Zapletalo...'!$C$86:$K$426</definedName>
    <definedName name="_xlnm.Print_Area" localSheetId="2">'01a - Plyn a ÚT - byt č. ...'!$C$4:$J$36,'01a - Plyn a ÚT - byt č. ...'!$C$42:$J$69,'01a - Plyn a ÚT - byt č. ...'!$C$75:$K$181</definedName>
    <definedName name="_xlnm.Print_Area" localSheetId="3">'02 - Byt č. 4 - Sionkova ...'!$C$4:$J$36,'02 - Byt č. 4 - Sionkova ...'!$C$42:$J$81,'02 - Byt č. 4 - Sionkova ...'!$C$87:$K$437</definedName>
    <definedName name="_xlnm.Print_Area" localSheetId="4">'02a - Plyn a ÚT, byt č.4,...'!$C$4:$J$36,'02a - Plyn a ÚT, byt č.4,...'!$C$42:$J$69,'02a - Plyn a ÚT, byt č.4,...'!$C$75:$K$179</definedName>
    <definedName name="_xlnm.Print_Area" localSheetId="5">'03 - Byt č. 2 - Chrustova...'!$C$4:$J$36,'03 - Byt č. 2 - Chrustova...'!$C$42:$J$80,'03 - Byt č. 2 - Chrustova...'!$C$86:$K$434</definedName>
    <definedName name="_xlnm.Print_Area" localSheetId="6">'03a - Plyn, ÚT, byt č. 2,...'!$C$4:$J$36,'03a - Plyn, ÚT, byt č. 2,...'!$C$42:$J$69,'03a - Plyn, ÚT, byt č. 2,...'!$C$75:$K$183</definedName>
    <definedName name="_xlnm.Print_Area" localSheetId="7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stavby'!$C$39:$AQ$58</definedName>
  </definedNames>
  <calcPr calcId="152511"/>
</workbook>
</file>

<file path=xl/calcChain.xml><?xml version="1.0" encoding="utf-8"?>
<calcChain xmlns="http://schemas.openxmlformats.org/spreadsheetml/2006/main">
  <c r="AY57" i="1" l="1"/>
  <c r="AX57" i="1"/>
  <c r="BI183" i="7"/>
  <c r="BH183" i="7"/>
  <c r="BG183" i="7"/>
  <c r="BE183" i="7"/>
  <c r="T183" i="7"/>
  <c r="T182" i="7" s="1"/>
  <c r="R183" i="7"/>
  <c r="R182" i="7" s="1"/>
  <c r="P183" i="7"/>
  <c r="P182" i="7" s="1"/>
  <c r="BK183" i="7"/>
  <c r="BK182" i="7" s="1"/>
  <c r="J182" i="7" s="1"/>
  <c r="J68" i="7" s="1"/>
  <c r="J183" i="7"/>
  <c r="BF183" i="7" s="1"/>
  <c r="BI181" i="7"/>
  <c r="BH181" i="7"/>
  <c r="BG181" i="7"/>
  <c r="BE181" i="7"/>
  <c r="T181" i="7"/>
  <c r="T180" i="7" s="1"/>
  <c r="R181" i="7"/>
  <c r="R180" i="7" s="1"/>
  <c r="P181" i="7"/>
  <c r="P180" i="7" s="1"/>
  <c r="BK181" i="7"/>
  <c r="BK180" i="7" s="1"/>
  <c r="J180" i="7" s="1"/>
  <c r="J67" i="7" s="1"/>
  <c r="J181" i="7"/>
  <c r="BF181" i="7" s="1"/>
  <c r="BI179" i="7"/>
  <c r="BH179" i="7"/>
  <c r="BG179" i="7"/>
  <c r="BF179" i="7"/>
  <c r="BE179" i="7"/>
  <c r="T179" i="7"/>
  <c r="R179" i="7"/>
  <c r="P179" i="7"/>
  <c r="BK179" i="7"/>
  <c r="J179" i="7"/>
  <c r="BI178" i="7"/>
  <c r="BH178" i="7"/>
  <c r="BG178" i="7"/>
  <c r="BE178" i="7"/>
  <c r="T178" i="7"/>
  <c r="R178" i="7"/>
  <c r="P178" i="7"/>
  <c r="BK178" i="7"/>
  <c r="J178" i="7"/>
  <c r="BF178" i="7" s="1"/>
  <c r="BI177" i="7"/>
  <c r="BH177" i="7"/>
  <c r="BG177" i="7"/>
  <c r="BF177" i="7"/>
  <c r="BE177" i="7"/>
  <c r="T177" i="7"/>
  <c r="R177" i="7"/>
  <c r="P177" i="7"/>
  <c r="BK177" i="7"/>
  <c r="J177" i="7"/>
  <c r="BI176" i="7"/>
  <c r="BH176" i="7"/>
  <c r="BG176" i="7"/>
  <c r="BE176" i="7"/>
  <c r="T176" i="7"/>
  <c r="R176" i="7"/>
  <c r="P176" i="7"/>
  <c r="BK176" i="7"/>
  <c r="J176" i="7"/>
  <c r="BF176" i="7" s="1"/>
  <c r="BI175" i="7"/>
  <c r="BH175" i="7"/>
  <c r="BG175" i="7"/>
  <c r="BF175" i="7"/>
  <c r="BE175" i="7"/>
  <c r="T175" i="7"/>
  <c r="R175" i="7"/>
  <c r="P175" i="7"/>
  <c r="BK175" i="7"/>
  <c r="J175" i="7"/>
  <c r="BI174" i="7"/>
  <c r="BH174" i="7"/>
  <c r="BG174" i="7"/>
  <c r="BE174" i="7"/>
  <c r="T174" i="7"/>
  <c r="R174" i="7"/>
  <c r="P174" i="7"/>
  <c r="BK174" i="7"/>
  <c r="J174" i="7"/>
  <c r="BF174" i="7" s="1"/>
  <c r="BI173" i="7"/>
  <c r="BH173" i="7"/>
  <c r="BG173" i="7"/>
  <c r="BF173" i="7"/>
  <c r="BE173" i="7"/>
  <c r="T173" i="7"/>
  <c r="R173" i="7"/>
  <c r="P173" i="7"/>
  <c r="BK173" i="7"/>
  <c r="J173" i="7"/>
  <c r="BI172" i="7"/>
  <c r="BH172" i="7"/>
  <c r="BG172" i="7"/>
  <c r="BE172" i="7"/>
  <c r="T172" i="7"/>
  <c r="R172" i="7"/>
  <c r="P172" i="7"/>
  <c r="BK172" i="7"/>
  <c r="J172" i="7"/>
  <c r="BF172" i="7" s="1"/>
  <c r="BI171" i="7"/>
  <c r="BH171" i="7"/>
  <c r="BG171" i="7"/>
  <c r="BF171" i="7"/>
  <c r="BE171" i="7"/>
  <c r="T171" i="7"/>
  <c r="R171" i="7"/>
  <c r="P171" i="7"/>
  <c r="BK171" i="7"/>
  <c r="J171" i="7"/>
  <c r="BI170" i="7"/>
  <c r="BH170" i="7"/>
  <c r="BG170" i="7"/>
  <c r="BE170" i="7"/>
  <c r="T170" i="7"/>
  <c r="R170" i="7"/>
  <c r="P170" i="7"/>
  <c r="BK170" i="7"/>
  <c r="J170" i="7"/>
  <c r="BF170" i="7" s="1"/>
  <c r="BI169" i="7"/>
  <c r="BH169" i="7"/>
  <c r="BG169" i="7"/>
  <c r="BF169" i="7"/>
  <c r="BE169" i="7"/>
  <c r="T169" i="7"/>
  <c r="R169" i="7"/>
  <c r="P169" i="7"/>
  <c r="BK169" i="7"/>
  <c r="J169" i="7"/>
  <c r="BI168" i="7"/>
  <c r="BH168" i="7"/>
  <c r="BG168" i="7"/>
  <c r="BE168" i="7"/>
  <c r="T168" i="7"/>
  <c r="R168" i="7"/>
  <c r="P168" i="7"/>
  <c r="BK168" i="7"/>
  <c r="J168" i="7"/>
  <c r="BF168" i="7" s="1"/>
  <c r="BI167" i="7"/>
  <c r="BH167" i="7"/>
  <c r="BG167" i="7"/>
  <c r="BF167" i="7"/>
  <c r="BE167" i="7"/>
  <c r="T167" i="7"/>
  <c r="R167" i="7"/>
  <c r="P167" i="7"/>
  <c r="BK167" i="7"/>
  <c r="J167" i="7"/>
  <c r="BI166" i="7"/>
  <c r="BH166" i="7"/>
  <c r="BG166" i="7"/>
  <c r="BE166" i="7"/>
  <c r="T166" i="7"/>
  <c r="T165" i="7" s="1"/>
  <c r="R166" i="7"/>
  <c r="R165" i="7" s="1"/>
  <c r="P166" i="7"/>
  <c r="P165" i="7" s="1"/>
  <c r="BK166" i="7"/>
  <c r="BK165" i="7" s="1"/>
  <c r="J165" i="7" s="1"/>
  <c r="J66" i="7" s="1"/>
  <c r="J166" i="7"/>
  <c r="BF166" i="7" s="1"/>
  <c r="BI164" i="7"/>
  <c r="BH164" i="7"/>
  <c r="BG164" i="7"/>
  <c r="BE164" i="7"/>
  <c r="T164" i="7"/>
  <c r="R164" i="7"/>
  <c r="P164" i="7"/>
  <c r="BK164" i="7"/>
  <c r="J164" i="7"/>
  <c r="BF164" i="7" s="1"/>
  <c r="BI163" i="7"/>
  <c r="BH163" i="7"/>
  <c r="BG163" i="7"/>
  <c r="BF163" i="7"/>
  <c r="BE163" i="7"/>
  <c r="T163" i="7"/>
  <c r="R163" i="7"/>
  <c r="P163" i="7"/>
  <c r="BK163" i="7"/>
  <c r="J163" i="7"/>
  <c r="BI162" i="7"/>
  <c r="BH162" i="7"/>
  <c r="BG162" i="7"/>
  <c r="BE162" i="7"/>
  <c r="T162" i="7"/>
  <c r="R162" i="7"/>
  <c r="P162" i="7"/>
  <c r="BK162" i="7"/>
  <c r="J162" i="7"/>
  <c r="BF162" i="7" s="1"/>
  <c r="BI161" i="7"/>
  <c r="BH161" i="7"/>
  <c r="BG161" i="7"/>
  <c r="BF161" i="7"/>
  <c r="BE161" i="7"/>
  <c r="T161" i="7"/>
  <c r="R161" i="7"/>
  <c r="P161" i="7"/>
  <c r="BK161" i="7"/>
  <c r="J161" i="7"/>
  <c r="BI160" i="7"/>
  <c r="BH160" i="7"/>
  <c r="BG160" i="7"/>
  <c r="BE160" i="7"/>
  <c r="T160" i="7"/>
  <c r="R160" i="7"/>
  <c r="P160" i="7"/>
  <c r="BK160" i="7"/>
  <c r="J160" i="7"/>
  <c r="BF160" i="7" s="1"/>
  <c r="BI159" i="7"/>
  <c r="BH159" i="7"/>
  <c r="BG159" i="7"/>
  <c r="BF159" i="7"/>
  <c r="BE159" i="7"/>
  <c r="T159" i="7"/>
  <c r="R159" i="7"/>
  <c r="P159" i="7"/>
  <c r="BK159" i="7"/>
  <c r="J159" i="7"/>
  <c r="BI158" i="7"/>
  <c r="BH158" i="7"/>
  <c r="BG158" i="7"/>
  <c r="BE158" i="7"/>
  <c r="T158" i="7"/>
  <c r="R158" i="7"/>
  <c r="P158" i="7"/>
  <c r="BK158" i="7"/>
  <c r="J158" i="7"/>
  <c r="BF158" i="7" s="1"/>
  <c r="BI157" i="7"/>
  <c r="BH157" i="7"/>
  <c r="BG157" i="7"/>
  <c r="BF157" i="7"/>
  <c r="BE157" i="7"/>
  <c r="T157" i="7"/>
  <c r="R157" i="7"/>
  <c r="P157" i="7"/>
  <c r="BK157" i="7"/>
  <c r="J157" i="7"/>
  <c r="BI156" i="7"/>
  <c r="BH156" i="7"/>
  <c r="BG156" i="7"/>
  <c r="BE156" i="7"/>
  <c r="T156" i="7"/>
  <c r="R156" i="7"/>
  <c r="P156" i="7"/>
  <c r="BK156" i="7"/>
  <c r="J156" i="7"/>
  <c r="BF156" i="7" s="1"/>
  <c r="BI155" i="7"/>
  <c r="BH155" i="7"/>
  <c r="BG155" i="7"/>
  <c r="BF155" i="7"/>
  <c r="BE155" i="7"/>
  <c r="T155" i="7"/>
  <c r="R155" i="7"/>
  <c r="P155" i="7"/>
  <c r="BK155" i="7"/>
  <c r="J155" i="7"/>
  <c r="BI154" i="7"/>
  <c r="BH154" i="7"/>
  <c r="BG154" i="7"/>
  <c r="BE154" i="7"/>
  <c r="T154" i="7"/>
  <c r="T153" i="7" s="1"/>
  <c r="R154" i="7"/>
  <c r="R153" i="7" s="1"/>
  <c r="P154" i="7"/>
  <c r="P153" i="7" s="1"/>
  <c r="BK154" i="7"/>
  <c r="BK153" i="7" s="1"/>
  <c r="J153" i="7" s="1"/>
  <c r="J65" i="7" s="1"/>
  <c r="J154" i="7"/>
  <c r="BF154" i="7" s="1"/>
  <c r="BI152" i="7"/>
  <c r="BH152" i="7"/>
  <c r="BG152" i="7"/>
  <c r="BF152" i="7"/>
  <c r="BE152" i="7"/>
  <c r="T152" i="7"/>
  <c r="R152" i="7"/>
  <c r="P152" i="7"/>
  <c r="BK152" i="7"/>
  <c r="J152" i="7"/>
  <c r="BI151" i="7"/>
  <c r="BH151" i="7"/>
  <c r="BG151" i="7"/>
  <c r="BE151" i="7"/>
  <c r="T151" i="7"/>
  <c r="R151" i="7"/>
  <c r="P151" i="7"/>
  <c r="BK151" i="7"/>
  <c r="J151" i="7"/>
  <c r="BF151" i="7" s="1"/>
  <c r="BI150" i="7"/>
  <c r="BH150" i="7"/>
  <c r="BG150" i="7"/>
  <c r="BF150" i="7"/>
  <c r="BE150" i="7"/>
  <c r="T150" i="7"/>
  <c r="R150" i="7"/>
  <c r="P150" i="7"/>
  <c r="BK150" i="7"/>
  <c r="J150" i="7"/>
  <c r="BI149" i="7"/>
  <c r="BH149" i="7"/>
  <c r="BG149" i="7"/>
  <c r="BE149" i="7"/>
  <c r="T149" i="7"/>
  <c r="R149" i="7"/>
  <c r="P149" i="7"/>
  <c r="BK149" i="7"/>
  <c r="J149" i="7"/>
  <c r="BF149" i="7" s="1"/>
  <c r="BI148" i="7"/>
  <c r="BH148" i="7"/>
  <c r="BG148" i="7"/>
  <c r="BF148" i="7"/>
  <c r="BE148" i="7"/>
  <c r="T148" i="7"/>
  <c r="R148" i="7"/>
  <c r="P148" i="7"/>
  <c r="BK148" i="7"/>
  <c r="J148" i="7"/>
  <c r="BI147" i="7"/>
  <c r="BH147" i="7"/>
  <c r="BG147" i="7"/>
  <c r="BE147" i="7"/>
  <c r="T147" i="7"/>
  <c r="T146" i="7" s="1"/>
  <c r="R147" i="7"/>
  <c r="R146" i="7" s="1"/>
  <c r="P147" i="7"/>
  <c r="P146" i="7" s="1"/>
  <c r="BK147" i="7"/>
  <c r="BK146" i="7" s="1"/>
  <c r="J146" i="7" s="1"/>
  <c r="J64" i="7" s="1"/>
  <c r="J147" i="7"/>
  <c r="BF147" i="7" s="1"/>
  <c r="BI145" i="7"/>
  <c r="BH145" i="7"/>
  <c r="BG145" i="7"/>
  <c r="BE145" i="7"/>
  <c r="T145" i="7"/>
  <c r="R145" i="7"/>
  <c r="P145" i="7"/>
  <c r="BK145" i="7"/>
  <c r="J145" i="7"/>
  <c r="BF145" i="7" s="1"/>
  <c r="BI144" i="7"/>
  <c r="BH144" i="7"/>
  <c r="BG144" i="7"/>
  <c r="BF144" i="7"/>
  <c r="BE144" i="7"/>
  <c r="T144" i="7"/>
  <c r="R144" i="7"/>
  <c r="P144" i="7"/>
  <c r="BK144" i="7"/>
  <c r="J144" i="7"/>
  <c r="BI143" i="7"/>
  <c r="BH143" i="7"/>
  <c r="BG143" i="7"/>
  <c r="BE143" i="7"/>
  <c r="T143" i="7"/>
  <c r="R143" i="7"/>
  <c r="P143" i="7"/>
  <c r="BK143" i="7"/>
  <c r="J143" i="7"/>
  <c r="BF143" i="7" s="1"/>
  <c r="BI142" i="7"/>
  <c r="BH142" i="7"/>
  <c r="BG142" i="7"/>
  <c r="BF142" i="7"/>
  <c r="BE142" i="7"/>
  <c r="T142" i="7"/>
  <c r="R142" i="7"/>
  <c r="P142" i="7"/>
  <c r="BK142" i="7"/>
  <c r="J142" i="7"/>
  <c r="BI141" i="7"/>
  <c r="BH141" i="7"/>
  <c r="BG141" i="7"/>
  <c r="BE141" i="7"/>
  <c r="T141" i="7"/>
  <c r="R141" i="7"/>
  <c r="P141" i="7"/>
  <c r="BK141" i="7"/>
  <c r="J141" i="7"/>
  <c r="BF141" i="7" s="1"/>
  <c r="BI140" i="7"/>
  <c r="BH140" i="7"/>
  <c r="BG140" i="7"/>
  <c r="BF140" i="7"/>
  <c r="BE140" i="7"/>
  <c r="T140" i="7"/>
  <c r="R140" i="7"/>
  <c r="P140" i="7"/>
  <c r="BK140" i="7"/>
  <c r="J140" i="7"/>
  <c r="BI139" i="7"/>
  <c r="BH139" i="7"/>
  <c r="BG139" i="7"/>
  <c r="BE139" i="7"/>
  <c r="T139" i="7"/>
  <c r="R139" i="7"/>
  <c r="P139" i="7"/>
  <c r="BK139" i="7"/>
  <c r="J139" i="7"/>
  <c r="BF139" i="7" s="1"/>
  <c r="BI138" i="7"/>
  <c r="BH138" i="7"/>
  <c r="BG138" i="7"/>
  <c r="BF138" i="7"/>
  <c r="BE138" i="7"/>
  <c r="T138" i="7"/>
  <c r="R138" i="7"/>
  <c r="P138" i="7"/>
  <c r="BK138" i="7"/>
  <c r="J138" i="7"/>
  <c r="BI137" i="7"/>
  <c r="BH137" i="7"/>
  <c r="BG137" i="7"/>
  <c r="BE137" i="7"/>
  <c r="T137" i="7"/>
  <c r="T136" i="7" s="1"/>
  <c r="R137" i="7"/>
  <c r="R136" i="7" s="1"/>
  <c r="P137" i="7"/>
  <c r="P136" i="7" s="1"/>
  <c r="BK137" i="7"/>
  <c r="BK136" i="7" s="1"/>
  <c r="J136" i="7" s="1"/>
  <c r="J63" i="7" s="1"/>
  <c r="J137" i="7"/>
  <c r="BF137" i="7" s="1"/>
  <c r="BI135" i="7"/>
  <c r="BH135" i="7"/>
  <c r="BG135" i="7"/>
  <c r="BF135" i="7"/>
  <c r="BE135" i="7"/>
  <c r="T135" i="7"/>
  <c r="R135" i="7"/>
  <c r="P135" i="7"/>
  <c r="BK135" i="7"/>
  <c r="J135" i="7"/>
  <c r="BI134" i="7"/>
  <c r="BH134" i="7"/>
  <c r="BG134" i="7"/>
  <c r="BE134" i="7"/>
  <c r="T134" i="7"/>
  <c r="T133" i="7" s="1"/>
  <c r="R134" i="7"/>
  <c r="R133" i="7" s="1"/>
  <c r="P134" i="7"/>
  <c r="P133" i="7" s="1"/>
  <c r="BK134" i="7"/>
  <c r="BK133" i="7" s="1"/>
  <c r="J133" i="7" s="1"/>
  <c r="J62" i="7" s="1"/>
  <c r="J134" i="7"/>
  <c r="BF134" i="7" s="1"/>
  <c r="BI132" i="7"/>
  <c r="BH132" i="7"/>
  <c r="BG132" i="7"/>
  <c r="BE132" i="7"/>
  <c r="T132" i="7"/>
  <c r="R132" i="7"/>
  <c r="P132" i="7"/>
  <c r="BK132" i="7"/>
  <c r="J132" i="7"/>
  <c r="BF132" i="7" s="1"/>
  <c r="BI131" i="7"/>
  <c r="BH131" i="7"/>
  <c r="BG131" i="7"/>
  <c r="BF131" i="7"/>
  <c r="BE131" i="7"/>
  <c r="T131" i="7"/>
  <c r="R131" i="7"/>
  <c r="P131" i="7"/>
  <c r="BK131" i="7"/>
  <c r="J131" i="7"/>
  <c r="BI130" i="7"/>
  <c r="BH130" i="7"/>
  <c r="BG130" i="7"/>
  <c r="BE130" i="7"/>
  <c r="T130" i="7"/>
  <c r="R130" i="7"/>
  <c r="P130" i="7"/>
  <c r="BK130" i="7"/>
  <c r="J130" i="7"/>
  <c r="BF130" i="7" s="1"/>
  <c r="BI129" i="7"/>
  <c r="BH129" i="7"/>
  <c r="BG129" i="7"/>
  <c r="BF129" i="7"/>
  <c r="BE129" i="7"/>
  <c r="T129" i="7"/>
  <c r="R129" i="7"/>
  <c r="P129" i="7"/>
  <c r="BK129" i="7"/>
  <c r="J129" i="7"/>
  <c r="BI128" i="7"/>
  <c r="BH128" i="7"/>
  <c r="BG128" i="7"/>
  <c r="BE128" i="7"/>
  <c r="T128" i="7"/>
  <c r="R128" i="7"/>
  <c r="P128" i="7"/>
  <c r="BK128" i="7"/>
  <c r="J128" i="7"/>
  <c r="BF128" i="7" s="1"/>
  <c r="BI127" i="7"/>
  <c r="BH127" i="7"/>
  <c r="BG127" i="7"/>
  <c r="BF127" i="7"/>
  <c r="BE127" i="7"/>
  <c r="T127" i="7"/>
  <c r="R127" i="7"/>
  <c r="P127" i="7"/>
  <c r="BK127" i="7"/>
  <c r="J127" i="7"/>
  <c r="BI126" i="7"/>
  <c r="BH126" i="7"/>
  <c r="BG126" i="7"/>
  <c r="BE126" i="7"/>
  <c r="T126" i="7"/>
  <c r="R126" i="7"/>
  <c r="P126" i="7"/>
  <c r="BK126" i="7"/>
  <c r="J126" i="7"/>
  <c r="BF126" i="7" s="1"/>
  <c r="BI125" i="7"/>
  <c r="BH125" i="7"/>
  <c r="BG125" i="7"/>
  <c r="BF125" i="7"/>
  <c r="BE125" i="7"/>
  <c r="T125" i="7"/>
  <c r="R125" i="7"/>
  <c r="P125" i="7"/>
  <c r="BK125" i="7"/>
  <c r="J125" i="7"/>
  <c r="BI124" i="7"/>
  <c r="BH124" i="7"/>
  <c r="BG124" i="7"/>
  <c r="BE124" i="7"/>
  <c r="T124" i="7"/>
  <c r="R124" i="7"/>
  <c r="P124" i="7"/>
  <c r="BK124" i="7"/>
  <c r="J124" i="7"/>
  <c r="BF124" i="7" s="1"/>
  <c r="BI123" i="7"/>
  <c r="BH123" i="7"/>
  <c r="BG123" i="7"/>
  <c r="BF123" i="7"/>
  <c r="BE123" i="7"/>
  <c r="T123" i="7"/>
  <c r="R123" i="7"/>
  <c r="P123" i="7"/>
  <c r="BK123" i="7"/>
  <c r="J123" i="7"/>
  <c r="BI122" i="7"/>
  <c r="BH122" i="7"/>
  <c r="BG122" i="7"/>
  <c r="BE122" i="7"/>
  <c r="T122" i="7"/>
  <c r="R122" i="7"/>
  <c r="P122" i="7"/>
  <c r="BK122" i="7"/>
  <c r="J122" i="7"/>
  <c r="BF122" i="7" s="1"/>
  <c r="BI121" i="7"/>
  <c r="BH121" i="7"/>
  <c r="BG121" i="7"/>
  <c r="BF121" i="7"/>
  <c r="BE121" i="7"/>
  <c r="T121" i="7"/>
  <c r="R121" i="7"/>
  <c r="P121" i="7"/>
  <c r="BK121" i="7"/>
  <c r="J121" i="7"/>
  <c r="BI120" i="7"/>
  <c r="BH120" i="7"/>
  <c r="BG120" i="7"/>
  <c r="BE120" i="7"/>
  <c r="T120" i="7"/>
  <c r="R120" i="7"/>
  <c r="P120" i="7"/>
  <c r="BK120" i="7"/>
  <c r="J120" i="7"/>
  <c r="BF120" i="7" s="1"/>
  <c r="BI119" i="7"/>
  <c r="BH119" i="7"/>
  <c r="BG119" i="7"/>
  <c r="BF119" i="7"/>
  <c r="BE119" i="7"/>
  <c r="T119" i="7"/>
  <c r="R119" i="7"/>
  <c r="P119" i="7"/>
  <c r="BK119" i="7"/>
  <c r="J119" i="7"/>
  <c r="BI118" i="7"/>
  <c r="BH118" i="7"/>
  <c r="BG118" i="7"/>
  <c r="BE118" i="7"/>
  <c r="T118" i="7"/>
  <c r="R118" i="7"/>
  <c r="P118" i="7"/>
  <c r="BK118" i="7"/>
  <c r="J118" i="7"/>
  <c r="BF118" i="7" s="1"/>
  <c r="BI117" i="7"/>
  <c r="BH117" i="7"/>
  <c r="BG117" i="7"/>
  <c r="BF117" i="7"/>
  <c r="BE117" i="7"/>
  <c r="T117" i="7"/>
  <c r="R117" i="7"/>
  <c r="P117" i="7"/>
  <c r="BK117" i="7"/>
  <c r="J117" i="7"/>
  <c r="BI116" i="7"/>
  <c r="BH116" i="7"/>
  <c r="BG116" i="7"/>
  <c r="BE116" i="7"/>
  <c r="T116" i="7"/>
  <c r="R116" i="7"/>
  <c r="P116" i="7"/>
  <c r="BK116" i="7"/>
  <c r="J116" i="7"/>
  <c r="BF116" i="7" s="1"/>
  <c r="BI115" i="7"/>
  <c r="BH115" i="7"/>
  <c r="BG115" i="7"/>
  <c r="BF115" i="7"/>
  <c r="BE115" i="7"/>
  <c r="T115" i="7"/>
  <c r="R115" i="7"/>
  <c r="P115" i="7"/>
  <c r="BK115" i="7"/>
  <c r="J115" i="7"/>
  <c r="BI114" i="7"/>
  <c r="BH114" i="7"/>
  <c r="BG114" i="7"/>
  <c r="BE114" i="7"/>
  <c r="T114" i="7"/>
  <c r="R114" i="7"/>
  <c r="P114" i="7"/>
  <c r="BK114" i="7"/>
  <c r="J114" i="7"/>
  <c r="BF114" i="7" s="1"/>
  <c r="BI113" i="7"/>
  <c r="BH113" i="7"/>
  <c r="BG113" i="7"/>
  <c r="BF113" i="7"/>
  <c r="BE113" i="7"/>
  <c r="T113" i="7"/>
  <c r="R113" i="7"/>
  <c r="P113" i="7"/>
  <c r="BK113" i="7"/>
  <c r="J113" i="7"/>
  <c r="BI112" i="7"/>
  <c r="BH112" i="7"/>
  <c r="BG112" i="7"/>
  <c r="BE112" i="7"/>
  <c r="T112" i="7"/>
  <c r="R112" i="7"/>
  <c r="P112" i="7"/>
  <c r="BK112" i="7"/>
  <c r="J112" i="7"/>
  <c r="BF112" i="7" s="1"/>
  <c r="BI111" i="7"/>
  <c r="BH111" i="7"/>
  <c r="BG111" i="7"/>
  <c r="BF111" i="7"/>
  <c r="BE111" i="7"/>
  <c r="T111" i="7"/>
  <c r="R111" i="7"/>
  <c r="P111" i="7"/>
  <c r="BK111" i="7"/>
  <c r="J111" i="7"/>
  <c r="BI110" i="7"/>
  <c r="BH110" i="7"/>
  <c r="BG110" i="7"/>
  <c r="BE110" i="7"/>
  <c r="T110" i="7"/>
  <c r="R110" i="7"/>
  <c r="P110" i="7"/>
  <c r="BK110" i="7"/>
  <c r="J110" i="7"/>
  <c r="BF110" i="7" s="1"/>
  <c r="BI109" i="7"/>
  <c r="BH109" i="7"/>
  <c r="BG109" i="7"/>
  <c r="BF109" i="7"/>
  <c r="BE109" i="7"/>
  <c r="T109" i="7"/>
  <c r="R109" i="7"/>
  <c r="P109" i="7"/>
  <c r="BK109" i="7"/>
  <c r="J109" i="7"/>
  <c r="BI108" i="7"/>
  <c r="BH108" i="7"/>
  <c r="BG108" i="7"/>
  <c r="BE108" i="7"/>
  <c r="T108" i="7"/>
  <c r="R108" i="7"/>
  <c r="P108" i="7"/>
  <c r="BK108" i="7"/>
  <c r="J108" i="7"/>
  <c r="BF108" i="7" s="1"/>
  <c r="BI107" i="7"/>
  <c r="BH107" i="7"/>
  <c r="BG107" i="7"/>
  <c r="BF107" i="7"/>
  <c r="BE107" i="7"/>
  <c r="T107" i="7"/>
  <c r="R107" i="7"/>
  <c r="P107" i="7"/>
  <c r="BK107" i="7"/>
  <c r="J107" i="7"/>
  <c r="BI106" i="7"/>
  <c r="BH106" i="7"/>
  <c r="BG106" i="7"/>
  <c r="BE106" i="7"/>
  <c r="T106" i="7"/>
  <c r="R106" i="7"/>
  <c r="P106" i="7"/>
  <c r="BK106" i="7"/>
  <c r="J106" i="7"/>
  <c r="BF106" i="7" s="1"/>
  <c r="BI105" i="7"/>
  <c r="BH105" i="7"/>
  <c r="BG105" i="7"/>
  <c r="BF105" i="7"/>
  <c r="BE105" i="7"/>
  <c r="T105" i="7"/>
  <c r="R105" i="7"/>
  <c r="P105" i="7"/>
  <c r="BK105" i="7"/>
  <c r="J105" i="7"/>
  <c r="BI104" i="7"/>
  <c r="BH104" i="7"/>
  <c r="BG104" i="7"/>
  <c r="BE104" i="7"/>
  <c r="T104" i="7"/>
  <c r="R104" i="7"/>
  <c r="P104" i="7"/>
  <c r="BK104" i="7"/>
  <c r="J104" i="7"/>
  <c r="BF104" i="7" s="1"/>
  <c r="BI103" i="7"/>
  <c r="BH103" i="7"/>
  <c r="BG103" i="7"/>
  <c r="BF103" i="7"/>
  <c r="BE103" i="7"/>
  <c r="T103" i="7"/>
  <c r="T102" i="7" s="1"/>
  <c r="R103" i="7"/>
  <c r="R102" i="7" s="1"/>
  <c r="R101" i="7" s="1"/>
  <c r="P103" i="7"/>
  <c r="P102" i="7" s="1"/>
  <c r="BK103" i="7"/>
  <c r="BK102" i="7" s="1"/>
  <c r="J103" i="7"/>
  <c r="BI100" i="7"/>
  <c r="BH100" i="7"/>
  <c r="BG100" i="7"/>
  <c r="BF100" i="7"/>
  <c r="BE100" i="7"/>
  <c r="T100" i="7"/>
  <c r="R100" i="7"/>
  <c r="P100" i="7"/>
  <c r="BK100" i="7"/>
  <c r="J100" i="7"/>
  <c r="BI99" i="7"/>
  <c r="BH99" i="7"/>
  <c r="BG99" i="7"/>
  <c r="BE99" i="7"/>
  <c r="T99" i="7"/>
  <c r="R99" i="7"/>
  <c r="P99" i="7"/>
  <c r="BK99" i="7"/>
  <c r="J99" i="7"/>
  <c r="BF99" i="7" s="1"/>
  <c r="BI98" i="7"/>
  <c r="BH98" i="7"/>
  <c r="BG98" i="7"/>
  <c r="BF98" i="7"/>
  <c r="BE98" i="7"/>
  <c r="T98" i="7"/>
  <c r="R98" i="7"/>
  <c r="P98" i="7"/>
  <c r="BK98" i="7"/>
  <c r="J98" i="7"/>
  <c r="BI97" i="7"/>
  <c r="BH97" i="7"/>
  <c r="BG97" i="7"/>
  <c r="BE97" i="7"/>
  <c r="T97" i="7"/>
  <c r="R97" i="7"/>
  <c r="P97" i="7"/>
  <c r="BK97" i="7"/>
  <c r="J97" i="7"/>
  <c r="BF97" i="7" s="1"/>
  <c r="BI96" i="7"/>
  <c r="BH96" i="7"/>
  <c r="BG96" i="7"/>
  <c r="BF96" i="7"/>
  <c r="BE96" i="7"/>
  <c r="T96" i="7"/>
  <c r="R96" i="7"/>
  <c r="P96" i="7"/>
  <c r="BK96" i="7"/>
  <c r="J96" i="7"/>
  <c r="BI95" i="7"/>
  <c r="BH95" i="7"/>
  <c r="BG95" i="7"/>
  <c r="BE95" i="7"/>
  <c r="T95" i="7"/>
  <c r="R95" i="7"/>
  <c r="P95" i="7"/>
  <c r="BK95" i="7"/>
  <c r="J95" i="7"/>
  <c r="BF95" i="7" s="1"/>
  <c r="BI94" i="7"/>
  <c r="BH94" i="7"/>
  <c r="BG94" i="7"/>
  <c r="BF94" i="7"/>
  <c r="BE94" i="7"/>
  <c r="T94" i="7"/>
  <c r="R94" i="7"/>
  <c r="P94" i="7"/>
  <c r="BK94" i="7"/>
  <c r="J94" i="7"/>
  <c r="BI93" i="7"/>
  <c r="BH93" i="7"/>
  <c r="BG93" i="7"/>
  <c r="BE93" i="7"/>
  <c r="T93" i="7"/>
  <c r="T92" i="7" s="1"/>
  <c r="R93" i="7"/>
  <c r="R92" i="7" s="1"/>
  <c r="P93" i="7"/>
  <c r="P92" i="7" s="1"/>
  <c r="BK93" i="7"/>
  <c r="BK92" i="7" s="1"/>
  <c r="J92" i="7" s="1"/>
  <c r="J59" i="7" s="1"/>
  <c r="J93" i="7"/>
  <c r="BF93" i="7" s="1"/>
  <c r="BI91" i="7"/>
  <c r="F34" i="7" s="1"/>
  <c r="BD57" i="1" s="1"/>
  <c r="BH91" i="7"/>
  <c r="F33" i="7" s="1"/>
  <c r="BC57" i="1" s="1"/>
  <c r="BG91" i="7"/>
  <c r="F32" i="7" s="1"/>
  <c r="BB57" i="1" s="1"/>
  <c r="BF91" i="7"/>
  <c r="BE91" i="7"/>
  <c r="F30" i="7" s="1"/>
  <c r="AZ57" i="1" s="1"/>
  <c r="T91" i="7"/>
  <c r="T90" i="7" s="1"/>
  <c r="T89" i="7" s="1"/>
  <c r="R91" i="7"/>
  <c r="R90" i="7" s="1"/>
  <c r="P91" i="7"/>
  <c r="P90" i="7" s="1"/>
  <c r="P89" i="7" s="1"/>
  <c r="BK91" i="7"/>
  <c r="BK90" i="7" s="1"/>
  <c r="J91" i="7"/>
  <c r="F82" i="7"/>
  <c r="E80" i="7"/>
  <c r="F49" i="7"/>
  <c r="E47" i="7"/>
  <c r="J21" i="7"/>
  <c r="E21" i="7"/>
  <c r="J84" i="7" s="1"/>
  <c r="J20" i="7"/>
  <c r="J18" i="7"/>
  <c r="E18" i="7"/>
  <c r="F52" i="7" s="1"/>
  <c r="J17" i="7"/>
  <c r="J15" i="7"/>
  <c r="E15" i="7"/>
  <c r="F51" i="7" s="1"/>
  <c r="J14" i="7"/>
  <c r="J12" i="7"/>
  <c r="J49" i="7" s="1"/>
  <c r="E7" i="7"/>
  <c r="E45" i="7" s="1"/>
  <c r="AY56" i="1"/>
  <c r="AX56" i="1"/>
  <c r="BI434" i="6"/>
  <c r="BH434" i="6"/>
  <c r="BG434" i="6"/>
  <c r="BE434" i="6"/>
  <c r="T434" i="6"/>
  <c r="R434" i="6"/>
  <c r="P434" i="6"/>
  <c r="BK434" i="6"/>
  <c r="J434" i="6"/>
  <c r="BF434" i="6" s="1"/>
  <c r="BI433" i="6"/>
  <c r="BH433" i="6"/>
  <c r="BG433" i="6"/>
  <c r="BE433" i="6"/>
  <c r="T433" i="6"/>
  <c r="R433" i="6"/>
  <c r="P433" i="6"/>
  <c r="BK433" i="6"/>
  <c r="J433" i="6"/>
  <c r="BF433" i="6" s="1"/>
  <c r="BI432" i="6"/>
  <c r="BH432" i="6"/>
  <c r="BG432" i="6"/>
  <c r="BE432" i="6"/>
  <c r="T432" i="6"/>
  <c r="T431" i="6" s="1"/>
  <c r="T430" i="6" s="1"/>
  <c r="R432" i="6"/>
  <c r="P432" i="6"/>
  <c r="P431" i="6" s="1"/>
  <c r="P430" i="6" s="1"/>
  <c r="BK432" i="6"/>
  <c r="BK431" i="6" s="1"/>
  <c r="J432" i="6"/>
  <c r="BF432" i="6" s="1"/>
  <c r="BI420" i="6"/>
  <c r="BH420" i="6"/>
  <c r="BG420" i="6"/>
  <c r="BF420" i="6"/>
  <c r="BE420" i="6"/>
  <c r="T420" i="6"/>
  <c r="R420" i="6"/>
  <c r="P420" i="6"/>
  <c r="BK420" i="6"/>
  <c r="J420" i="6"/>
  <c r="BI418" i="6"/>
  <c r="BH418" i="6"/>
  <c r="BG418" i="6"/>
  <c r="BE418" i="6"/>
  <c r="T418" i="6"/>
  <c r="R418" i="6"/>
  <c r="P418" i="6"/>
  <c r="BK418" i="6"/>
  <c r="J418" i="6"/>
  <c r="BF418" i="6" s="1"/>
  <c r="BI417" i="6"/>
  <c r="BH417" i="6"/>
  <c r="BG417" i="6"/>
  <c r="BF417" i="6"/>
  <c r="BE417" i="6"/>
  <c r="T417" i="6"/>
  <c r="R417" i="6"/>
  <c r="P417" i="6"/>
  <c r="BK417" i="6"/>
  <c r="J417" i="6"/>
  <c r="BI416" i="6"/>
  <c r="BH416" i="6"/>
  <c r="BG416" i="6"/>
  <c r="BE416" i="6"/>
  <c r="T416" i="6"/>
  <c r="R416" i="6"/>
  <c r="P416" i="6"/>
  <c r="BK416" i="6"/>
  <c r="J416" i="6"/>
  <c r="BF416" i="6" s="1"/>
  <c r="BI415" i="6"/>
  <c r="BH415" i="6"/>
  <c r="BG415" i="6"/>
  <c r="BE415" i="6"/>
  <c r="T415" i="6"/>
  <c r="R415" i="6"/>
  <c r="P415" i="6"/>
  <c r="BK415" i="6"/>
  <c r="J415" i="6"/>
  <c r="BF415" i="6" s="1"/>
  <c r="BI414" i="6"/>
  <c r="BH414" i="6"/>
  <c r="BG414" i="6"/>
  <c r="BE414" i="6"/>
  <c r="T414" i="6"/>
  <c r="T413" i="6" s="1"/>
  <c r="R414" i="6"/>
  <c r="P414" i="6"/>
  <c r="P413" i="6" s="1"/>
  <c r="BK414" i="6"/>
  <c r="J414" i="6"/>
  <c r="BF414" i="6" s="1"/>
  <c r="BI412" i="6"/>
  <c r="BH412" i="6"/>
  <c r="BG412" i="6"/>
  <c r="BF412" i="6"/>
  <c r="BE412" i="6"/>
  <c r="T412" i="6"/>
  <c r="R412" i="6"/>
  <c r="P412" i="6"/>
  <c r="BK412" i="6"/>
  <c r="J412" i="6"/>
  <c r="BI407" i="6"/>
  <c r="BH407" i="6"/>
  <c r="BG407" i="6"/>
  <c r="BE407" i="6"/>
  <c r="T407" i="6"/>
  <c r="T406" i="6" s="1"/>
  <c r="R407" i="6"/>
  <c r="R406" i="6" s="1"/>
  <c r="P407" i="6"/>
  <c r="BK407" i="6"/>
  <c r="BK406" i="6" s="1"/>
  <c r="J406" i="6" s="1"/>
  <c r="J76" i="6" s="1"/>
  <c r="J407" i="6"/>
  <c r="BF407" i="6" s="1"/>
  <c r="BI405" i="6"/>
  <c r="BH405" i="6"/>
  <c r="BG405" i="6"/>
  <c r="BE405" i="6"/>
  <c r="T405" i="6"/>
  <c r="R405" i="6"/>
  <c r="P405" i="6"/>
  <c r="BK405" i="6"/>
  <c r="J405" i="6"/>
  <c r="BF405" i="6" s="1"/>
  <c r="BI403" i="6"/>
  <c r="BH403" i="6"/>
  <c r="BG403" i="6"/>
  <c r="BF403" i="6"/>
  <c r="BE403" i="6"/>
  <c r="T403" i="6"/>
  <c r="R403" i="6"/>
  <c r="P403" i="6"/>
  <c r="BK403" i="6"/>
  <c r="J403" i="6"/>
  <c r="BI402" i="6"/>
  <c r="BH402" i="6"/>
  <c r="BG402" i="6"/>
  <c r="BE402" i="6"/>
  <c r="T402" i="6"/>
  <c r="R402" i="6"/>
  <c r="P402" i="6"/>
  <c r="BK402" i="6"/>
  <c r="J402" i="6"/>
  <c r="BF402" i="6" s="1"/>
  <c r="BI401" i="6"/>
  <c r="BH401" i="6"/>
  <c r="BG401" i="6"/>
  <c r="BF401" i="6"/>
  <c r="BE401" i="6"/>
  <c r="T401" i="6"/>
  <c r="R401" i="6"/>
  <c r="P401" i="6"/>
  <c r="BK401" i="6"/>
  <c r="J401" i="6"/>
  <c r="BI400" i="6"/>
  <c r="BH400" i="6"/>
  <c r="BG400" i="6"/>
  <c r="BE400" i="6"/>
  <c r="T400" i="6"/>
  <c r="R400" i="6"/>
  <c r="P400" i="6"/>
  <c r="BK400" i="6"/>
  <c r="J400" i="6"/>
  <c r="BF400" i="6" s="1"/>
  <c r="BI398" i="6"/>
  <c r="BH398" i="6"/>
  <c r="BG398" i="6"/>
  <c r="BE398" i="6"/>
  <c r="T398" i="6"/>
  <c r="R398" i="6"/>
  <c r="P398" i="6"/>
  <c r="BK398" i="6"/>
  <c r="J398" i="6"/>
  <c r="BF398" i="6" s="1"/>
  <c r="BI396" i="6"/>
  <c r="BH396" i="6"/>
  <c r="BG396" i="6"/>
  <c r="BE396" i="6"/>
  <c r="T396" i="6"/>
  <c r="R396" i="6"/>
  <c r="P396" i="6"/>
  <c r="BK396" i="6"/>
  <c r="J396" i="6"/>
  <c r="BF396" i="6" s="1"/>
  <c r="BI391" i="6"/>
  <c r="BH391" i="6"/>
  <c r="BG391" i="6"/>
  <c r="BE391" i="6"/>
  <c r="T391" i="6"/>
  <c r="T390" i="6" s="1"/>
  <c r="R391" i="6"/>
  <c r="P391" i="6"/>
  <c r="P390" i="6" s="1"/>
  <c r="BK391" i="6"/>
  <c r="J391" i="6"/>
  <c r="BF391" i="6" s="1"/>
  <c r="BI387" i="6"/>
  <c r="BH387" i="6"/>
  <c r="BG387" i="6"/>
  <c r="BE387" i="6"/>
  <c r="T387" i="6"/>
  <c r="T386" i="6" s="1"/>
  <c r="R387" i="6"/>
  <c r="R386" i="6" s="1"/>
  <c r="P387" i="6"/>
  <c r="P386" i="6" s="1"/>
  <c r="BK387" i="6"/>
  <c r="BK386" i="6" s="1"/>
  <c r="J386" i="6" s="1"/>
  <c r="J74" i="6" s="1"/>
  <c r="J387" i="6"/>
  <c r="BF387" i="6" s="1"/>
  <c r="BI385" i="6"/>
  <c r="BH385" i="6"/>
  <c r="BG385" i="6"/>
  <c r="BE385" i="6"/>
  <c r="T385" i="6"/>
  <c r="R385" i="6"/>
  <c r="P385" i="6"/>
  <c r="BK385" i="6"/>
  <c r="J385" i="6"/>
  <c r="BF385" i="6" s="1"/>
  <c r="BI383" i="6"/>
  <c r="BH383" i="6"/>
  <c r="BG383" i="6"/>
  <c r="BE383" i="6"/>
  <c r="T383" i="6"/>
  <c r="R383" i="6"/>
  <c r="P383" i="6"/>
  <c r="BK383" i="6"/>
  <c r="J383" i="6"/>
  <c r="BF383" i="6" s="1"/>
  <c r="BI382" i="6"/>
  <c r="BH382" i="6"/>
  <c r="BG382" i="6"/>
  <c r="BE382" i="6"/>
  <c r="T382" i="6"/>
  <c r="R382" i="6"/>
  <c r="P382" i="6"/>
  <c r="BK382" i="6"/>
  <c r="J382" i="6"/>
  <c r="BF382" i="6" s="1"/>
  <c r="BI380" i="6"/>
  <c r="BH380" i="6"/>
  <c r="BG380" i="6"/>
  <c r="BE380" i="6"/>
  <c r="T380" i="6"/>
  <c r="R380" i="6"/>
  <c r="P380" i="6"/>
  <c r="BK380" i="6"/>
  <c r="J380" i="6"/>
  <c r="BF380" i="6" s="1"/>
  <c r="BI374" i="6"/>
  <c r="BH374" i="6"/>
  <c r="BG374" i="6"/>
  <c r="BE374" i="6"/>
  <c r="T374" i="6"/>
  <c r="R374" i="6"/>
  <c r="P374" i="6"/>
  <c r="BK374" i="6"/>
  <c r="J374" i="6"/>
  <c r="BF374" i="6" s="1"/>
  <c r="BI373" i="6"/>
  <c r="BH373" i="6"/>
  <c r="BG373" i="6"/>
  <c r="BE373" i="6"/>
  <c r="T373" i="6"/>
  <c r="R373" i="6"/>
  <c r="P373" i="6"/>
  <c r="BK373" i="6"/>
  <c r="J373" i="6"/>
  <c r="BF373" i="6" s="1"/>
  <c r="BI366" i="6"/>
  <c r="BH366" i="6"/>
  <c r="BG366" i="6"/>
  <c r="BE366" i="6"/>
  <c r="T366" i="6"/>
  <c r="R366" i="6"/>
  <c r="P366" i="6"/>
  <c r="BK366" i="6"/>
  <c r="J366" i="6"/>
  <c r="BF366" i="6" s="1"/>
  <c r="BI359" i="6"/>
  <c r="BH359" i="6"/>
  <c r="BG359" i="6"/>
  <c r="BE359" i="6"/>
  <c r="T359" i="6"/>
  <c r="T358" i="6" s="1"/>
  <c r="R359" i="6"/>
  <c r="P359" i="6"/>
  <c r="P358" i="6" s="1"/>
  <c r="BK359" i="6"/>
  <c r="J359" i="6"/>
  <c r="BF359" i="6" s="1"/>
  <c r="BI357" i="6"/>
  <c r="BH357" i="6"/>
  <c r="BG357" i="6"/>
  <c r="BE357" i="6"/>
  <c r="T357" i="6"/>
  <c r="R357" i="6"/>
  <c r="P357" i="6"/>
  <c r="BK357" i="6"/>
  <c r="J357" i="6"/>
  <c r="BF357" i="6" s="1"/>
  <c r="BI355" i="6"/>
  <c r="BH355" i="6"/>
  <c r="BG355" i="6"/>
  <c r="BF355" i="6"/>
  <c r="BE355" i="6"/>
  <c r="T355" i="6"/>
  <c r="R355" i="6"/>
  <c r="P355" i="6"/>
  <c r="BK355" i="6"/>
  <c r="J355" i="6"/>
  <c r="BI354" i="6"/>
  <c r="BH354" i="6"/>
  <c r="BG354" i="6"/>
  <c r="BE354" i="6"/>
  <c r="T354" i="6"/>
  <c r="R354" i="6"/>
  <c r="P354" i="6"/>
  <c r="BK354" i="6"/>
  <c r="J354" i="6"/>
  <c r="BF354" i="6" s="1"/>
  <c r="BI352" i="6"/>
  <c r="BH352" i="6"/>
  <c r="BG352" i="6"/>
  <c r="BF352" i="6"/>
  <c r="BE352" i="6"/>
  <c r="T352" i="6"/>
  <c r="R352" i="6"/>
  <c r="P352" i="6"/>
  <c r="BK352" i="6"/>
  <c r="J352" i="6"/>
  <c r="BI351" i="6"/>
  <c r="BH351" i="6"/>
  <c r="BG351" i="6"/>
  <c r="BE351" i="6"/>
  <c r="T351" i="6"/>
  <c r="R351" i="6"/>
  <c r="P351" i="6"/>
  <c r="BK351" i="6"/>
  <c r="J351" i="6"/>
  <c r="BF351" i="6" s="1"/>
  <c r="BI349" i="6"/>
  <c r="BH349" i="6"/>
  <c r="BG349" i="6"/>
  <c r="BF349" i="6"/>
  <c r="BE349" i="6"/>
  <c r="T349" i="6"/>
  <c r="R349" i="6"/>
  <c r="P349" i="6"/>
  <c r="BK349" i="6"/>
  <c r="J349" i="6"/>
  <c r="BI347" i="6"/>
  <c r="BH347" i="6"/>
  <c r="BG347" i="6"/>
  <c r="BE347" i="6"/>
  <c r="T347" i="6"/>
  <c r="R347" i="6"/>
  <c r="P347" i="6"/>
  <c r="BK347" i="6"/>
  <c r="J347" i="6"/>
  <c r="BF347" i="6" s="1"/>
  <c r="BI341" i="6"/>
  <c r="BH341" i="6"/>
  <c r="BG341" i="6"/>
  <c r="BF341" i="6"/>
  <c r="BE341" i="6"/>
  <c r="T341" i="6"/>
  <c r="R341" i="6"/>
  <c r="P341" i="6"/>
  <c r="BK341" i="6"/>
  <c r="J341" i="6"/>
  <c r="BI339" i="6"/>
  <c r="BH339" i="6"/>
  <c r="BG339" i="6"/>
  <c r="BE339" i="6"/>
  <c r="T339" i="6"/>
  <c r="R339" i="6"/>
  <c r="P339" i="6"/>
  <c r="BK339" i="6"/>
  <c r="J339" i="6"/>
  <c r="BF339" i="6" s="1"/>
  <c r="BI333" i="6"/>
  <c r="BH333" i="6"/>
  <c r="BG333" i="6"/>
  <c r="BF333" i="6"/>
  <c r="BE333" i="6"/>
  <c r="T333" i="6"/>
  <c r="R333" i="6"/>
  <c r="R332" i="6" s="1"/>
  <c r="P333" i="6"/>
  <c r="BK333" i="6"/>
  <c r="BK332" i="6" s="1"/>
  <c r="J332" i="6" s="1"/>
  <c r="J72" i="6" s="1"/>
  <c r="J333" i="6"/>
  <c r="BI331" i="6"/>
  <c r="BH331" i="6"/>
  <c r="BG331" i="6"/>
  <c r="BE331" i="6"/>
  <c r="T331" i="6"/>
  <c r="R331" i="6"/>
  <c r="P331" i="6"/>
  <c r="BK331" i="6"/>
  <c r="J331" i="6"/>
  <c r="BF331" i="6" s="1"/>
  <c r="BI330" i="6"/>
  <c r="BH330" i="6"/>
  <c r="BG330" i="6"/>
  <c r="BE330" i="6"/>
  <c r="T330" i="6"/>
  <c r="R330" i="6"/>
  <c r="P330" i="6"/>
  <c r="BK330" i="6"/>
  <c r="J330" i="6"/>
  <c r="BF330" i="6" s="1"/>
  <c r="BI329" i="6"/>
  <c r="BH329" i="6"/>
  <c r="BG329" i="6"/>
  <c r="BE329" i="6"/>
  <c r="T329" i="6"/>
  <c r="R329" i="6"/>
  <c r="P329" i="6"/>
  <c r="BK329" i="6"/>
  <c r="J329" i="6"/>
  <c r="BF329" i="6" s="1"/>
  <c r="BI328" i="6"/>
  <c r="BH328" i="6"/>
  <c r="BG328" i="6"/>
  <c r="BE328" i="6"/>
  <c r="T328" i="6"/>
  <c r="R328" i="6"/>
  <c r="P328" i="6"/>
  <c r="BK328" i="6"/>
  <c r="J328" i="6"/>
  <c r="BF328" i="6" s="1"/>
  <c r="BI327" i="6"/>
  <c r="BH327" i="6"/>
  <c r="BG327" i="6"/>
  <c r="BE327" i="6"/>
  <c r="T327" i="6"/>
  <c r="R327" i="6"/>
  <c r="P327" i="6"/>
  <c r="BK327" i="6"/>
  <c r="J327" i="6"/>
  <c r="BF327" i="6" s="1"/>
  <c r="BI326" i="6"/>
  <c r="BH326" i="6"/>
  <c r="BG326" i="6"/>
  <c r="BE326" i="6"/>
  <c r="T326" i="6"/>
  <c r="R326" i="6"/>
  <c r="P326" i="6"/>
  <c r="BK326" i="6"/>
  <c r="J326" i="6"/>
  <c r="BF326" i="6" s="1"/>
  <c r="BI325" i="6"/>
  <c r="BH325" i="6"/>
  <c r="BG325" i="6"/>
  <c r="BE325" i="6"/>
  <c r="T325" i="6"/>
  <c r="R325" i="6"/>
  <c r="P325" i="6"/>
  <c r="BK325" i="6"/>
  <c r="J325" i="6"/>
  <c r="BF325" i="6" s="1"/>
  <c r="BI324" i="6"/>
  <c r="BH324" i="6"/>
  <c r="BG324" i="6"/>
  <c r="BE324" i="6"/>
  <c r="T324" i="6"/>
  <c r="R324" i="6"/>
  <c r="P324" i="6"/>
  <c r="BK324" i="6"/>
  <c r="J324" i="6"/>
  <c r="BF324" i="6" s="1"/>
  <c r="BI323" i="6"/>
  <c r="BH323" i="6"/>
  <c r="BG323" i="6"/>
  <c r="BE323" i="6"/>
  <c r="T323" i="6"/>
  <c r="R323" i="6"/>
  <c r="P323" i="6"/>
  <c r="BK323" i="6"/>
  <c r="J323" i="6"/>
  <c r="BF323" i="6" s="1"/>
  <c r="BI322" i="6"/>
  <c r="BH322" i="6"/>
  <c r="BG322" i="6"/>
  <c r="BE322" i="6"/>
  <c r="T322" i="6"/>
  <c r="R322" i="6"/>
  <c r="P322" i="6"/>
  <c r="BK322" i="6"/>
  <c r="J322" i="6"/>
  <c r="BF322" i="6" s="1"/>
  <c r="BI321" i="6"/>
  <c r="BH321" i="6"/>
  <c r="BG321" i="6"/>
  <c r="BE321" i="6"/>
  <c r="T321" i="6"/>
  <c r="R321" i="6"/>
  <c r="P321" i="6"/>
  <c r="BK321" i="6"/>
  <c r="J321" i="6"/>
  <c r="BF321" i="6" s="1"/>
  <c r="BI320" i="6"/>
  <c r="BH320" i="6"/>
  <c r="BG320" i="6"/>
  <c r="BE320" i="6"/>
  <c r="T320" i="6"/>
  <c r="R320" i="6"/>
  <c r="P320" i="6"/>
  <c r="BK320" i="6"/>
  <c r="J320" i="6"/>
  <c r="BF320" i="6" s="1"/>
  <c r="BI318" i="6"/>
  <c r="BH318" i="6"/>
  <c r="BG318" i="6"/>
  <c r="BE318" i="6"/>
  <c r="T318" i="6"/>
  <c r="R318" i="6"/>
  <c r="P318" i="6"/>
  <c r="BK318" i="6"/>
  <c r="J318" i="6"/>
  <c r="BF318" i="6" s="1"/>
  <c r="BI317" i="6"/>
  <c r="BH317" i="6"/>
  <c r="BG317" i="6"/>
  <c r="BE317" i="6"/>
  <c r="T317" i="6"/>
  <c r="R317" i="6"/>
  <c r="P317" i="6"/>
  <c r="BK317" i="6"/>
  <c r="J317" i="6"/>
  <c r="BF317" i="6" s="1"/>
  <c r="BI316" i="6"/>
  <c r="BH316" i="6"/>
  <c r="BG316" i="6"/>
  <c r="BE316" i="6"/>
  <c r="T316" i="6"/>
  <c r="R316" i="6"/>
  <c r="P316" i="6"/>
  <c r="BK316" i="6"/>
  <c r="J316" i="6"/>
  <c r="BF316" i="6" s="1"/>
  <c r="BI315" i="6"/>
  <c r="BH315" i="6"/>
  <c r="BG315" i="6"/>
  <c r="BE315" i="6"/>
  <c r="T315" i="6"/>
  <c r="R315" i="6"/>
  <c r="P315" i="6"/>
  <c r="BK315" i="6"/>
  <c r="J315" i="6"/>
  <c r="BF315" i="6" s="1"/>
  <c r="BI314" i="6"/>
  <c r="BH314" i="6"/>
  <c r="BG314" i="6"/>
  <c r="BE314" i="6"/>
  <c r="T314" i="6"/>
  <c r="R314" i="6"/>
  <c r="P314" i="6"/>
  <c r="BK314" i="6"/>
  <c r="J314" i="6"/>
  <c r="BF314" i="6" s="1"/>
  <c r="BI313" i="6"/>
  <c r="BH313" i="6"/>
  <c r="BG313" i="6"/>
  <c r="BE313" i="6"/>
  <c r="T313" i="6"/>
  <c r="T312" i="6" s="1"/>
  <c r="R313" i="6"/>
  <c r="P313" i="6"/>
  <c r="P312" i="6" s="1"/>
  <c r="BK313" i="6"/>
  <c r="J313" i="6"/>
  <c r="BF313" i="6" s="1"/>
  <c r="BI311" i="6"/>
  <c r="BH311" i="6"/>
  <c r="BG311" i="6"/>
  <c r="BF311" i="6"/>
  <c r="BE311" i="6"/>
  <c r="T311" i="6"/>
  <c r="R311" i="6"/>
  <c r="P311" i="6"/>
  <c r="BK311" i="6"/>
  <c r="J311" i="6"/>
  <c r="BI309" i="6"/>
  <c r="BH309" i="6"/>
  <c r="BG309" i="6"/>
  <c r="BE309" i="6"/>
  <c r="T309" i="6"/>
  <c r="T308" i="6" s="1"/>
  <c r="R309" i="6"/>
  <c r="R308" i="6" s="1"/>
  <c r="P309" i="6"/>
  <c r="BK309" i="6"/>
  <c r="BK308" i="6" s="1"/>
  <c r="J308" i="6" s="1"/>
  <c r="J309" i="6"/>
  <c r="BF309" i="6" s="1"/>
  <c r="J70" i="6"/>
  <c r="BI307" i="6"/>
  <c r="BH307" i="6"/>
  <c r="BG307" i="6"/>
  <c r="BE307" i="6"/>
  <c r="T307" i="6"/>
  <c r="R307" i="6"/>
  <c r="P307" i="6"/>
  <c r="BK307" i="6"/>
  <c r="J307" i="6"/>
  <c r="BF307" i="6" s="1"/>
  <c r="BI301" i="6"/>
  <c r="BH301" i="6"/>
  <c r="BG301" i="6"/>
  <c r="BE301" i="6"/>
  <c r="T301" i="6"/>
  <c r="R301" i="6"/>
  <c r="P301" i="6"/>
  <c r="BK301" i="6"/>
  <c r="J301" i="6"/>
  <c r="BF301" i="6" s="1"/>
  <c r="BI299" i="6"/>
  <c r="BH299" i="6"/>
  <c r="BG299" i="6"/>
  <c r="BE299" i="6"/>
  <c r="T299" i="6"/>
  <c r="T298" i="6" s="1"/>
  <c r="R299" i="6"/>
  <c r="P299" i="6"/>
  <c r="P298" i="6" s="1"/>
  <c r="BK299" i="6"/>
  <c r="J299" i="6"/>
  <c r="BF299" i="6" s="1"/>
  <c r="BI297" i="6"/>
  <c r="BH297" i="6"/>
  <c r="BG297" i="6"/>
  <c r="BF297" i="6"/>
  <c r="BE297" i="6"/>
  <c r="T297" i="6"/>
  <c r="R297" i="6"/>
  <c r="P297" i="6"/>
  <c r="BK297" i="6"/>
  <c r="J297" i="6"/>
  <c r="BI296" i="6"/>
  <c r="BH296" i="6"/>
  <c r="BG296" i="6"/>
  <c r="BE296" i="6"/>
  <c r="T296" i="6"/>
  <c r="R296" i="6"/>
  <c r="P296" i="6"/>
  <c r="BK296" i="6"/>
  <c r="J296" i="6"/>
  <c r="BF296" i="6" s="1"/>
  <c r="BI295" i="6"/>
  <c r="BH295" i="6"/>
  <c r="BG295" i="6"/>
  <c r="BF295" i="6"/>
  <c r="BE295" i="6"/>
  <c r="T295" i="6"/>
  <c r="R295" i="6"/>
  <c r="P295" i="6"/>
  <c r="BK295" i="6"/>
  <c r="J295" i="6"/>
  <c r="BI293" i="6"/>
  <c r="BH293" i="6"/>
  <c r="BG293" i="6"/>
  <c r="BE293" i="6"/>
  <c r="T293" i="6"/>
  <c r="R293" i="6"/>
  <c r="P293" i="6"/>
  <c r="BK293" i="6"/>
  <c r="J293" i="6"/>
  <c r="BF293" i="6" s="1"/>
  <c r="BI292" i="6"/>
  <c r="BH292" i="6"/>
  <c r="BG292" i="6"/>
  <c r="BF292" i="6"/>
  <c r="BE292" i="6"/>
  <c r="T292" i="6"/>
  <c r="R292" i="6"/>
  <c r="P292" i="6"/>
  <c r="BK292" i="6"/>
  <c r="J292" i="6"/>
  <c r="BI291" i="6"/>
  <c r="BH291" i="6"/>
  <c r="BG291" i="6"/>
  <c r="BE291" i="6"/>
  <c r="T291" i="6"/>
  <c r="R291" i="6"/>
  <c r="P291" i="6"/>
  <c r="BK291" i="6"/>
  <c r="J291" i="6"/>
  <c r="BF291" i="6" s="1"/>
  <c r="BI290" i="6"/>
  <c r="BH290" i="6"/>
  <c r="BG290" i="6"/>
  <c r="BF290" i="6"/>
  <c r="BE290" i="6"/>
  <c r="T290" i="6"/>
  <c r="R290" i="6"/>
  <c r="P290" i="6"/>
  <c r="BK290" i="6"/>
  <c r="J290" i="6"/>
  <c r="BI289" i="6"/>
  <c r="BH289" i="6"/>
  <c r="BG289" i="6"/>
  <c r="BE289" i="6"/>
  <c r="T289" i="6"/>
  <c r="R289" i="6"/>
  <c r="P289" i="6"/>
  <c r="BK289" i="6"/>
  <c r="J289" i="6"/>
  <c r="BF289" i="6" s="1"/>
  <c r="BI288" i="6"/>
  <c r="BH288" i="6"/>
  <c r="BG288" i="6"/>
  <c r="BF288" i="6"/>
  <c r="BE288" i="6"/>
  <c r="T288" i="6"/>
  <c r="R288" i="6"/>
  <c r="P288" i="6"/>
  <c r="BK288" i="6"/>
  <c r="J288" i="6"/>
  <c r="BI287" i="6"/>
  <c r="BH287" i="6"/>
  <c r="BG287" i="6"/>
  <c r="BE287" i="6"/>
  <c r="T287" i="6"/>
  <c r="R287" i="6"/>
  <c r="P287" i="6"/>
  <c r="BK287" i="6"/>
  <c r="J287" i="6"/>
  <c r="BF287" i="6" s="1"/>
  <c r="BI286" i="6"/>
  <c r="BH286" i="6"/>
  <c r="BG286" i="6"/>
  <c r="BF286" i="6"/>
  <c r="BE286" i="6"/>
  <c r="T286" i="6"/>
  <c r="R286" i="6"/>
  <c r="P286" i="6"/>
  <c r="BK286" i="6"/>
  <c r="J286" i="6"/>
  <c r="BI285" i="6"/>
  <c r="BH285" i="6"/>
  <c r="BG285" i="6"/>
  <c r="BE285" i="6"/>
  <c r="T285" i="6"/>
  <c r="R285" i="6"/>
  <c r="P285" i="6"/>
  <c r="BK285" i="6"/>
  <c r="J285" i="6"/>
  <c r="BF285" i="6" s="1"/>
  <c r="BI284" i="6"/>
  <c r="BH284" i="6"/>
  <c r="BG284" i="6"/>
  <c r="BF284" i="6"/>
  <c r="BE284" i="6"/>
  <c r="T284" i="6"/>
  <c r="R284" i="6"/>
  <c r="P284" i="6"/>
  <c r="BK284" i="6"/>
  <c r="J284" i="6"/>
  <c r="BI283" i="6"/>
  <c r="BH283" i="6"/>
  <c r="BG283" i="6"/>
  <c r="BE283" i="6"/>
  <c r="T283" i="6"/>
  <c r="R283" i="6"/>
  <c r="P283" i="6"/>
  <c r="BK283" i="6"/>
  <c r="J283" i="6"/>
  <c r="BF283" i="6" s="1"/>
  <c r="BI282" i="6"/>
  <c r="BH282" i="6"/>
  <c r="BG282" i="6"/>
  <c r="BF282" i="6"/>
  <c r="BE282" i="6"/>
  <c r="T282" i="6"/>
  <c r="R282" i="6"/>
  <c r="P282" i="6"/>
  <c r="BK282" i="6"/>
  <c r="J282" i="6"/>
  <c r="BI281" i="6"/>
  <c r="BH281" i="6"/>
  <c r="BG281" i="6"/>
  <c r="BE281" i="6"/>
  <c r="T281" i="6"/>
  <c r="R281" i="6"/>
  <c r="P281" i="6"/>
  <c r="BK281" i="6"/>
  <c r="J281" i="6"/>
  <c r="BF281" i="6" s="1"/>
  <c r="BI280" i="6"/>
  <c r="BH280" i="6"/>
  <c r="BG280" i="6"/>
  <c r="BF280" i="6"/>
  <c r="BE280" i="6"/>
  <c r="T280" i="6"/>
  <c r="R280" i="6"/>
  <c r="P280" i="6"/>
  <c r="BK280" i="6"/>
  <c r="J280" i="6"/>
  <c r="BI279" i="6"/>
  <c r="BH279" i="6"/>
  <c r="BG279" i="6"/>
  <c r="BE279" i="6"/>
  <c r="T279" i="6"/>
  <c r="R279" i="6"/>
  <c r="P279" i="6"/>
  <c r="BK279" i="6"/>
  <c r="J279" i="6"/>
  <c r="BF279" i="6" s="1"/>
  <c r="BI274" i="6"/>
  <c r="BH274" i="6"/>
  <c r="BG274" i="6"/>
  <c r="BF274" i="6"/>
  <c r="BE274" i="6"/>
  <c r="T274" i="6"/>
  <c r="R274" i="6"/>
  <c r="P274" i="6"/>
  <c r="BK274" i="6"/>
  <c r="J274" i="6"/>
  <c r="BI273" i="6"/>
  <c r="BH273" i="6"/>
  <c r="BG273" i="6"/>
  <c r="BE273" i="6"/>
  <c r="T273" i="6"/>
  <c r="R273" i="6"/>
  <c r="P273" i="6"/>
  <c r="BK273" i="6"/>
  <c r="J273" i="6"/>
  <c r="BF273" i="6" s="1"/>
  <c r="BI272" i="6"/>
  <c r="BH272" i="6"/>
  <c r="BG272" i="6"/>
  <c r="BF272" i="6"/>
  <c r="BE272" i="6"/>
  <c r="T272" i="6"/>
  <c r="R272" i="6"/>
  <c r="P272" i="6"/>
  <c r="BK272" i="6"/>
  <c r="J272" i="6"/>
  <c r="BI270" i="6"/>
  <c r="BH270" i="6"/>
  <c r="BG270" i="6"/>
  <c r="BE270" i="6"/>
  <c r="T270" i="6"/>
  <c r="R270" i="6"/>
  <c r="P270" i="6"/>
  <c r="BK270" i="6"/>
  <c r="J270" i="6"/>
  <c r="BF270" i="6" s="1"/>
  <c r="BI269" i="6"/>
  <c r="BH269" i="6"/>
  <c r="BG269" i="6"/>
  <c r="BF269" i="6"/>
  <c r="BE269" i="6"/>
  <c r="T269" i="6"/>
  <c r="R269" i="6"/>
  <c r="P269" i="6"/>
  <c r="BK269" i="6"/>
  <c r="J269" i="6"/>
  <c r="BI268" i="6"/>
  <c r="BH268" i="6"/>
  <c r="BG268" i="6"/>
  <c r="BE268" i="6"/>
  <c r="T268" i="6"/>
  <c r="R268" i="6"/>
  <c r="P268" i="6"/>
  <c r="BK268" i="6"/>
  <c r="J268" i="6"/>
  <c r="BF268" i="6" s="1"/>
  <c r="BI267" i="6"/>
  <c r="BH267" i="6"/>
  <c r="BG267" i="6"/>
  <c r="BF267" i="6"/>
  <c r="BE267" i="6"/>
  <c r="T267" i="6"/>
  <c r="R267" i="6"/>
  <c r="P267" i="6"/>
  <c r="BK267" i="6"/>
  <c r="J267" i="6"/>
  <c r="BI266" i="6"/>
  <c r="BH266" i="6"/>
  <c r="BG266" i="6"/>
  <c r="BE266" i="6"/>
  <c r="T266" i="6"/>
  <c r="R266" i="6"/>
  <c r="P266" i="6"/>
  <c r="BK266" i="6"/>
  <c r="J266" i="6"/>
  <c r="BF266" i="6" s="1"/>
  <c r="BI265" i="6"/>
  <c r="BH265" i="6"/>
  <c r="BG265" i="6"/>
  <c r="BF265" i="6"/>
  <c r="BE265" i="6"/>
  <c r="T265" i="6"/>
  <c r="R265" i="6"/>
  <c r="P265" i="6"/>
  <c r="BK265" i="6"/>
  <c r="J265" i="6"/>
  <c r="BI264" i="6"/>
  <c r="BH264" i="6"/>
  <c r="BG264" i="6"/>
  <c r="BE264" i="6"/>
  <c r="T264" i="6"/>
  <c r="R264" i="6"/>
  <c r="P264" i="6"/>
  <c r="BK264" i="6"/>
  <c r="J264" i="6"/>
  <c r="BF264" i="6" s="1"/>
  <c r="BI262" i="6"/>
  <c r="BH262" i="6"/>
  <c r="BG262" i="6"/>
  <c r="BF262" i="6"/>
  <c r="BE262" i="6"/>
  <c r="T262" i="6"/>
  <c r="R262" i="6"/>
  <c r="R261" i="6" s="1"/>
  <c r="P262" i="6"/>
  <c r="P261" i="6" s="1"/>
  <c r="BK262" i="6"/>
  <c r="BK261" i="6" s="1"/>
  <c r="J261" i="6" s="1"/>
  <c r="J68" i="6" s="1"/>
  <c r="J262" i="6"/>
  <c r="BI260" i="6"/>
  <c r="BH260" i="6"/>
  <c r="BG260" i="6"/>
  <c r="BE260" i="6"/>
  <c r="T260" i="6"/>
  <c r="R260" i="6"/>
  <c r="P260" i="6"/>
  <c r="BK260" i="6"/>
  <c r="J260" i="6"/>
  <c r="BF260" i="6" s="1"/>
  <c r="BI259" i="6"/>
  <c r="BH259" i="6"/>
  <c r="BG259" i="6"/>
  <c r="BF259" i="6"/>
  <c r="BE259" i="6"/>
  <c r="T259" i="6"/>
  <c r="R259" i="6"/>
  <c r="P259" i="6"/>
  <c r="BK259" i="6"/>
  <c r="J259" i="6"/>
  <c r="BI258" i="6"/>
  <c r="BH258" i="6"/>
  <c r="BG258" i="6"/>
  <c r="BE258" i="6"/>
  <c r="T258" i="6"/>
  <c r="R258" i="6"/>
  <c r="P258" i="6"/>
  <c r="BK258" i="6"/>
  <c r="J258" i="6"/>
  <c r="BF258" i="6" s="1"/>
  <c r="BI257" i="6"/>
  <c r="BH257" i="6"/>
  <c r="BG257" i="6"/>
  <c r="BF257" i="6"/>
  <c r="BE257" i="6"/>
  <c r="T257" i="6"/>
  <c r="R257" i="6"/>
  <c r="P257" i="6"/>
  <c r="BK257" i="6"/>
  <c r="J257" i="6"/>
  <c r="BI256" i="6"/>
  <c r="BH256" i="6"/>
  <c r="BG256" i="6"/>
  <c r="BE256" i="6"/>
  <c r="T256" i="6"/>
  <c r="R256" i="6"/>
  <c r="P256" i="6"/>
  <c r="BK256" i="6"/>
  <c r="J256" i="6"/>
  <c r="BF256" i="6" s="1"/>
  <c r="BI255" i="6"/>
  <c r="BH255" i="6"/>
  <c r="BG255" i="6"/>
  <c r="BE255" i="6"/>
  <c r="T255" i="6"/>
  <c r="R255" i="6"/>
  <c r="P255" i="6"/>
  <c r="BK255" i="6"/>
  <c r="J255" i="6"/>
  <c r="BF255" i="6" s="1"/>
  <c r="BI254" i="6"/>
  <c r="BH254" i="6"/>
  <c r="BG254" i="6"/>
  <c r="BE254" i="6"/>
  <c r="T254" i="6"/>
  <c r="R254" i="6"/>
  <c r="P254" i="6"/>
  <c r="BK254" i="6"/>
  <c r="J254" i="6"/>
  <c r="BF254" i="6" s="1"/>
  <c r="BI253" i="6"/>
  <c r="BH253" i="6"/>
  <c r="BG253" i="6"/>
  <c r="BE253" i="6"/>
  <c r="T253" i="6"/>
  <c r="R253" i="6"/>
  <c r="P253" i="6"/>
  <c r="BK253" i="6"/>
  <c r="J253" i="6"/>
  <c r="BF253" i="6" s="1"/>
  <c r="BI252" i="6"/>
  <c r="BH252" i="6"/>
  <c r="BG252" i="6"/>
  <c r="BE252" i="6"/>
  <c r="T252" i="6"/>
  <c r="R252" i="6"/>
  <c r="P252" i="6"/>
  <c r="BK252" i="6"/>
  <c r="J252" i="6"/>
  <c r="BF252" i="6" s="1"/>
  <c r="BI251" i="6"/>
  <c r="BH251" i="6"/>
  <c r="BG251" i="6"/>
  <c r="BE251" i="6"/>
  <c r="T251" i="6"/>
  <c r="R251" i="6"/>
  <c r="P251" i="6"/>
  <c r="BK251" i="6"/>
  <c r="J251" i="6"/>
  <c r="BF251" i="6" s="1"/>
  <c r="BI250" i="6"/>
  <c r="BH250" i="6"/>
  <c r="BG250" i="6"/>
  <c r="BE250" i="6"/>
  <c r="T250" i="6"/>
  <c r="R250" i="6"/>
  <c r="P250" i="6"/>
  <c r="BK250" i="6"/>
  <c r="J250" i="6"/>
  <c r="BF250" i="6" s="1"/>
  <c r="BI249" i="6"/>
  <c r="BH249" i="6"/>
  <c r="BG249" i="6"/>
  <c r="BE249" i="6"/>
  <c r="T249" i="6"/>
  <c r="R249" i="6"/>
  <c r="P249" i="6"/>
  <c r="BK249" i="6"/>
  <c r="J249" i="6"/>
  <c r="BF249" i="6" s="1"/>
  <c r="BI248" i="6"/>
  <c r="BH248" i="6"/>
  <c r="BG248" i="6"/>
  <c r="BE248" i="6"/>
  <c r="T248" i="6"/>
  <c r="R248" i="6"/>
  <c r="P248" i="6"/>
  <c r="BK248" i="6"/>
  <c r="J248" i="6"/>
  <c r="BF248" i="6" s="1"/>
  <c r="BI247" i="6"/>
  <c r="BH247" i="6"/>
  <c r="BG247" i="6"/>
  <c r="BE247" i="6"/>
  <c r="T247" i="6"/>
  <c r="R247" i="6"/>
  <c r="P247" i="6"/>
  <c r="BK247" i="6"/>
  <c r="J247" i="6"/>
  <c r="BF247" i="6" s="1"/>
  <c r="BI246" i="6"/>
  <c r="BH246" i="6"/>
  <c r="BG246" i="6"/>
  <c r="BE246" i="6"/>
  <c r="T246" i="6"/>
  <c r="R246" i="6"/>
  <c r="P246" i="6"/>
  <c r="BK246" i="6"/>
  <c r="J246" i="6"/>
  <c r="BF246" i="6" s="1"/>
  <c r="BI245" i="6"/>
  <c r="BH245" i="6"/>
  <c r="BG245" i="6"/>
  <c r="BE245" i="6"/>
  <c r="T245" i="6"/>
  <c r="R245" i="6"/>
  <c r="P245" i="6"/>
  <c r="BK245" i="6"/>
  <c r="J245" i="6"/>
  <c r="BF245" i="6" s="1"/>
  <c r="BI244" i="6"/>
  <c r="BH244" i="6"/>
  <c r="BG244" i="6"/>
  <c r="BE244" i="6"/>
  <c r="T244" i="6"/>
  <c r="R244" i="6"/>
  <c r="P244" i="6"/>
  <c r="BK244" i="6"/>
  <c r="J244" i="6"/>
  <c r="BF244" i="6" s="1"/>
  <c r="BI243" i="6"/>
  <c r="BH243" i="6"/>
  <c r="BG243" i="6"/>
  <c r="BE243" i="6"/>
  <c r="T243" i="6"/>
  <c r="R243" i="6"/>
  <c r="P243" i="6"/>
  <c r="BK243" i="6"/>
  <c r="J243" i="6"/>
  <c r="BF243" i="6" s="1"/>
  <c r="BI242" i="6"/>
  <c r="BH242" i="6"/>
  <c r="BG242" i="6"/>
  <c r="BE242" i="6"/>
  <c r="T242" i="6"/>
  <c r="R242" i="6"/>
  <c r="P242" i="6"/>
  <c r="BK242" i="6"/>
  <c r="J242" i="6"/>
  <c r="BF242" i="6" s="1"/>
  <c r="BI241" i="6"/>
  <c r="BH241" i="6"/>
  <c r="BG241" i="6"/>
  <c r="BE241" i="6"/>
  <c r="T241" i="6"/>
  <c r="R241" i="6"/>
  <c r="P241" i="6"/>
  <c r="BK241" i="6"/>
  <c r="J241" i="6"/>
  <c r="BF241" i="6" s="1"/>
  <c r="BI240" i="6"/>
  <c r="BH240" i="6"/>
  <c r="BG240" i="6"/>
  <c r="BE240" i="6"/>
  <c r="T240" i="6"/>
  <c r="T239" i="6" s="1"/>
  <c r="R240" i="6"/>
  <c r="P240" i="6"/>
  <c r="P239" i="6" s="1"/>
  <c r="BK240" i="6"/>
  <c r="BK239" i="6" s="1"/>
  <c r="J239" i="6" s="1"/>
  <c r="J67" i="6" s="1"/>
  <c r="J240" i="6"/>
  <c r="BF240" i="6" s="1"/>
  <c r="BI238" i="6"/>
  <c r="BH238" i="6"/>
  <c r="BG238" i="6"/>
  <c r="BE238" i="6"/>
  <c r="T238" i="6"/>
  <c r="R238" i="6"/>
  <c r="P238" i="6"/>
  <c r="BK238" i="6"/>
  <c r="J238" i="6"/>
  <c r="BF238" i="6" s="1"/>
  <c r="BI237" i="6"/>
  <c r="BH237" i="6"/>
  <c r="BG237" i="6"/>
  <c r="BF237" i="6"/>
  <c r="BE237" i="6"/>
  <c r="T237" i="6"/>
  <c r="R237" i="6"/>
  <c r="P237" i="6"/>
  <c r="BK237" i="6"/>
  <c r="J237" i="6"/>
  <c r="BI236" i="6"/>
  <c r="BH236" i="6"/>
  <c r="BG236" i="6"/>
  <c r="BE236" i="6"/>
  <c r="T236" i="6"/>
  <c r="R236" i="6"/>
  <c r="P236" i="6"/>
  <c r="BK236" i="6"/>
  <c r="J236" i="6"/>
  <c r="BF236" i="6" s="1"/>
  <c r="BI235" i="6"/>
  <c r="BH235" i="6"/>
  <c r="BG235" i="6"/>
  <c r="BF235" i="6"/>
  <c r="BE235" i="6"/>
  <c r="T235" i="6"/>
  <c r="R235" i="6"/>
  <c r="P235" i="6"/>
  <c r="BK235" i="6"/>
  <c r="J235" i="6"/>
  <c r="BI234" i="6"/>
  <c r="BH234" i="6"/>
  <c r="BG234" i="6"/>
  <c r="BE234" i="6"/>
  <c r="T234" i="6"/>
  <c r="R234" i="6"/>
  <c r="P234" i="6"/>
  <c r="BK234" i="6"/>
  <c r="J234" i="6"/>
  <c r="BF234" i="6" s="1"/>
  <c r="BI233" i="6"/>
  <c r="BH233" i="6"/>
  <c r="BG233" i="6"/>
  <c r="BF233" i="6"/>
  <c r="BE233" i="6"/>
  <c r="T233" i="6"/>
  <c r="R233" i="6"/>
  <c r="P233" i="6"/>
  <c r="BK233" i="6"/>
  <c r="J233" i="6"/>
  <c r="BI232" i="6"/>
  <c r="BH232" i="6"/>
  <c r="BG232" i="6"/>
  <c r="BE232" i="6"/>
  <c r="T232" i="6"/>
  <c r="R232" i="6"/>
  <c r="P232" i="6"/>
  <c r="BK232" i="6"/>
  <c r="J232" i="6"/>
  <c r="BF232" i="6" s="1"/>
  <c r="BI231" i="6"/>
  <c r="BH231" i="6"/>
  <c r="BG231" i="6"/>
  <c r="BF231" i="6"/>
  <c r="BE231" i="6"/>
  <c r="T231" i="6"/>
  <c r="R231" i="6"/>
  <c r="P231" i="6"/>
  <c r="BK231" i="6"/>
  <c r="J231" i="6"/>
  <c r="BI230" i="6"/>
  <c r="BH230" i="6"/>
  <c r="BG230" i="6"/>
  <c r="BE230" i="6"/>
  <c r="T230" i="6"/>
  <c r="R230" i="6"/>
  <c r="P230" i="6"/>
  <c r="BK230" i="6"/>
  <c r="J230" i="6"/>
  <c r="BF230" i="6" s="1"/>
  <c r="BI229" i="6"/>
  <c r="BH229" i="6"/>
  <c r="BG229" i="6"/>
  <c r="BF229" i="6"/>
  <c r="BE229" i="6"/>
  <c r="T229" i="6"/>
  <c r="R229" i="6"/>
  <c r="P229" i="6"/>
  <c r="BK229" i="6"/>
  <c r="J229" i="6"/>
  <c r="BI228" i="6"/>
  <c r="BH228" i="6"/>
  <c r="BG228" i="6"/>
  <c r="BE228" i="6"/>
  <c r="T228" i="6"/>
  <c r="R228" i="6"/>
  <c r="P228" i="6"/>
  <c r="BK228" i="6"/>
  <c r="J228" i="6"/>
  <c r="BF228" i="6" s="1"/>
  <c r="BI227" i="6"/>
  <c r="BH227" i="6"/>
  <c r="BG227" i="6"/>
  <c r="BF227" i="6"/>
  <c r="BE227" i="6"/>
  <c r="T227" i="6"/>
  <c r="R227" i="6"/>
  <c r="P227" i="6"/>
  <c r="BK227" i="6"/>
  <c r="J227" i="6"/>
  <c r="BI226" i="6"/>
  <c r="BH226" i="6"/>
  <c r="BG226" i="6"/>
  <c r="BE226" i="6"/>
  <c r="T226" i="6"/>
  <c r="R226" i="6"/>
  <c r="P226" i="6"/>
  <c r="BK226" i="6"/>
  <c r="J226" i="6"/>
  <c r="BF226" i="6" s="1"/>
  <c r="BI225" i="6"/>
  <c r="BH225" i="6"/>
  <c r="BG225" i="6"/>
  <c r="BF225" i="6"/>
  <c r="BE225" i="6"/>
  <c r="T225" i="6"/>
  <c r="R225" i="6"/>
  <c r="P225" i="6"/>
  <c r="BK225" i="6"/>
  <c r="J225" i="6"/>
  <c r="BI224" i="6"/>
  <c r="BH224" i="6"/>
  <c r="BG224" i="6"/>
  <c r="BE224" i="6"/>
  <c r="T224" i="6"/>
  <c r="R224" i="6"/>
  <c r="R223" i="6" s="1"/>
  <c r="P224" i="6"/>
  <c r="BK224" i="6"/>
  <c r="BK223" i="6" s="1"/>
  <c r="J223" i="6" s="1"/>
  <c r="J66" i="6" s="1"/>
  <c r="J224" i="6"/>
  <c r="BF224" i="6" s="1"/>
  <c r="BI222" i="6"/>
  <c r="BH222" i="6"/>
  <c r="BG222" i="6"/>
  <c r="BE222" i="6"/>
  <c r="T222" i="6"/>
  <c r="R222" i="6"/>
  <c r="P222" i="6"/>
  <c r="BK222" i="6"/>
  <c r="J222" i="6"/>
  <c r="BF222" i="6" s="1"/>
  <c r="BI221" i="6"/>
  <c r="BH221" i="6"/>
  <c r="BG221" i="6"/>
  <c r="BF221" i="6"/>
  <c r="BE221" i="6"/>
  <c r="T221" i="6"/>
  <c r="R221" i="6"/>
  <c r="P221" i="6"/>
  <c r="BK221" i="6"/>
  <c r="J221" i="6"/>
  <c r="BI220" i="6"/>
  <c r="BH220" i="6"/>
  <c r="BG220" i="6"/>
  <c r="BE220" i="6"/>
  <c r="T220" i="6"/>
  <c r="R220" i="6"/>
  <c r="P220" i="6"/>
  <c r="BK220" i="6"/>
  <c r="J220" i="6"/>
  <c r="BF220" i="6" s="1"/>
  <c r="BI219" i="6"/>
  <c r="BH219" i="6"/>
  <c r="BG219" i="6"/>
  <c r="BF219" i="6"/>
  <c r="BE219" i="6"/>
  <c r="T219" i="6"/>
  <c r="R219" i="6"/>
  <c r="P219" i="6"/>
  <c r="BK219" i="6"/>
  <c r="J219" i="6"/>
  <c r="BI218" i="6"/>
  <c r="BH218" i="6"/>
  <c r="BG218" i="6"/>
  <c r="BE218" i="6"/>
  <c r="T218" i="6"/>
  <c r="R218" i="6"/>
  <c r="P218" i="6"/>
  <c r="BK218" i="6"/>
  <c r="J218" i="6"/>
  <c r="BF218" i="6" s="1"/>
  <c r="BI217" i="6"/>
  <c r="BH217" i="6"/>
  <c r="BG217" i="6"/>
  <c r="BF217" i="6"/>
  <c r="BE217" i="6"/>
  <c r="T217" i="6"/>
  <c r="R217" i="6"/>
  <c r="P217" i="6"/>
  <c r="BK217" i="6"/>
  <c r="J217" i="6"/>
  <c r="BI216" i="6"/>
  <c r="BH216" i="6"/>
  <c r="BG216" i="6"/>
  <c r="BE216" i="6"/>
  <c r="T216" i="6"/>
  <c r="R216" i="6"/>
  <c r="P216" i="6"/>
  <c r="BK216" i="6"/>
  <c r="J216" i="6"/>
  <c r="BF216" i="6" s="1"/>
  <c r="BI215" i="6"/>
  <c r="BH215" i="6"/>
  <c r="BG215" i="6"/>
  <c r="BF215" i="6"/>
  <c r="BE215" i="6"/>
  <c r="T215" i="6"/>
  <c r="R215" i="6"/>
  <c r="P215" i="6"/>
  <c r="BK215" i="6"/>
  <c r="J215" i="6"/>
  <c r="BI214" i="6"/>
  <c r="BH214" i="6"/>
  <c r="BG214" i="6"/>
  <c r="BE214" i="6"/>
  <c r="T214" i="6"/>
  <c r="R214" i="6"/>
  <c r="P214" i="6"/>
  <c r="BK214" i="6"/>
  <c r="J214" i="6"/>
  <c r="BF214" i="6" s="1"/>
  <c r="BI213" i="6"/>
  <c r="BH213" i="6"/>
  <c r="BG213" i="6"/>
  <c r="BF213" i="6"/>
  <c r="BE213" i="6"/>
  <c r="T213" i="6"/>
  <c r="R213" i="6"/>
  <c r="P213" i="6"/>
  <c r="BK213" i="6"/>
  <c r="J213" i="6"/>
  <c r="BI212" i="6"/>
  <c r="BH212" i="6"/>
  <c r="BG212" i="6"/>
  <c r="BE212" i="6"/>
  <c r="T212" i="6"/>
  <c r="R212" i="6"/>
  <c r="P212" i="6"/>
  <c r="BK212" i="6"/>
  <c r="J212" i="6"/>
  <c r="BF212" i="6" s="1"/>
  <c r="BI211" i="6"/>
  <c r="BH211" i="6"/>
  <c r="BG211" i="6"/>
  <c r="BF211" i="6"/>
  <c r="BE211" i="6"/>
  <c r="T211" i="6"/>
  <c r="R211" i="6"/>
  <c r="P211" i="6"/>
  <c r="P210" i="6" s="1"/>
  <c r="BK211" i="6"/>
  <c r="BK210" i="6" s="1"/>
  <c r="J210" i="6" s="1"/>
  <c r="J65" i="6" s="1"/>
  <c r="J211" i="6"/>
  <c r="BI209" i="6"/>
  <c r="BH209" i="6"/>
  <c r="BG209" i="6"/>
  <c r="BE209" i="6"/>
  <c r="T209" i="6"/>
  <c r="R209" i="6"/>
  <c r="P209" i="6"/>
  <c r="BK209" i="6"/>
  <c r="J209" i="6"/>
  <c r="BF209" i="6" s="1"/>
  <c r="BI207" i="6"/>
  <c r="BH207" i="6"/>
  <c r="BG207" i="6"/>
  <c r="BF207" i="6"/>
  <c r="BE207" i="6"/>
  <c r="T207" i="6"/>
  <c r="R207" i="6"/>
  <c r="P207" i="6"/>
  <c r="BK207" i="6"/>
  <c r="J207" i="6"/>
  <c r="BI206" i="6"/>
  <c r="BH206" i="6"/>
  <c r="BG206" i="6"/>
  <c r="BE206" i="6"/>
  <c r="T206" i="6"/>
  <c r="R206" i="6"/>
  <c r="P206" i="6"/>
  <c r="BK206" i="6"/>
  <c r="J206" i="6"/>
  <c r="BF206" i="6" s="1"/>
  <c r="BI204" i="6"/>
  <c r="BH204" i="6"/>
  <c r="BG204" i="6"/>
  <c r="BF204" i="6"/>
  <c r="BE204" i="6"/>
  <c r="T204" i="6"/>
  <c r="R204" i="6"/>
  <c r="P204" i="6"/>
  <c r="BK204" i="6"/>
  <c r="J204" i="6"/>
  <c r="BI202" i="6"/>
  <c r="BH202" i="6"/>
  <c r="BG202" i="6"/>
  <c r="BE202" i="6"/>
  <c r="T202" i="6"/>
  <c r="T201" i="6" s="1"/>
  <c r="R202" i="6"/>
  <c r="P202" i="6"/>
  <c r="BK202" i="6"/>
  <c r="BK201" i="6" s="1"/>
  <c r="J202" i="6"/>
  <c r="BF202" i="6" s="1"/>
  <c r="BI199" i="6"/>
  <c r="BH199" i="6"/>
  <c r="BG199" i="6"/>
  <c r="BE199" i="6"/>
  <c r="T199" i="6"/>
  <c r="T198" i="6" s="1"/>
  <c r="R199" i="6"/>
  <c r="R198" i="6" s="1"/>
  <c r="P199" i="6"/>
  <c r="P198" i="6" s="1"/>
  <c r="BK199" i="6"/>
  <c r="BK198" i="6" s="1"/>
  <c r="J198" i="6" s="1"/>
  <c r="J62" i="6" s="1"/>
  <c r="J199" i="6"/>
  <c r="BF199" i="6" s="1"/>
  <c r="BI197" i="6"/>
  <c r="BH197" i="6"/>
  <c r="BG197" i="6"/>
  <c r="BE197" i="6"/>
  <c r="T197" i="6"/>
  <c r="R197" i="6"/>
  <c r="P197" i="6"/>
  <c r="BK197" i="6"/>
  <c r="J197" i="6"/>
  <c r="BF197" i="6" s="1"/>
  <c r="BI194" i="6"/>
  <c r="BH194" i="6"/>
  <c r="BG194" i="6"/>
  <c r="BF194" i="6"/>
  <c r="BE194" i="6"/>
  <c r="T194" i="6"/>
  <c r="R194" i="6"/>
  <c r="P194" i="6"/>
  <c r="BK194" i="6"/>
  <c r="J194" i="6"/>
  <c r="BI193" i="6"/>
  <c r="BH193" i="6"/>
  <c r="BG193" i="6"/>
  <c r="BE193" i="6"/>
  <c r="T193" i="6"/>
  <c r="R193" i="6"/>
  <c r="P193" i="6"/>
  <c r="BK193" i="6"/>
  <c r="J193" i="6"/>
  <c r="BF193" i="6" s="1"/>
  <c r="BI192" i="6"/>
  <c r="BH192" i="6"/>
  <c r="BG192" i="6"/>
  <c r="BF192" i="6"/>
  <c r="BE192" i="6"/>
  <c r="T192" i="6"/>
  <c r="R192" i="6"/>
  <c r="P192" i="6"/>
  <c r="P191" i="6" s="1"/>
  <c r="BK192" i="6"/>
  <c r="BK191" i="6" s="1"/>
  <c r="J191" i="6" s="1"/>
  <c r="J61" i="6" s="1"/>
  <c r="J192" i="6"/>
  <c r="BI185" i="6"/>
  <c r="BH185" i="6"/>
  <c r="BG185" i="6"/>
  <c r="BE185" i="6"/>
  <c r="T185" i="6"/>
  <c r="R185" i="6"/>
  <c r="P185" i="6"/>
  <c r="BK185" i="6"/>
  <c r="J185" i="6"/>
  <c r="BF185" i="6" s="1"/>
  <c r="BI181" i="6"/>
  <c r="BH181" i="6"/>
  <c r="BG181" i="6"/>
  <c r="BF181" i="6"/>
  <c r="BE181" i="6"/>
  <c r="T181" i="6"/>
  <c r="R181" i="6"/>
  <c r="P181" i="6"/>
  <c r="BK181" i="6"/>
  <c r="J181" i="6"/>
  <c r="BI180" i="6"/>
  <c r="BH180" i="6"/>
  <c r="BG180" i="6"/>
  <c r="BE180" i="6"/>
  <c r="T180" i="6"/>
  <c r="R180" i="6"/>
  <c r="P180" i="6"/>
  <c r="BK180" i="6"/>
  <c r="J180" i="6"/>
  <c r="BF180" i="6" s="1"/>
  <c r="BI179" i="6"/>
  <c r="BH179" i="6"/>
  <c r="BG179" i="6"/>
  <c r="BF179" i="6"/>
  <c r="BE179" i="6"/>
  <c r="T179" i="6"/>
  <c r="R179" i="6"/>
  <c r="P179" i="6"/>
  <c r="BK179" i="6"/>
  <c r="J179" i="6"/>
  <c r="BI176" i="6"/>
  <c r="BH176" i="6"/>
  <c r="BG176" i="6"/>
  <c r="BE176" i="6"/>
  <c r="T176" i="6"/>
  <c r="R176" i="6"/>
  <c r="P176" i="6"/>
  <c r="BK176" i="6"/>
  <c r="J176" i="6"/>
  <c r="BF176" i="6" s="1"/>
  <c r="BI173" i="6"/>
  <c r="BH173" i="6"/>
  <c r="BG173" i="6"/>
  <c r="BF173" i="6"/>
  <c r="BE173" i="6"/>
  <c r="T173" i="6"/>
  <c r="R173" i="6"/>
  <c r="P173" i="6"/>
  <c r="BK173" i="6"/>
  <c r="J173" i="6"/>
  <c r="BI169" i="6"/>
  <c r="BH169" i="6"/>
  <c r="BG169" i="6"/>
  <c r="BE169" i="6"/>
  <c r="T169" i="6"/>
  <c r="R169" i="6"/>
  <c r="P169" i="6"/>
  <c r="BK169" i="6"/>
  <c r="J169" i="6"/>
  <c r="BF169" i="6" s="1"/>
  <c r="BI163" i="6"/>
  <c r="BH163" i="6"/>
  <c r="BG163" i="6"/>
  <c r="BF163" i="6"/>
  <c r="BE163" i="6"/>
  <c r="T163" i="6"/>
  <c r="R163" i="6"/>
  <c r="P163" i="6"/>
  <c r="BK163" i="6"/>
  <c r="J163" i="6"/>
  <c r="BI159" i="6"/>
  <c r="BH159" i="6"/>
  <c r="BG159" i="6"/>
  <c r="BE159" i="6"/>
  <c r="T159" i="6"/>
  <c r="R159" i="6"/>
  <c r="P159" i="6"/>
  <c r="BK159" i="6"/>
  <c r="J159" i="6"/>
  <c r="BF159" i="6" s="1"/>
  <c r="BI158" i="6"/>
  <c r="BH158" i="6"/>
  <c r="BG158" i="6"/>
  <c r="BF158" i="6"/>
  <c r="BE158" i="6"/>
  <c r="T158" i="6"/>
  <c r="R158" i="6"/>
  <c r="P158" i="6"/>
  <c r="BK158" i="6"/>
  <c r="J158" i="6"/>
  <c r="BI157" i="6"/>
  <c r="BH157" i="6"/>
  <c r="BG157" i="6"/>
  <c r="BE157" i="6"/>
  <c r="T157" i="6"/>
  <c r="R157" i="6"/>
  <c r="R156" i="6" s="1"/>
  <c r="P157" i="6"/>
  <c r="BK157" i="6"/>
  <c r="BK156" i="6" s="1"/>
  <c r="J156" i="6" s="1"/>
  <c r="J60" i="6" s="1"/>
  <c r="J157" i="6"/>
  <c r="BF157" i="6" s="1"/>
  <c r="BI155" i="6"/>
  <c r="BH155" i="6"/>
  <c r="BG155" i="6"/>
  <c r="BE155" i="6"/>
  <c r="T155" i="6"/>
  <c r="R155" i="6"/>
  <c r="P155" i="6"/>
  <c r="BK155" i="6"/>
  <c r="J155" i="6"/>
  <c r="BF155" i="6" s="1"/>
  <c r="BI154" i="6"/>
  <c r="BH154" i="6"/>
  <c r="BG154" i="6"/>
  <c r="BF154" i="6"/>
  <c r="BE154" i="6"/>
  <c r="T154" i="6"/>
  <c r="R154" i="6"/>
  <c r="P154" i="6"/>
  <c r="BK154" i="6"/>
  <c r="J154" i="6"/>
  <c r="BI153" i="6"/>
  <c r="BH153" i="6"/>
  <c r="BG153" i="6"/>
  <c r="BE153" i="6"/>
  <c r="T153" i="6"/>
  <c r="R153" i="6"/>
  <c r="P153" i="6"/>
  <c r="BK153" i="6"/>
  <c r="J153" i="6"/>
  <c r="BF153" i="6" s="1"/>
  <c r="BI152" i="6"/>
  <c r="BH152" i="6"/>
  <c r="BG152" i="6"/>
  <c r="BF152" i="6"/>
  <c r="BE152" i="6"/>
  <c r="T152" i="6"/>
  <c r="R152" i="6"/>
  <c r="P152" i="6"/>
  <c r="BK152" i="6"/>
  <c r="J152" i="6"/>
  <c r="BI142" i="6"/>
  <c r="BH142" i="6"/>
  <c r="BG142" i="6"/>
  <c r="BE142" i="6"/>
  <c r="T142" i="6"/>
  <c r="R142" i="6"/>
  <c r="P142" i="6"/>
  <c r="BK142" i="6"/>
  <c r="J142" i="6"/>
  <c r="BF142" i="6" s="1"/>
  <c r="BI141" i="6"/>
  <c r="BH141" i="6"/>
  <c r="BG141" i="6"/>
  <c r="BF141" i="6"/>
  <c r="BE141" i="6"/>
  <c r="T141" i="6"/>
  <c r="R141" i="6"/>
  <c r="P141" i="6"/>
  <c r="BK141" i="6"/>
  <c r="J141" i="6"/>
  <c r="BI140" i="6"/>
  <c r="BH140" i="6"/>
  <c r="BG140" i="6"/>
  <c r="BE140" i="6"/>
  <c r="T140" i="6"/>
  <c r="R140" i="6"/>
  <c r="P140" i="6"/>
  <c r="BK140" i="6"/>
  <c r="J140" i="6"/>
  <c r="BF140" i="6" s="1"/>
  <c r="BI136" i="6"/>
  <c r="BH136" i="6"/>
  <c r="BG136" i="6"/>
  <c r="BE136" i="6"/>
  <c r="T136" i="6"/>
  <c r="R136" i="6"/>
  <c r="P136" i="6"/>
  <c r="BK136" i="6"/>
  <c r="J136" i="6"/>
  <c r="BF136" i="6" s="1"/>
  <c r="BI133" i="6"/>
  <c r="BH133" i="6"/>
  <c r="BG133" i="6"/>
  <c r="BE133" i="6"/>
  <c r="T133" i="6"/>
  <c r="R133" i="6"/>
  <c r="P133" i="6"/>
  <c r="BK133" i="6"/>
  <c r="J133" i="6"/>
  <c r="BF133" i="6" s="1"/>
  <c r="BI131" i="6"/>
  <c r="BH131" i="6"/>
  <c r="BG131" i="6"/>
  <c r="BE131" i="6"/>
  <c r="T131" i="6"/>
  <c r="R131" i="6"/>
  <c r="P131" i="6"/>
  <c r="BK131" i="6"/>
  <c r="J131" i="6"/>
  <c r="BF131" i="6" s="1"/>
  <c r="BI130" i="6"/>
  <c r="BH130" i="6"/>
  <c r="BG130" i="6"/>
  <c r="BE130" i="6"/>
  <c r="T130" i="6"/>
  <c r="R130" i="6"/>
  <c r="P130" i="6"/>
  <c r="BK130" i="6"/>
  <c r="J130" i="6"/>
  <c r="BF130" i="6" s="1"/>
  <c r="BI128" i="6"/>
  <c r="BH128" i="6"/>
  <c r="BG128" i="6"/>
  <c r="BE128" i="6"/>
  <c r="T128" i="6"/>
  <c r="R128" i="6"/>
  <c r="P128" i="6"/>
  <c r="BK128" i="6"/>
  <c r="J128" i="6"/>
  <c r="BF128" i="6" s="1"/>
  <c r="BI122" i="6"/>
  <c r="BH122" i="6"/>
  <c r="BG122" i="6"/>
  <c r="BE122" i="6"/>
  <c r="T122" i="6"/>
  <c r="R122" i="6"/>
  <c r="P122" i="6"/>
  <c r="BK122" i="6"/>
  <c r="J122" i="6"/>
  <c r="BF122" i="6" s="1"/>
  <c r="BI112" i="6"/>
  <c r="BH112" i="6"/>
  <c r="BG112" i="6"/>
  <c r="BE112" i="6"/>
  <c r="T112" i="6"/>
  <c r="T111" i="6" s="1"/>
  <c r="R112" i="6"/>
  <c r="P112" i="6"/>
  <c r="P111" i="6" s="1"/>
  <c r="BK112" i="6"/>
  <c r="J112" i="6"/>
  <c r="BF112" i="6" s="1"/>
  <c r="BI109" i="6"/>
  <c r="BH109" i="6"/>
  <c r="BG109" i="6"/>
  <c r="BE109" i="6"/>
  <c r="T109" i="6"/>
  <c r="R109" i="6"/>
  <c r="P109" i="6"/>
  <c r="BK109" i="6"/>
  <c r="J109" i="6"/>
  <c r="BF109" i="6" s="1"/>
  <c r="BI105" i="6"/>
  <c r="BH105" i="6"/>
  <c r="BG105" i="6"/>
  <c r="BF105" i="6"/>
  <c r="BE105" i="6"/>
  <c r="T105" i="6"/>
  <c r="R105" i="6"/>
  <c r="P105" i="6"/>
  <c r="BK105" i="6"/>
  <c r="J105" i="6"/>
  <c r="BI104" i="6"/>
  <c r="BH104" i="6"/>
  <c r="BG104" i="6"/>
  <c r="BE104" i="6"/>
  <c r="T104" i="6"/>
  <c r="R104" i="6"/>
  <c r="P104" i="6"/>
  <c r="BK104" i="6"/>
  <c r="J104" i="6"/>
  <c r="BF104" i="6" s="1"/>
  <c r="BI102" i="6"/>
  <c r="BH102" i="6"/>
  <c r="BG102" i="6"/>
  <c r="BF102" i="6"/>
  <c r="BE102" i="6"/>
  <c r="T102" i="6"/>
  <c r="R102" i="6"/>
  <c r="R101" i="6" s="1"/>
  <c r="P102" i="6"/>
  <c r="P101" i="6" s="1"/>
  <c r="BK102" i="6"/>
  <c r="BK101" i="6" s="1"/>
  <c r="J101" i="6" s="1"/>
  <c r="J102" i="6"/>
  <c r="J58" i="6"/>
  <c r="J93" i="6"/>
  <c r="F93" i="6"/>
  <c r="E91" i="6"/>
  <c r="F52" i="6"/>
  <c r="F49" i="6"/>
  <c r="E47" i="6"/>
  <c r="J21" i="6"/>
  <c r="E21" i="6"/>
  <c r="J51" i="6" s="1"/>
  <c r="J20" i="6"/>
  <c r="J18" i="6"/>
  <c r="E18" i="6"/>
  <c r="F96" i="6" s="1"/>
  <c r="J17" i="6"/>
  <c r="J15" i="6"/>
  <c r="E15" i="6"/>
  <c r="F51" i="6" s="1"/>
  <c r="J14" i="6"/>
  <c r="J12" i="6"/>
  <c r="J49" i="6" s="1"/>
  <c r="E7" i="6"/>
  <c r="E45" i="6" s="1"/>
  <c r="R178" i="5"/>
  <c r="T132" i="5"/>
  <c r="P90" i="5"/>
  <c r="AY55" i="1"/>
  <c r="AX55" i="1"/>
  <c r="BI179" i="5"/>
  <c r="BH179" i="5"/>
  <c r="BG179" i="5"/>
  <c r="BF179" i="5"/>
  <c r="BE179" i="5"/>
  <c r="T179" i="5"/>
  <c r="T178" i="5" s="1"/>
  <c r="R179" i="5"/>
  <c r="P179" i="5"/>
  <c r="P178" i="5" s="1"/>
  <c r="BK179" i="5"/>
  <c r="BK178" i="5" s="1"/>
  <c r="J178" i="5" s="1"/>
  <c r="J68" i="5" s="1"/>
  <c r="J179" i="5"/>
  <c r="BI177" i="5"/>
  <c r="BH177" i="5"/>
  <c r="BG177" i="5"/>
  <c r="BE177" i="5"/>
  <c r="T177" i="5"/>
  <c r="T176" i="5" s="1"/>
  <c r="R177" i="5"/>
  <c r="R176" i="5" s="1"/>
  <c r="P177" i="5"/>
  <c r="P176" i="5" s="1"/>
  <c r="BK177" i="5"/>
  <c r="BK176" i="5" s="1"/>
  <c r="J176" i="5" s="1"/>
  <c r="J67" i="5" s="1"/>
  <c r="J177" i="5"/>
  <c r="BF177" i="5" s="1"/>
  <c r="BI175" i="5"/>
  <c r="BH175" i="5"/>
  <c r="BG175" i="5"/>
  <c r="BE175" i="5"/>
  <c r="T175" i="5"/>
  <c r="R175" i="5"/>
  <c r="P175" i="5"/>
  <c r="BK175" i="5"/>
  <c r="J175" i="5"/>
  <c r="BF175" i="5" s="1"/>
  <c r="BI174" i="5"/>
  <c r="BH174" i="5"/>
  <c r="BG174" i="5"/>
  <c r="BF174" i="5"/>
  <c r="BE174" i="5"/>
  <c r="T174" i="5"/>
  <c r="R174" i="5"/>
  <c r="P174" i="5"/>
  <c r="BK174" i="5"/>
  <c r="J174" i="5"/>
  <c r="BI173" i="5"/>
  <c r="BH173" i="5"/>
  <c r="BG173" i="5"/>
  <c r="BE173" i="5"/>
  <c r="T173" i="5"/>
  <c r="R173" i="5"/>
  <c r="P173" i="5"/>
  <c r="BK173" i="5"/>
  <c r="J173" i="5"/>
  <c r="BF173" i="5" s="1"/>
  <c r="BI172" i="5"/>
  <c r="BH172" i="5"/>
  <c r="BG172" i="5"/>
  <c r="BF172" i="5"/>
  <c r="BE172" i="5"/>
  <c r="T172" i="5"/>
  <c r="R172" i="5"/>
  <c r="P172" i="5"/>
  <c r="BK172" i="5"/>
  <c r="J172" i="5"/>
  <c r="BI171" i="5"/>
  <c r="BH171" i="5"/>
  <c r="BG171" i="5"/>
  <c r="BE171" i="5"/>
  <c r="T171" i="5"/>
  <c r="R171" i="5"/>
  <c r="P171" i="5"/>
  <c r="BK171" i="5"/>
  <c r="J171" i="5"/>
  <c r="BF171" i="5" s="1"/>
  <c r="BI170" i="5"/>
  <c r="BH170" i="5"/>
  <c r="BG170" i="5"/>
  <c r="BF170" i="5"/>
  <c r="BE170" i="5"/>
  <c r="T170" i="5"/>
  <c r="R170" i="5"/>
  <c r="P170" i="5"/>
  <c r="BK170" i="5"/>
  <c r="J170" i="5"/>
  <c r="BI169" i="5"/>
  <c r="BH169" i="5"/>
  <c r="BG169" i="5"/>
  <c r="BE169" i="5"/>
  <c r="T169" i="5"/>
  <c r="R169" i="5"/>
  <c r="P169" i="5"/>
  <c r="BK169" i="5"/>
  <c r="J169" i="5"/>
  <c r="BF169" i="5" s="1"/>
  <c r="BI168" i="5"/>
  <c r="BH168" i="5"/>
  <c r="BG168" i="5"/>
  <c r="BF168" i="5"/>
  <c r="BE168" i="5"/>
  <c r="T168" i="5"/>
  <c r="R168" i="5"/>
  <c r="P168" i="5"/>
  <c r="BK168" i="5"/>
  <c r="J168" i="5"/>
  <c r="BI167" i="5"/>
  <c r="BH167" i="5"/>
  <c r="BG167" i="5"/>
  <c r="BE167" i="5"/>
  <c r="T167" i="5"/>
  <c r="R167" i="5"/>
  <c r="P167" i="5"/>
  <c r="BK167" i="5"/>
  <c r="J167" i="5"/>
  <c r="BF167" i="5" s="1"/>
  <c r="BI166" i="5"/>
  <c r="BH166" i="5"/>
  <c r="BG166" i="5"/>
  <c r="BF166" i="5"/>
  <c r="BE166" i="5"/>
  <c r="T166" i="5"/>
  <c r="R166" i="5"/>
  <c r="P166" i="5"/>
  <c r="BK166" i="5"/>
  <c r="J166" i="5"/>
  <c r="BI165" i="5"/>
  <c r="BH165" i="5"/>
  <c r="BG165" i="5"/>
  <c r="BE165" i="5"/>
  <c r="T165" i="5"/>
  <c r="R165" i="5"/>
  <c r="P165" i="5"/>
  <c r="BK165" i="5"/>
  <c r="J165" i="5"/>
  <c r="BF165" i="5" s="1"/>
  <c r="BI164" i="5"/>
  <c r="BH164" i="5"/>
  <c r="BG164" i="5"/>
  <c r="BF164" i="5"/>
  <c r="BE164" i="5"/>
  <c r="T164" i="5"/>
  <c r="R164" i="5"/>
  <c r="P164" i="5"/>
  <c r="BK164" i="5"/>
  <c r="J164" i="5"/>
  <c r="BI163" i="5"/>
  <c r="BH163" i="5"/>
  <c r="BG163" i="5"/>
  <c r="BE163" i="5"/>
  <c r="T163" i="5"/>
  <c r="R163" i="5"/>
  <c r="P163" i="5"/>
  <c r="BK163" i="5"/>
  <c r="J163" i="5"/>
  <c r="BF163" i="5" s="1"/>
  <c r="BI162" i="5"/>
  <c r="BH162" i="5"/>
  <c r="BG162" i="5"/>
  <c r="BF162" i="5"/>
  <c r="BE162" i="5"/>
  <c r="T162" i="5"/>
  <c r="R162" i="5"/>
  <c r="P162" i="5"/>
  <c r="P161" i="5" s="1"/>
  <c r="BK162" i="5"/>
  <c r="BK161" i="5" s="1"/>
  <c r="J161" i="5" s="1"/>
  <c r="J66" i="5" s="1"/>
  <c r="J162" i="5"/>
  <c r="BI160" i="5"/>
  <c r="BH160" i="5"/>
  <c r="BG160" i="5"/>
  <c r="BE160" i="5"/>
  <c r="T160" i="5"/>
  <c r="R160" i="5"/>
  <c r="P160" i="5"/>
  <c r="BK160" i="5"/>
  <c r="J160" i="5"/>
  <c r="BF160" i="5" s="1"/>
  <c r="BI159" i="5"/>
  <c r="BH159" i="5"/>
  <c r="BG159" i="5"/>
  <c r="BF159" i="5"/>
  <c r="BE159" i="5"/>
  <c r="T159" i="5"/>
  <c r="R159" i="5"/>
  <c r="P159" i="5"/>
  <c r="BK159" i="5"/>
  <c r="J159" i="5"/>
  <c r="BI158" i="5"/>
  <c r="BH158" i="5"/>
  <c r="BG158" i="5"/>
  <c r="BE158" i="5"/>
  <c r="T158" i="5"/>
  <c r="R158" i="5"/>
  <c r="P158" i="5"/>
  <c r="BK158" i="5"/>
  <c r="J158" i="5"/>
  <c r="BF158" i="5" s="1"/>
  <c r="BI157" i="5"/>
  <c r="BH157" i="5"/>
  <c r="BG157" i="5"/>
  <c r="BF157" i="5"/>
  <c r="BE157" i="5"/>
  <c r="T157" i="5"/>
  <c r="R157" i="5"/>
  <c r="P157" i="5"/>
  <c r="BK157" i="5"/>
  <c r="J157" i="5"/>
  <c r="BI156" i="5"/>
  <c r="BH156" i="5"/>
  <c r="BG156" i="5"/>
  <c r="BE156" i="5"/>
  <c r="T156" i="5"/>
  <c r="R156" i="5"/>
  <c r="P156" i="5"/>
  <c r="BK156" i="5"/>
  <c r="J156" i="5"/>
  <c r="BF156" i="5" s="1"/>
  <c r="BI155" i="5"/>
  <c r="BH155" i="5"/>
  <c r="BG155" i="5"/>
  <c r="BF155" i="5"/>
  <c r="BE155" i="5"/>
  <c r="T155" i="5"/>
  <c r="R155" i="5"/>
  <c r="P155" i="5"/>
  <c r="BK155" i="5"/>
  <c r="J155" i="5"/>
  <c r="BI154" i="5"/>
  <c r="BH154" i="5"/>
  <c r="BG154" i="5"/>
  <c r="BE154" i="5"/>
  <c r="T154" i="5"/>
  <c r="R154" i="5"/>
  <c r="P154" i="5"/>
  <c r="BK154" i="5"/>
  <c r="J154" i="5"/>
  <c r="BF154" i="5" s="1"/>
  <c r="BI153" i="5"/>
  <c r="BH153" i="5"/>
  <c r="BG153" i="5"/>
  <c r="BF153" i="5"/>
  <c r="BE153" i="5"/>
  <c r="T153" i="5"/>
  <c r="R153" i="5"/>
  <c r="P153" i="5"/>
  <c r="BK153" i="5"/>
  <c r="J153" i="5"/>
  <c r="BI152" i="5"/>
  <c r="BH152" i="5"/>
  <c r="BG152" i="5"/>
  <c r="BE152" i="5"/>
  <c r="T152" i="5"/>
  <c r="R152" i="5"/>
  <c r="P152" i="5"/>
  <c r="BK152" i="5"/>
  <c r="J152" i="5"/>
  <c r="BF152" i="5" s="1"/>
  <c r="BI151" i="5"/>
  <c r="BH151" i="5"/>
  <c r="BG151" i="5"/>
  <c r="BF151" i="5"/>
  <c r="BE151" i="5"/>
  <c r="T151" i="5"/>
  <c r="R151" i="5"/>
  <c r="P151" i="5"/>
  <c r="BK151" i="5"/>
  <c r="J151" i="5"/>
  <c r="BI150" i="5"/>
  <c r="BH150" i="5"/>
  <c r="BG150" i="5"/>
  <c r="BE150" i="5"/>
  <c r="T150" i="5"/>
  <c r="T149" i="5" s="1"/>
  <c r="R150" i="5"/>
  <c r="P150" i="5"/>
  <c r="P149" i="5" s="1"/>
  <c r="BK150" i="5"/>
  <c r="J150" i="5"/>
  <c r="BF150" i="5" s="1"/>
  <c r="BI148" i="5"/>
  <c r="BH148" i="5"/>
  <c r="BG148" i="5"/>
  <c r="BE148" i="5"/>
  <c r="T148" i="5"/>
  <c r="R148" i="5"/>
  <c r="P148" i="5"/>
  <c r="BK148" i="5"/>
  <c r="J148" i="5"/>
  <c r="BF148" i="5" s="1"/>
  <c r="BI147" i="5"/>
  <c r="BH147" i="5"/>
  <c r="BG147" i="5"/>
  <c r="BF147" i="5"/>
  <c r="BE147" i="5"/>
  <c r="T147" i="5"/>
  <c r="R147" i="5"/>
  <c r="P147" i="5"/>
  <c r="BK147" i="5"/>
  <c r="J147" i="5"/>
  <c r="BI146" i="5"/>
  <c r="BH146" i="5"/>
  <c r="BG146" i="5"/>
  <c r="BE146" i="5"/>
  <c r="T146" i="5"/>
  <c r="R146" i="5"/>
  <c r="P146" i="5"/>
  <c r="BK146" i="5"/>
  <c r="J146" i="5"/>
  <c r="BF146" i="5" s="1"/>
  <c r="BI145" i="5"/>
  <c r="BH145" i="5"/>
  <c r="BG145" i="5"/>
  <c r="BF145" i="5"/>
  <c r="BE145" i="5"/>
  <c r="T145" i="5"/>
  <c r="R145" i="5"/>
  <c r="P145" i="5"/>
  <c r="BK145" i="5"/>
  <c r="J145" i="5"/>
  <c r="BI144" i="5"/>
  <c r="BH144" i="5"/>
  <c r="BG144" i="5"/>
  <c r="BE144" i="5"/>
  <c r="T144" i="5"/>
  <c r="R144" i="5"/>
  <c r="P144" i="5"/>
  <c r="BK144" i="5"/>
  <c r="J144" i="5"/>
  <c r="BF144" i="5" s="1"/>
  <c r="BI143" i="5"/>
  <c r="BH143" i="5"/>
  <c r="BG143" i="5"/>
  <c r="BF143" i="5"/>
  <c r="BE143" i="5"/>
  <c r="T143" i="5"/>
  <c r="R143" i="5"/>
  <c r="R142" i="5" s="1"/>
  <c r="P143" i="5"/>
  <c r="BK143" i="5"/>
  <c r="BK142" i="5" s="1"/>
  <c r="J142" i="5" s="1"/>
  <c r="J64" i="5" s="1"/>
  <c r="J143" i="5"/>
  <c r="BI141" i="5"/>
  <c r="BH141" i="5"/>
  <c r="BG141" i="5"/>
  <c r="BE141" i="5"/>
  <c r="T141" i="5"/>
  <c r="R141" i="5"/>
  <c r="P141" i="5"/>
  <c r="BK141" i="5"/>
  <c r="J141" i="5"/>
  <c r="BF141" i="5" s="1"/>
  <c r="BI140" i="5"/>
  <c r="BH140" i="5"/>
  <c r="BG140" i="5"/>
  <c r="BF140" i="5"/>
  <c r="BE140" i="5"/>
  <c r="T140" i="5"/>
  <c r="R140" i="5"/>
  <c r="P140" i="5"/>
  <c r="BK140" i="5"/>
  <c r="J140" i="5"/>
  <c r="BI139" i="5"/>
  <c r="BH139" i="5"/>
  <c r="BG139" i="5"/>
  <c r="BE139" i="5"/>
  <c r="T139" i="5"/>
  <c r="R139" i="5"/>
  <c r="P139" i="5"/>
  <c r="BK139" i="5"/>
  <c r="J139" i="5"/>
  <c r="BF139" i="5" s="1"/>
  <c r="BI138" i="5"/>
  <c r="BH138" i="5"/>
  <c r="BG138" i="5"/>
  <c r="BF138" i="5"/>
  <c r="BE138" i="5"/>
  <c r="T138" i="5"/>
  <c r="R138" i="5"/>
  <c r="P138" i="5"/>
  <c r="BK138" i="5"/>
  <c r="J138" i="5"/>
  <c r="BI137" i="5"/>
  <c r="BH137" i="5"/>
  <c r="BG137" i="5"/>
  <c r="BE137" i="5"/>
  <c r="T137" i="5"/>
  <c r="R137" i="5"/>
  <c r="P137" i="5"/>
  <c r="BK137" i="5"/>
  <c r="J137" i="5"/>
  <c r="BF137" i="5" s="1"/>
  <c r="BI136" i="5"/>
  <c r="BH136" i="5"/>
  <c r="BG136" i="5"/>
  <c r="BF136" i="5"/>
  <c r="BE136" i="5"/>
  <c r="T136" i="5"/>
  <c r="R136" i="5"/>
  <c r="P136" i="5"/>
  <c r="BK136" i="5"/>
  <c r="J136" i="5"/>
  <c r="BI135" i="5"/>
  <c r="BH135" i="5"/>
  <c r="BG135" i="5"/>
  <c r="BE135" i="5"/>
  <c r="T135" i="5"/>
  <c r="R135" i="5"/>
  <c r="P135" i="5"/>
  <c r="BK135" i="5"/>
  <c r="J135" i="5"/>
  <c r="BF135" i="5" s="1"/>
  <c r="BI134" i="5"/>
  <c r="BH134" i="5"/>
  <c r="BG134" i="5"/>
  <c r="BF134" i="5"/>
  <c r="BE134" i="5"/>
  <c r="T134" i="5"/>
  <c r="R134" i="5"/>
  <c r="P134" i="5"/>
  <c r="BK134" i="5"/>
  <c r="J134" i="5"/>
  <c r="BI133" i="5"/>
  <c r="BH133" i="5"/>
  <c r="BG133" i="5"/>
  <c r="BE133" i="5"/>
  <c r="T133" i="5"/>
  <c r="R133" i="5"/>
  <c r="P133" i="5"/>
  <c r="BK133" i="5"/>
  <c r="J133" i="5"/>
  <c r="BF133" i="5" s="1"/>
  <c r="BI131" i="5"/>
  <c r="BH131" i="5"/>
  <c r="BG131" i="5"/>
  <c r="BE131" i="5"/>
  <c r="T131" i="5"/>
  <c r="R131" i="5"/>
  <c r="P131" i="5"/>
  <c r="BK131" i="5"/>
  <c r="J131" i="5"/>
  <c r="BF131" i="5" s="1"/>
  <c r="BI130" i="5"/>
  <c r="BH130" i="5"/>
  <c r="BG130" i="5"/>
  <c r="BF130" i="5"/>
  <c r="BE130" i="5"/>
  <c r="T130" i="5"/>
  <c r="R130" i="5"/>
  <c r="P130" i="5"/>
  <c r="P129" i="5" s="1"/>
  <c r="BK130" i="5"/>
  <c r="BK129" i="5" s="1"/>
  <c r="J129" i="5" s="1"/>
  <c r="J62" i="5" s="1"/>
  <c r="J130" i="5"/>
  <c r="BI128" i="5"/>
  <c r="BH128" i="5"/>
  <c r="BG128" i="5"/>
  <c r="BE128" i="5"/>
  <c r="T128" i="5"/>
  <c r="R128" i="5"/>
  <c r="P128" i="5"/>
  <c r="BK128" i="5"/>
  <c r="J128" i="5"/>
  <c r="BF128" i="5" s="1"/>
  <c r="BI127" i="5"/>
  <c r="BH127" i="5"/>
  <c r="BG127" i="5"/>
  <c r="BF127" i="5"/>
  <c r="BE127" i="5"/>
  <c r="T127" i="5"/>
  <c r="R127" i="5"/>
  <c r="P127" i="5"/>
  <c r="BK127" i="5"/>
  <c r="J127" i="5"/>
  <c r="BI126" i="5"/>
  <c r="BH126" i="5"/>
  <c r="BG126" i="5"/>
  <c r="BE126" i="5"/>
  <c r="T126" i="5"/>
  <c r="R126" i="5"/>
  <c r="P126" i="5"/>
  <c r="BK126" i="5"/>
  <c r="J126" i="5"/>
  <c r="BF126" i="5" s="1"/>
  <c r="BI125" i="5"/>
  <c r="BH125" i="5"/>
  <c r="BG125" i="5"/>
  <c r="BF125" i="5"/>
  <c r="BE125" i="5"/>
  <c r="T125" i="5"/>
  <c r="R125" i="5"/>
  <c r="P125" i="5"/>
  <c r="BK125" i="5"/>
  <c r="J125" i="5"/>
  <c r="BI124" i="5"/>
  <c r="BH124" i="5"/>
  <c r="BG124" i="5"/>
  <c r="BE124" i="5"/>
  <c r="T124" i="5"/>
  <c r="R124" i="5"/>
  <c r="P124" i="5"/>
  <c r="BK124" i="5"/>
  <c r="J124" i="5"/>
  <c r="BF124" i="5" s="1"/>
  <c r="BI123" i="5"/>
  <c r="BH123" i="5"/>
  <c r="BG123" i="5"/>
  <c r="BF123" i="5"/>
  <c r="BE123" i="5"/>
  <c r="T123" i="5"/>
  <c r="R123" i="5"/>
  <c r="P123" i="5"/>
  <c r="BK123" i="5"/>
  <c r="J123" i="5"/>
  <c r="BI122" i="5"/>
  <c r="BH122" i="5"/>
  <c r="BG122" i="5"/>
  <c r="BE122" i="5"/>
  <c r="T122" i="5"/>
  <c r="R122" i="5"/>
  <c r="P122" i="5"/>
  <c r="BK122" i="5"/>
  <c r="J122" i="5"/>
  <c r="BF122" i="5" s="1"/>
  <c r="BI121" i="5"/>
  <c r="BH121" i="5"/>
  <c r="BG121" i="5"/>
  <c r="BF121" i="5"/>
  <c r="BE121" i="5"/>
  <c r="T121" i="5"/>
  <c r="R121" i="5"/>
  <c r="P121" i="5"/>
  <c r="BK121" i="5"/>
  <c r="J121" i="5"/>
  <c r="BI120" i="5"/>
  <c r="BH120" i="5"/>
  <c r="BG120" i="5"/>
  <c r="BE120" i="5"/>
  <c r="T120" i="5"/>
  <c r="R120" i="5"/>
  <c r="P120" i="5"/>
  <c r="BK120" i="5"/>
  <c r="J120" i="5"/>
  <c r="BF120" i="5" s="1"/>
  <c r="BI119" i="5"/>
  <c r="BH119" i="5"/>
  <c r="BG119" i="5"/>
  <c r="BF119" i="5"/>
  <c r="BE119" i="5"/>
  <c r="T119" i="5"/>
  <c r="R119" i="5"/>
  <c r="P119" i="5"/>
  <c r="BK119" i="5"/>
  <c r="J119" i="5"/>
  <c r="BI118" i="5"/>
  <c r="BH118" i="5"/>
  <c r="BG118" i="5"/>
  <c r="BE118" i="5"/>
  <c r="T118" i="5"/>
  <c r="R118" i="5"/>
  <c r="P118" i="5"/>
  <c r="BK118" i="5"/>
  <c r="J118" i="5"/>
  <c r="BF118" i="5" s="1"/>
  <c r="BI117" i="5"/>
  <c r="BH117" i="5"/>
  <c r="BG117" i="5"/>
  <c r="BF117" i="5"/>
  <c r="BE117" i="5"/>
  <c r="T117" i="5"/>
  <c r="R117" i="5"/>
  <c r="P117" i="5"/>
  <c r="BK117" i="5"/>
  <c r="J117" i="5"/>
  <c r="BI116" i="5"/>
  <c r="BH116" i="5"/>
  <c r="BG116" i="5"/>
  <c r="BE116" i="5"/>
  <c r="T116" i="5"/>
  <c r="R116" i="5"/>
  <c r="P116" i="5"/>
  <c r="BK116" i="5"/>
  <c r="J116" i="5"/>
  <c r="BF116" i="5" s="1"/>
  <c r="BI115" i="5"/>
  <c r="BH115" i="5"/>
  <c r="BG115" i="5"/>
  <c r="BF115" i="5"/>
  <c r="BE115" i="5"/>
  <c r="T115" i="5"/>
  <c r="R115" i="5"/>
  <c r="P115" i="5"/>
  <c r="BK115" i="5"/>
  <c r="J115" i="5"/>
  <c r="BI114" i="5"/>
  <c r="BH114" i="5"/>
  <c r="BG114" i="5"/>
  <c r="BE114" i="5"/>
  <c r="T114" i="5"/>
  <c r="R114" i="5"/>
  <c r="P114" i="5"/>
  <c r="BK114" i="5"/>
  <c r="J114" i="5"/>
  <c r="BF114" i="5" s="1"/>
  <c r="BI113" i="5"/>
  <c r="BH113" i="5"/>
  <c r="BG113" i="5"/>
  <c r="BF113" i="5"/>
  <c r="BE113" i="5"/>
  <c r="T113" i="5"/>
  <c r="R113" i="5"/>
  <c r="P113" i="5"/>
  <c r="BK113" i="5"/>
  <c r="J113" i="5"/>
  <c r="BI112" i="5"/>
  <c r="BH112" i="5"/>
  <c r="BG112" i="5"/>
  <c r="BE112" i="5"/>
  <c r="T112" i="5"/>
  <c r="R112" i="5"/>
  <c r="P112" i="5"/>
  <c r="BK112" i="5"/>
  <c r="J112" i="5"/>
  <c r="BF112" i="5" s="1"/>
  <c r="BI111" i="5"/>
  <c r="BH111" i="5"/>
  <c r="BG111" i="5"/>
  <c r="BF111" i="5"/>
  <c r="BE111" i="5"/>
  <c r="T111" i="5"/>
  <c r="R111" i="5"/>
  <c r="P111" i="5"/>
  <c r="BK111" i="5"/>
  <c r="J111" i="5"/>
  <c r="BI110" i="5"/>
  <c r="BH110" i="5"/>
  <c r="BG110" i="5"/>
  <c r="BE110" i="5"/>
  <c r="T110" i="5"/>
  <c r="R110" i="5"/>
  <c r="P110" i="5"/>
  <c r="BK110" i="5"/>
  <c r="J110" i="5"/>
  <c r="BF110" i="5" s="1"/>
  <c r="BI109" i="5"/>
  <c r="BH109" i="5"/>
  <c r="BG109" i="5"/>
  <c r="BF109" i="5"/>
  <c r="BE109" i="5"/>
  <c r="T109" i="5"/>
  <c r="R109" i="5"/>
  <c r="P109" i="5"/>
  <c r="BK109" i="5"/>
  <c r="J109" i="5"/>
  <c r="BI108" i="5"/>
  <c r="BH108" i="5"/>
  <c r="BG108" i="5"/>
  <c r="BE108" i="5"/>
  <c r="T108" i="5"/>
  <c r="R108" i="5"/>
  <c r="P108" i="5"/>
  <c r="BK108" i="5"/>
  <c r="J108" i="5"/>
  <c r="BF108" i="5" s="1"/>
  <c r="BI107" i="5"/>
  <c r="BH107" i="5"/>
  <c r="BG107" i="5"/>
  <c r="BF107" i="5"/>
  <c r="BE107" i="5"/>
  <c r="T107" i="5"/>
  <c r="R107" i="5"/>
  <c r="P107" i="5"/>
  <c r="BK107" i="5"/>
  <c r="J107" i="5"/>
  <c r="BI106" i="5"/>
  <c r="BH106" i="5"/>
  <c r="BG106" i="5"/>
  <c r="BE106" i="5"/>
  <c r="T106" i="5"/>
  <c r="R106" i="5"/>
  <c r="P106" i="5"/>
  <c r="BK106" i="5"/>
  <c r="J106" i="5"/>
  <c r="BF106" i="5" s="1"/>
  <c r="BI105" i="5"/>
  <c r="BH105" i="5"/>
  <c r="BG105" i="5"/>
  <c r="BF105" i="5"/>
  <c r="BE105" i="5"/>
  <c r="T105" i="5"/>
  <c r="R105" i="5"/>
  <c r="P105" i="5"/>
  <c r="BK105" i="5"/>
  <c r="J105" i="5"/>
  <c r="BI104" i="5"/>
  <c r="BH104" i="5"/>
  <c r="BG104" i="5"/>
  <c r="BE104" i="5"/>
  <c r="T104" i="5"/>
  <c r="R104" i="5"/>
  <c r="P104" i="5"/>
  <c r="BK104" i="5"/>
  <c r="BK102" i="5" s="1"/>
  <c r="J104" i="5"/>
  <c r="BF104" i="5" s="1"/>
  <c r="BI103" i="5"/>
  <c r="BH103" i="5"/>
  <c r="BG103" i="5"/>
  <c r="BF103" i="5"/>
  <c r="BE103" i="5"/>
  <c r="T103" i="5"/>
  <c r="R103" i="5"/>
  <c r="P103" i="5"/>
  <c r="P102" i="5" s="1"/>
  <c r="BK103" i="5"/>
  <c r="J103" i="5"/>
  <c r="BI100" i="5"/>
  <c r="BH100" i="5"/>
  <c r="BG100" i="5"/>
  <c r="BF100" i="5"/>
  <c r="BE100" i="5"/>
  <c r="T100" i="5"/>
  <c r="R100" i="5"/>
  <c r="P100" i="5"/>
  <c r="BK100" i="5"/>
  <c r="J100" i="5"/>
  <c r="BI99" i="5"/>
  <c r="BH99" i="5"/>
  <c r="BG99" i="5"/>
  <c r="BE99" i="5"/>
  <c r="T99" i="5"/>
  <c r="R99" i="5"/>
  <c r="P99" i="5"/>
  <c r="BK99" i="5"/>
  <c r="J99" i="5"/>
  <c r="BF99" i="5" s="1"/>
  <c r="BI98" i="5"/>
  <c r="BH98" i="5"/>
  <c r="BG98" i="5"/>
  <c r="BF98" i="5"/>
  <c r="BE98" i="5"/>
  <c r="T98" i="5"/>
  <c r="R98" i="5"/>
  <c r="P98" i="5"/>
  <c r="BK98" i="5"/>
  <c r="J98" i="5"/>
  <c r="BI97" i="5"/>
  <c r="BH97" i="5"/>
  <c r="BG97" i="5"/>
  <c r="BE97" i="5"/>
  <c r="T97" i="5"/>
  <c r="R97" i="5"/>
  <c r="P97" i="5"/>
  <c r="BK97" i="5"/>
  <c r="J97" i="5"/>
  <c r="BF97" i="5" s="1"/>
  <c r="BI96" i="5"/>
  <c r="BH96" i="5"/>
  <c r="BG96" i="5"/>
  <c r="BF96" i="5"/>
  <c r="BE96" i="5"/>
  <c r="T96" i="5"/>
  <c r="R96" i="5"/>
  <c r="P96" i="5"/>
  <c r="BK96" i="5"/>
  <c r="J96" i="5"/>
  <c r="BI95" i="5"/>
  <c r="BH95" i="5"/>
  <c r="BG95" i="5"/>
  <c r="BE95" i="5"/>
  <c r="T95" i="5"/>
  <c r="R95" i="5"/>
  <c r="P95" i="5"/>
  <c r="BK95" i="5"/>
  <c r="J95" i="5"/>
  <c r="BF95" i="5" s="1"/>
  <c r="BI94" i="5"/>
  <c r="BH94" i="5"/>
  <c r="BG94" i="5"/>
  <c r="F32" i="5" s="1"/>
  <c r="BB55" i="1" s="1"/>
  <c r="BF94" i="5"/>
  <c r="BE94" i="5"/>
  <c r="T94" i="5"/>
  <c r="R94" i="5"/>
  <c r="P94" i="5"/>
  <c r="BK94" i="5"/>
  <c r="J94" i="5"/>
  <c r="BI93" i="5"/>
  <c r="BH93" i="5"/>
  <c r="BG93" i="5"/>
  <c r="BE93" i="5"/>
  <c r="F30" i="5" s="1"/>
  <c r="AZ55" i="1" s="1"/>
  <c r="T93" i="5"/>
  <c r="T92" i="5" s="1"/>
  <c r="R93" i="5"/>
  <c r="R92" i="5" s="1"/>
  <c r="P93" i="5"/>
  <c r="P92" i="5" s="1"/>
  <c r="BK93" i="5"/>
  <c r="J93" i="5"/>
  <c r="BF93" i="5" s="1"/>
  <c r="BI91" i="5"/>
  <c r="F34" i="5" s="1"/>
  <c r="BD55" i="1" s="1"/>
  <c r="BH91" i="5"/>
  <c r="BG91" i="5"/>
  <c r="BE91" i="5"/>
  <c r="T91" i="5"/>
  <c r="T90" i="5" s="1"/>
  <c r="T89" i="5" s="1"/>
  <c r="R91" i="5"/>
  <c r="R90" i="5" s="1"/>
  <c r="R89" i="5" s="1"/>
  <c r="P91" i="5"/>
  <c r="BK91" i="5"/>
  <c r="BK90" i="5" s="1"/>
  <c r="J91" i="5"/>
  <c r="BF91" i="5" s="1"/>
  <c r="J84" i="5"/>
  <c r="F82" i="5"/>
  <c r="E80" i="5"/>
  <c r="F51" i="5"/>
  <c r="J49" i="5"/>
  <c r="F49" i="5"/>
  <c r="E47" i="5"/>
  <c r="E45" i="5"/>
  <c r="J21" i="5"/>
  <c r="E21" i="5"/>
  <c r="J51" i="5" s="1"/>
  <c r="J20" i="5"/>
  <c r="J18" i="5"/>
  <c r="E18" i="5"/>
  <c r="F52" i="5" s="1"/>
  <c r="J17" i="5"/>
  <c r="J15" i="5"/>
  <c r="E15" i="5"/>
  <c r="F84" i="5" s="1"/>
  <c r="J14" i="5"/>
  <c r="J12" i="5"/>
  <c r="J82" i="5" s="1"/>
  <c r="E7" i="5"/>
  <c r="E78" i="5" s="1"/>
  <c r="BK396" i="4"/>
  <c r="J396" i="4" s="1"/>
  <c r="J77" i="4" s="1"/>
  <c r="AY54" i="1"/>
  <c r="AX54" i="1"/>
  <c r="BI437" i="4"/>
  <c r="BH437" i="4"/>
  <c r="BG437" i="4"/>
  <c r="BE437" i="4"/>
  <c r="T437" i="4"/>
  <c r="R437" i="4"/>
  <c r="P437" i="4"/>
  <c r="BK437" i="4"/>
  <c r="J437" i="4"/>
  <c r="BF437" i="4" s="1"/>
  <c r="BI436" i="4"/>
  <c r="BH436" i="4"/>
  <c r="BG436" i="4"/>
  <c r="BF436" i="4"/>
  <c r="BE436" i="4"/>
  <c r="T436" i="4"/>
  <c r="R436" i="4"/>
  <c r="P436" i="4"/>
  <c r="BK436" i="4"/>
  <c r="J436" i="4"/>
  <c r="BI435" i="4"/>
  <c r="BH435" i="4"/>
  <c r="BG435" i="4"/>
  <c r="BE435" i="4"/>
  <c r="T435" i="4"/>
  <c r="T434" i="4" s="1"/>
  <c r="T433" i="4" s="1"/>
  <c r="R435" i="4"/>
  <c r="P435" i="4"/>
  <c r="BK435" i="4"/>
  <c r="BK434" i="4" s="1"/>
  <c r="BK433" i="4" s="1"/>
  <c r="J433" i="4" s="1"/>
  <c r="J79" i="4" s="1"/>
  <c r="J435" i="4"/>
  <c r="BF435" i="4" s="1"/>
  <c r="BI423" i="4"/>
  <c r="BH423" i="4"/>
  <c r="BG423" i="4"/>
  <c r="BE423" i="4"/>
  <c r="T423" i="4"/>
  <c r="R423" i="4"/>
  <c r="P423" i="4"/>
  <c r="BK423" i="4"/>
  <c r="J423" i="4"/>
  <c r="BF423" i="4" s="1"/>
  <c r="BI421" i="4"/>
  <c r="BH421" i="4"/>
  <c r="BG421" i="4"/>
  <c r="BF421" i="4"/>
  <c r="BE421" i="4"/>
  <c r="T421" i="4"/>
  <c r="R421" i="4"/>
  <c r="P421" i="4"/>
  <c r="BK421" i="4"/>
  <c r="J421" i="4"/>
  <c r="BI420" i="4"/>
  <c r="BH420" i="4"/>
  <c r="BG420" i="4"/>
  <c r="BE420" i="4"/>
  <c r="T420" i="4"/>
  <c r="R420" i="4"/>
  <c r="P420" i="4"/>
  <c r="BK420" i="4"/>
  <c r="J420" i="4"/>
  <c r="BF420" i="4" s="1"/>
  <c r="BI419" i="4"/>
  <c r="BH419" i="4"/>
  <c r="BG419" i="4"/>
  <c r="BF419" i="4"/>
  <c r="BE419" i="4"/>
  <c r="T419" i="4"/>
  <c r="R419" i="4"/>
  <c r="P419" i="4"/>
  <c r="BK419" i="4"/>
  <c r="J419" i="4"/>
  <c r="BI418" i="4"/>
  <c r="BH418" i="4"/>
  <c r="BG418" i="4"/>
  <c r="BE418" i="4"/>
  <c r="T418" i="4"/>
  <c r="R418" i="4"/>
  <c r="P418" i="4"/>
  <c r="BK418" i="4"/>
  <c r="J418" i="4"/>
  <c r="BF418" i="4" s="1"/>
  <c r="BI408" i="4"/>
  <c r="BH408" i="4"/>
  <c r="BG408" i="4"/>
  <c r="BE408" i="4"/>
  <c r="T408" i="4"/>
  <c r="T407" i="4" s="1"/>
  <c r="R408" i="4"/>
  <c r="R407" i="4" s="1"/>
  <c r="P408" i="4"/>
  <c r="P407" i="4" s="1"/>
  <c r="BK408" i="4"/>
  <c r="J408" i="4"/>
  <c r="BF408" i="4" s="1"/>
  <c r="BI405" i="4"/>
  <c r="BH405" i="4"/>
  <c r="BG405" i="4"/>
  <c r="BF405" i="4"/>
  <c r="BE405" i="4"/>
  <c r="T405" i="4"/>
  <c r="R405" i="4"/>
  <c r="P405" i="4"/>
  <c r="BK405" i="4"/>
  <c r="J405" i="4"/>
  <c r="BI401" i="4"/>
  <c r="BH401" i="4"/>
  <c r="BG401" i="4"/>
  <c r="BE401" i="4"/>
  <c r="T401" i="4"/>
  <c r="R401" i="4"/>
  <c r="P401" i="4"/>
  <c r="BK401" i="4"/>
  <c r="J401" i="4"/>
  <c r="BF401" i="4" s="1"/>
  <c r="BI397" i="4"/>
  <c r="BH397" i="4"/>
  <c r="BG397" i="4"/>
  <c r="BF397" i="4"/>
  <c r="BE397" i="4"/>
  <c r="T397" i="4"/>
  <c r="T396" i="4" s="1"/>
  <c r="R397" i="4"/>
  <c r="R396" i="4" s="1"/>
  <c r="P397" i="4"/>
  <c r="P396" i="4" s="1"/>
  <c r="BK397" i="4"/>
  <c r="J397" i="4"/>
  <c r="BI395" i="4"/>
  <c r="BH395" i="4"/>
  <c r="BG395" i="4"/>
  <c r="BE395" i="4"/>
  <c r="T395" i="4"/>
  <c r="R395" i="4"/>
  <c r="P395" i="4"/>
  <c r="BK395" i="4"/>
  <c r="J395" i="4"/>
  <c r="BF395" i="4" s="1"/>
  <c r="BI393" i="4"/>
  <c r="BH393" i="4"/>
  <c r="BG393" i="4"/>
  <c r="BE393" i="4"/>
  <c r="T393" i="4"/>
  <c r="R393" i="4"/>
  <c r="P393" i="4"/>
  <c r="BK393" i="4"/>
  <c r="J393" i="4"/>
  <c r="BF393" i="4" s="1"/>
  <c r="BI392" i="4"/>
  <c r="BH392" i="4"/>
  <c r="BG392" i="4"/>
  <c r="BE392" i="4"/>
  <c r="T392" i="4"/>
  <c r="R392" i="4"/>
  <c r="P392" i="4"/>
  <c r="BK392" i="4"/>
  <c r="J392" i="4"/>
  <c r="BF392" i="4" s="1"/>
  <c r="BI391" i="4"/>
  <c r="BH391" i="4"/>
  <c r="BG391" i="4"/>
  <c r="BE391" i="4"/>
  <c r="T391" i="4"/>
  <c r="R391" i="4"/>
  <c r="P391" i="4"/>
  <c r="BK391" i="4"/>
  <c r="J391" i="4"/>
  <c r="BF391" i="4" s="1"/>
  <c r="BI390" i="4"/>
  <c r="BH390" i="4"/>
  <c r="BG390" i="4"/>
  <c r="BE390" i="4"/>
  <c r="T390" i="4"/>
  <c r="R390" i="4"/>
  <c r="P390" i="4"/>
  <c r="BK390" i="4"/>
  <c r="J390" i="4"/>
  <c r="BF390" i="4" s="1"/>
  <c r="BI388" i="4"/>
  <c r="BH388" i="4"/>
  <c r="BG388" i="4"/>
  <c r="BE388" i="4"/>
  <c r="T388" i="4"/>
  <c r="R388" i="4"/>
  <c r="P388" i="4"/>
  <c r="BK388" i="4"/>
  <c r="J388" i="4"/>
  <c r="BF388" i="4" s="1"/>
  <c r="BI386" i="4"/>
  <c r="BH386" i="4"/>
  <c r="BG386" i="4"/>
  <c r="BE386" i="4"/>
  <c r="T386" i="4"/>
  <c r="R386" i="4"/>
  <c r="P386" i="4"/>
  <c r="BK386" i="4"/>
  <c r="J386" i="4"/>
  <c r="BF386" i="4" s="1"/>
  <c r="BI381" i="4"/>
  <c r="BH381" i="4"/>
  <c r="BG381" i="4"/>
  <c r="BE381" i="4"/>
  <c r="T381" i="4"/>
  <c r="T380" i="4" s="1"/>
  <c r="R381" i="4"/>
  <c r="R380" i="4" s="1"/>
  <c r="P381" i="4"/>
  <c r="P380" i="4" s="1"/>
  <c r="BK381" i="4"/>
  <c r="J381" i="4"/>
  <c r="BF381" i="4" s="1"/>
  <c r="BI378" i="4"/>
  <c r="BH378" i="4"/>
  <c r="BG378" i="4"/>
  <c r="BF378" i="4"/>
  <c r="BE378" i="4"/>
  <c r="T378" i="4"/>
  <c r="T377" i="4" s="1"/>
  <c r="R378" i="4"/>
  <c r="R377" i="4" s="1"/>
  <c r="P378" i="4"/>
  <c r="P377" i="4" s="1"/>
  <c r="BK378" i="4"/>
  <c r="BK377" i="4" s="1"/>
  <c r="J377" i="4" s="1"/>
  <c r="J75" i="4" s="1"/>
  <c r="J378" i="4"/>
  <c r="BI376" i="4"/>
  <c r="BH376" i="4"/>
  <c r="BG376" i="4"/>
  <c r="BE376" i="4"/>
  <c r="T376" i="4"/>
  <c r="R376" i="4"/>
  <c r="P376" i="4"/>
  <c r="BK376" i="4"/>
  <c r="J376" i="4"/>
  <c r="BF376" i="4" s="1"/>
  <c r="BI374" i="4"/>
  <c r="BH374" i="4"/>
  <c r="BG374" i="4"/>
  <c r="BE374" i="4"/>
  <c r="T374" i="4"/>
  <c r="R374" i="4"/>
  <c r="P374" i="4"/>
  <c r="BK374" i="4"/>
  <c r="J374" i="4"/>
  <c r="BF374" i="4" s="1"/>
  <c r="BI373" i="4"/>
  <c r="BH373" i="4"/>
  <c r="BG373" i="4"/>
  <c r="BE373" i="4"/>
  <c r="T373" i="4"/>
  <c r="R373" i="4"/>
  <c r="P373" i="4"/>
  <c r="BK373" i="4"/>
  <c r="J373" i="4"/>
  <c r="BF373" i="4" s="1"/>
  <c r="BI370" i="4"/>
  <c r="BH370" i="4"/>
  <c r="BG370" i="4"/>
  <c r="BE370" i="4"/>
  <c r="T370" i="4"/>
  <c r="R370" i="4"/>
  <c r="P370" i="4"/>
  <c r="BK370" i="4"/>
  <c r="J370" i="4"/>
  <c r="BF370" i="4" s="1"/>
  <c r="BI368" i="4"/>
  <c r="BH368" i="4"/>
  <c r="BG368" i="4"/>
  <c r="BE368" i="4"/>
  <c r="T368" i="4"/>
  <c r="R368" i="4"/>
  <c r="P368" i="4"/>
  <c r="BK368" i="4"/>
  <c r="J368" i="4"/>
  <c r="BF368" i="4" s="1"/>
  <c r="BI362" i="4"/>
  <c r="BH362" i="4"/>
  <c r="BG362" i="4"/>
  <c r="BE362" i="4"/>
  <c r="T362" i="4"/>
  <c r="R362" i="4"/>
  <c r="P362" i="4"/>
  <c r="BK362" i="4"/>
  <c r="J362" i="4"/>
  <c r="BF362" i="4" s="1"/>
  <c r="BI361" i="4"/>
  <c r="BH361" i="4"/>
  <c r="BG361" i="4"/>
  <c r="BE361" i="4"/>
  <c r="T361" i="4"/>
  <c r="R361" i="4"/>
  <c r="P361" i="4"/>
  <c r="BK361" i="4"/>
  <c r="J361" i="4"/>
  <c r="BF361" i="4" s="1"/>
  <c r="BI354" i="4"/>
  <c r="BH354" i="4"/>
  <c r="BG354" i="4"/>
  <c r="BE354" i="4"/>
  <c r="T354" i="4"/>
  <c r="R354" i="4"/>
  <c r="P354" i="4"/>
  <c r="BK354" i="4"/>
  <c r="J354" i="4"/>
  <c r="BF354" i="4" s="1"/>
  <c r="BI347" i="4"/>
  <c r="BH347" i="4"/>
  <c r="BG347" i="4"/>
  <c r="BE347" i="4"/>
  <c r="T347" i="4"/>
  <c r="T346" i="4" s="1"/>
  <c r="R347" i="4"/>
  <c r="R346" i="4" s="1"/>
  <c r="P347" i="4"/>
  <c r="P346" i="4" s="1"/>
  <c r="BK347" i="4"/>
  <c r="BK346" i="4" s="1"/>
  <c r="J346" i="4" s="1"/>
  <c r="J74" i="4" s="1"/>
  <c r="J347" i="4"/>
  <c r="BF347" i="4" s="1"/>
  <c r="BI345" i="4"/>
  <c r="BH345" i="4"/>
  <c r="BG345" i="4"/>
  <c r="BE345" i="4"/>
  <c r="T345" i="4"/>
  <c r="R345" i="4"/>
  <c r="P345" i="4"/>
  <c r="BK345" i="4"/>
  <c r="J345" i="4"/>
  <c r="BF345" i="4" s="1"/>
  <c r="BI343" i="4"/>
  <c r="BH343" i="4"/>
  <c r="BG343" i="4"/>
  <c r="BF343" i="4"/>
  <c r="BE343" i="4"/>
  <c r="T343" i="4"/>
  <c r="R343" i="4"/>
  <c r="P343" i="4"/>
  <c r="BK343" i="4"/>
  <c r="J343" i="4"/>
  <c r="BI342" i="4"/>
  <c r="BH342" i="4"/>
  <c r="BG342" i="4"/>
  <c r="BE342" i="4"/>
  <c r="T342" i="4"/>
  <c r="R342" i="4"/>
  <c r="P342" i="4"/>
  <c r="BK342" i="4"/>
  <c r="J342" i="4"/>
  <c r="BF342" i="4" s="1"/>
  <c r="BI340" i="4"/>
  <c r="BH340" i="4"/>
  <c r="BG340" i="4"/>
  <c r="BF340" i="4"/>
  <c r="BE340" i="4"/>
  <c r="T340" i="4"/>
  <c r="R340" i="4"/>
  <c r="P340" i="4"/>
  <c r="BK340" i="4"/>
  <c r="J340" i="4"/>
  <c r="BI339" i="4"/>
  <c r="BH339" i="4"/>
  <c r="BG339" i="4"/>
  <c r="BE339" i="4"/>
  <c r="T339" i="4"/>
  <c r="R339" i="4"/>
  <c r="P339" i="4"/>
  <c r="BK339" i="4"/>
  <c r="J339" i="4"/>
  <c r="BF339" i="4" s="1"/>
  <c r="BI337" i="4"/>
  <c r="BH337" i="4"/>
  <c r="BG337" i="4"/>
  <c r="BF337" i="4"/>
  <c r="BE337" i="4"/>
  <c r="T337" i="4"/>
  <c r="R337" i="4"/>
  <c r="P337" i="4"/>
  <c r="BK337" i="4"/>
  <c r="J337" i="4"/>
  <c r="BI335" i="4"/>
  <c r="BH335" i="4"/>
  <c r="BG335" i="4"/>
  <c r="BE335" i="4"/>
  <c r="T335" i="4"/>
  <c r="R335" i="4"/>
  <c r="P335" i="4"/>
  <c r="BK335" i="4"/>
  <c r="J335" i="4"/>
  <c r="BF335" i="4" s="1"/>
  <c r="BI329" i="4"/>
  <c r="BH329" i="4"/>
  <c r="BG329" i="4"/>
  <c r="BF329" i="4"/>
  <c r="BE329" i="4"/>
  <c r="T329" i="4"/>
  <c r="R329" i="4"/>
  <c r="P329" i="4"/>
  <c r="BK329" i="4"/>
  <c r="J329" i="4"/>
  <c r="BI327" i="4"/>
  <c r="BH327" i="4"/>
  <c r="BG327" i="4"/>
  <c r="BE327" i="4"/>
  <c r="T327" i="4"/>
  <c r="R327" i="4"/>
  <c r="P327" i="4"/>
  <c r="BK327" i="4"/>
  <c r="J327" i="4"/>
  <c r="BF327" i="4" s="1"/>
  <c r="BI321" i="4"/>
  <c r="BH321" i="4"/>
  <c r="BG321" i="4"/>
  <c r="BF321" i="4"/>
  <c r="BE321" i="4"/>
  <c r="T321" i="4"/>
  <c r="T320" i="4" s="1"/>
  <c r="R321" i="4"/>
  <c r="R320" i="4" s="1"/>
  <c r="P321" i="4"/>
  <c r="P320" i="4" s="1"/>
  <c r="BK321" i="4"/>
  <c r="BK320" i="4" s="1"/>
  <c r="J320" i="4" s="1"/>
  <c r="J73" i="4" s="1"/>
  <c r="J321" i="4"/>
  <c r="BI319" i="4"/>
  <c r="BH319" i="4"/>
  <c r="BG319" i="4"/>
  <c r="BF319" i="4"/>
  <c r="BE319" i="4"/>
  <c r="T319" i="4"/>
  <c r="R319" i="4"/>
  <c r="P319" i="4"/>
  <c r="BK319" i="4"/>
  <c r="J319" i="4"/>
  <c r="BI318" i="4"/>
  <c r="BH318" i="4"/>
  <c r="BG318" i="4"/>
  <c r="BE318" i="4"/>
  <c r="T318" i="4"/>
  <c r="R318" i="4"/>
  <c r="P318" i="4"/>
  <c r="BK318" i="4"/>
  <c r="J318" i="4"/>
  <c r="BF318" i="4" s="1"/>
  <c r="BI317" i="4"/>
  <c r="BH317" i="4"/>
  <c r="BG317" i="4"/>
  <c r="BE317" i="4"/>
  <c r="T317" i="4"/>
  <c r="R317" i="4"/>
  <c r="P317" i="4"/>
  <c r="BK317" i="4"/>
  <c r="J317" i="4"/>
  <c r="BF317" i="4" s="1"/>
  <c r="BI316" i="4"/>
  <c r="BH316" i="4"/>
  <c r="BG316" i="4"/>
  <c r="BE316" i="4"/>
  <c r="T316" i="4"/>
  <c r="R316" i="4"/>
  <c r="P316" i="4"/>
  <c r="BK316" i="4"/>
  <c r="J316" i="4"/>
  <c r="BF316" i="4" s="1"/>
  <c r="BI315" i="4"/>
  <c r="BH315" i="4"/>
  <c r="BG315" i="4"/>
  <c r="BE315" i="4"/>
  <c r="T315" i="4"/>
  <c r="R315" i="4"/>
  <c r="P315" i="4"/>
  <c r="BK315" i="4"/>
  <c r="J315" i="4"/>
  <c r="BF315" i="4" s="1"/>
  <c r="BI313" i="4"/>
  <c r="BH313" i="4"/>
  <c r="BG313" i="4"/>
  <c r="BE313" i="4"/>
  <c r="T313" i="4"/>
  <c r="R313" i="4"/>
  <c r="P313" i="4"/>
  <c r="BK313" i="4"/>
  <c r="J313" i="4"/>
  <c r="BF313" i="4" s="1"/>
  <c r="BI312" i="4"/>
  <c r="BH312" i="4"/>
  <c r="BG312" i="4"/>
  <c r="BE312" i="4"/>
  <c r="T312" i="4"/>
  <c r="R312" i="4"/>
  <c r="P312" i="4"/>
  <c r="BK312" i="4"/>
  <c r="J312" i="4"/>
  <c r="BF312" i="4" s="1"/>
  <c r="BI311" i="4"/>
  <c r="BH311" i="4"/>
  <c r="BG311" i="4"/>
  <c r="BE311" i="4"/>
  <c r="T311" i="4"/>
  <c r="R311" i="4"/>
  <c r="P311" i="4"/>
  <c r="BK311" i="4"/>
  <c r="J311" i="4"/>
  <c r="BF311" i="4" s="1"/>
  <c r="BI310" i="4"/>
  <c r="BH310" i="4"/>
  <c r="BG310" i="4"/>
  <c r="BE310" i="4"/>
  <c r="T310" i="4"/>
  <c r="R310" i="4"/>
  <c r="P310" i="4"/>
  <c r="BK310" i="4"/>
  <c r="J310" i="4"/>
  <c r="BF310" i="4" s="1"/>
  <c r="BI309" i="4"/>
  <c r="BH309" i="4"/>
  <c r="BG309" i="4"/>
  <c r="BE309" i="4"/>
  <c r="T309" i="4"/>
  <c r="R309" i="4"/>
  <c r="P309" i="4"/>
  <c r="BK309" i="4"/>
  <c r="J309" i="4"/>
  <c r="BF309" i="4" s="1"/>
  <c r="BI308" i="4"/>
  <c r="BH308" i="4"/>
  <c r="BG308" i="4"/>
  <c r="BE308" i="4"/>
  <c r="T308" i="4"/>
  <c r="R308" i="4"/>
  <c r="P308" i="4"/>
  <c r="BK308" i="4"/>
  <c r="J308" i="4"/>
  <c r="BF308" i="4" s="1"/>
  <c r="BI307" i="4"/>
  <c r="BH307" i="4"/>
  <c r="BG307" i="4"/>
  <c r="BE307" i="4"/>
  <c r="T307" i="4"/>
  <c r="R307" i="4"/>
  <c r="P307" i="4"/>
  <c r="BK307" i="4"/>
  <c r="J307" i="4"/>
  <c r="BF307" i="4" s="1"/>
  <c r="BI306" i="4"/>
  <c r="BH306" i="4"/>
  <c r="BG306" i="4"/>
  <c r="BE306" i="4"/>
  <c r="T306" i="4"/>
  <c r="R306" i="4"/>
  <c r="P306" i="4"/>
  <c r="BK306" i="4"/>
  <c r="J306" i="4"/>
  <c r="BF306" i="4" s="1"/>
  <c r="BI305" i="4"/>
  <c r="BH305" i="4"/>
  <c r="BG305" i="4"/>
  <c r="BE305" i="4"/>
  <c r="T305" i="4"/>
  <c r="R305" i="4"/>
  <c r="P305" i="4"/>
  <c r="BK305" i="4"/>
  <c r="J305" i="4"/>
  <c r="BF305" i="4" s="1"/>
  <c r="BI304" i="4"/>
  <c r="BH304" i="4"/>
  <c r="BG304" i="4"/>
  <c r="BE304" i="4"/>
  <c r="T304" i="4"/>
  <c r="R304" i="4"/>
  <c r="P304" i="4"/>
  <c r="BK304" i="4"/>
  <c r="J304" i="4"/>
  <c r="BF304" i="4" s="1"/>
  <c r="BI303" i="4"/>
  <c r="BH303" i="4"/>
  <c r="BG303" i="4"/>
  <c r="BE303" i="4"/>
  <c r="T303" i="4"/>
  <c r="R303" i="4"/>
  <c r="P303" i="4"/>
  <c r="BK303" i="4"/>
  <c r="J303" i="4"/>
  <c r="BF303" i="4" s="1"/>
  <c r="BI302" i="4"/>
  <c r="BH302" i="4"/>
  <c r="BG302" i="4"/>
  <c r="BE302" i="4"/>
  <c r="T302" i="4"/>
  <c r="R302" i="4"/>
  <c r="P302" i="4"/>
  <c r="BK302" i="4"/>
  <c r="J302" i="4"/>
  <c r="BF302" i="4" s="1"/>
  <c r="BI300" i="4"/>
  <c r="BH300" i="4"/>
  <c r="BG300" i="4"/>
  <c r="BE300" i="4"/>
  <c r="T300" i="4"/>
  <c r="T299" i="4" s="1"/>
  <c r="R300" i="4"/>
  <c r="R299" i="4" s="1"/>
  <c r="P300" i="4"/>
  <c r="P299" i="4" s="1"/>
  <c r="BK300" i="4"/>
  <c r="J300" i="4"/>
  <c r="BF300" i="4" s="1"/>
  <c r="BI298" i="4"/>
  <c r="BH298" i="4"/>
  <c r="BG298" i="4"/>
  <c r="BF298" i="4"/>
  <c r="BE298" i="4"/>
  <c r="T298" i="4"/>
  <c r="R298" i="4"/>
  <c r="P298" i="4"/>
  <c r="BK298" i="4"/>
  <c r="J298" i="4"/>
  <c r="BI296" i="4"/>
  <c r="BH296" i="4"/>
  <c r="BG296" i="4"/>
  <c r="BE296" i="4"/>
  <c r="T296" i="4"/>
  <c r="T295" i="4" s="1"/>
  <c r="R296" i="4"/>
  <c r="R295" i="4" s="1"/>
  <c r="P296" i="4"/>
  <c r="P295" i="4" s="1"/>
  <c r="BK296" i="4"/>
  <c r="BK295" i="4" s="1"/>
  <c r="J295" i="4" s="1"/>
  <c r="J71" i="4" s="1"/>
  <c r="J296" i="4"/>
  <c r="BF296" i="4" s="1"/>
  <c r="BI294" i="4"/>
  <c r="BH294" i="4"/>
  <c r="BG294" i="4"/>
  <c r="BE294" i="4"/>
  <c r="T294" i="4"/>
  <c r="R294" i="4"/>
  <c r="P294" i="4"/>
  <c r="BK294" i="4"/>
  <c r="J294" i="4"/>
  <c r="BF294" i="4" s="1"/>
  <c r="BI290" i="4"/>
  <c r="BH290" i="4"/>
  <c r="BG290" i="4"/>
  <c r="BE290" i="4"/>
  <c r="T290" i="4"/>
  <c r="R290" i="4"/>
  <c r="P290" i="4"/>
  <c r="BK290" i="4"/>
  <c r="J290" i="4"/>
  <c r="BF290" i="4" s="1"/>
  <c r="BI288" i="4"/>
  <c r="BH288" i="4"/>
  <c r="BG288" i="4"/>
  <c r="BE288" i="4"/>
  <c r="T288" i="4"/>
  <c r="T287" i="4" s="1"/>
  <c r="R288" i="4"/>
  <c r="R287" i="4" s="1"/>
  <c r="P288" i="4"/>
  <c r="P287" i="4" s="1"/>
  <c r="BK288" i="4"/>
  <c r="J288" i="4"/>
  <c r="BF288" i="4" s="1"/>
  <c r="BI286" i="4"/>
  <c r="BH286" i="4"/>
  <c r="BG286" i="4"/>
  <c r="BF286" i="4"/>
  <c r="BE286" i="4"/>
  <c r="T286" i="4"/>
  <c r="R286" i="4"/>
  <c r="P286" i="4"/>
  <c r="BK286" i="4"/>
  <c r="J286" i="4"/>
  <c r="BI285" i="4"/>
  <c r="BH285" i="4"/>
  <c r="BG285" i="4"/>
  <c r="BE285" i="4"/>
  <c r="T285" i="4"/>
  <c r="R285" i="4"/>
  <c r="P285" i="4"/>
  <c r="BK285" i="4"/>
  <c r="J285" i="4"/>
  <c r="BF285" i="4" s="1"/>
  <c r="BI284" i="4"/>
  <c r="BH284" i="4"/>
  <c r="BG284" i="4"/>
  <c r="BF284" i="4"/>
  <c r="BE284" i="4"/>
  <c r="T284" i="4"/>
  <c r="R284" i="4"/>
  <c r="P284" i="4"/>
  <c r="BK284" i="4"/>
  <c r="J284" i="4"/>
  <c r="BI282" i="4"/>
  <c r="BH282" i="4"/>
  <c r="BG282" i="4"/>
  <c r="BE282" i="4"/>
  <c r="T282" i="4"/>
  <c r="R282" i="4"/>
  <c r="P282" i="4"/>
  <c r="BK282" i="4"/>
  <c r="J282" i="4"/>
  <c r="BF282" i="4" s="1"/>
  <c r="BI281" i="4"/>
  <c r="BH281" i="4"/>
  <c r="BG281" i="4"/>
  <c r="BF281" i="4"/>
  <c r="BE281" i="4"/>
  <c r="T281" i="4"/>
  <c r="R281" i="4"/>
  <c r="P281" i="4"/>
  <c r="BK281" i="4"/>
  <c r="J281" i="4"/>
  <c r="BI280" i="4"/>
  <c r="BH280" i="4"/>
  <c r="BG280" i="4"/>
  <c r="BE280" i="4"/>
  <c r="T280" i="4"/>
  <c r="R280" i="4"/>
  <c r="P280" i="4"/>
  <c r="BK280" i="4"/>
  <c r="J280" i="4"/>
  <c r="BF280" i="4" s="1"/>
  <c r="BI279" i="4"/>
  <c r="BH279" i="4"/>
  <c r="BG279" i="4"/>
  <c r="BF279" i="4"/>
  <c r="BE279" i="4"/>
  <c r="T279" i="4"/>
  <c r="R279" i="4"/>
  <c r="P279" i="4"/>
  <c r="BK279" i="4"/>
  <c r="J279" i="4"/>
  <c r="BI278" i="4"/>
  <c r="BH278" i="4"/>
  <c r="BG278" i="4"/>
  <c r="BE278" i="4"/>
  <c r="T278" i="4"/>
  <c r="R278" i="4"/>
  <c r="P278" i="4"/>
  <c r="BK278" i="4"/>
  <c r="J278" i="4"/>
  <c r="BF278" i="4" s="1"/>
  <c r="BI277" i="4"/>
  <c r="BH277" i="4"/>
  <c r="BG277" i="4"/>
  <c r="BF277" i="4"/>
  <c r="BE277" i="4"/>
  <c r="T277" i="4"/>
  <c r="R277" i="4"/>
  <c r="P277" i="4"/>
  <c r="BK277" i="4"/>
  <c r="J277" i="4"/>
  <c r="BI276" i="4"/>
  <c r="BH276" i="4"/>
  <c r="BG276" i="4"/>
  <c r="BE276" i="4"/>
  <c r="T276" i="4"/>
  <c r="R276" i="4"/>
  <c r="P276" i="4"/>
  <c r="BK276" i="4"/>
  <c r="J276" i="4"/>
  <c r="BF276" i="4" s="1"/>
  <c r="BI275" i="4"/>
  <c r="BH275" i="4"/>
  <c r="BG275" i="4"/>
  <c r="BF275" i="4"/>
  <c r="BE275" i="4"/>
  <c r="T275" i="4"/>
  <c r="R275" i="4"/>
  <c r="P275" i="4"/>
  <c r="BK275" i="4"/>
  <c r="J275" i="4"/>
  <c r="BI274" i="4"/>
  <c r="BH274" i="4"/>
  <c r="BG274" i="4"/>
  <c r="BE274" i="4"/>
  <c r="T274" i="4"/>
  <c r="R274" i="4"/>
  <c r="P274" i="4"/>
  <c r="BK274" i="4"/>
  <c r="J274" i="4"/>
  <c r="BF274" i="4" s="1"/>
  <c r="BI273" i="4"/>
  <c r="BH273" i="4"/>
  <c r="BG273" i="4"/>
  <c r="BF273" i="4"/>
  <c r="BE273" i="4"/>
  <c r="T273" i="4"/>
  <c r="R273" i="4"/>
  <c r="P273" i="4"/>
  <c r="BK273" i="4"/>
  <c r="J273" i="4"/>
  <c r="BI272" i="4"/>
  <c r="BH272" i="4"/>
  <c r="BG272" i="4"/>
  <c r="BE272" i="4"/>
  <c r="T272" i="4"/>
  <c r="R272" i="4"/>
  <c r="P272" i="4"/>
  <c r="BK272" i="4"/>
  <c r="J272" i="4"/>
  <c r="BF272" i="4" s="1"/>
  <c r="BI271" i="4"/>
  <c r="BH271" i="4"/>
  <c r="BG271" i="4"/>
  <c r="BF271" i="4"/>
  <c r="BE271" i="4"/>
  <c r="T271" i="4"/>
  <c r="R271" i="4"/>
  <c r="P271" i="4"/>
  <c r="BK271" i="4"/>
  <c r="J271" i="4"/>
  <c r="BI270" i="4"/>
  <c r="BH270" i="4"/>
  <c r="BG270" i="4"/>
  <c r="BE270" i="4"/>
  <c r="T270" i="4"/>
  <c r="R270" i="4"/>
  <c r="P270" i="4"/>
  <c r="BK270" i="4"/>
  <c r="J270" i="4"/>
  <c r="BF270" i="4" s="1"/>
  <c r="BI269" i="4"/>
  <c r="BH269" i="4"/>
  <c r="BG269" i="4"/>
  <c r="BF269" i="4"/>
  <c r="BE269" i="4"/>
  <c r="T269" i="4"/>
  <c r="R269" i="4"/>
  <c r="P269" i="4"/>
  <c r="BK269" i="4"/>
  <c r="J269" i="4"/>
  <c r="BI268" i="4"/>
  <c r="BH268" i="4"/>
  <c r="BG268" i="4"/>
  <c r="BE268" i="4"/>
  <c r="T268" i="4"/>
  <c r="R268" i="4"/>
  <c r="P268" i="4"/>
  <c r="BK268" i="4"/>
  <c r="J268" i="4"/>
  <c r="BF268" i="4" s="1"/>
  <c r="BI267" i="4"/>
  <c r="BH267" i="4"/>
  <c r="BG267" i="4"/>
  <c r="BF267" i="4"/>
  <c r="BE267" i="4"/>
  <c r="T267" i="4"/>
  <c r="R267" i="4"/>
  <c r="P267" i="4"/>
  <c r="BK267" i="4"/>
  <c r="J267" i="4"/>
  <c r="BI266" i="4"/>
  <c r="BH266" i="4"/>
  <c r="BG266" i="4"/>
  <c r="BE266" i="4"/>
  <c r="T266" i="4"/>
  <c r="R266" i="4"/>
  <c r="P266" i="4"/>
  <c r="BK266" i="4"/>
  <c r="J266" i="4"/>
  <c r="BF266" i="4" s="1"/>
  <c r="BI265" i="4"/>
  <c r="BH265" i="4"/>
  <c r="BG265" i="4"/>
  <c r="BF265" i="4"/>
  <c r="BE265" i="4"/>
  <c r="T265" i="4"/>
  <c r="R265" i="4"/>
  <c r="P265" i="4"/>
  <c r="BK265" i="4"/>
  <c r="J265" i="4"/>
  <c r="BI264" i="4"/>
  <c r="BH264" i="4"/>
  <c r="BG264" i="4"/>
  <c r="BE264" i="4"/>
  <c r="T264" i="4"/>
  <c r="R264" i="4"/>
  <c r="P264" i="4"/>
  <c r="BK264" i="4"/>
  <c r="J264" i="4"/>
  <c r="BF264" i="4" s="1"/>
  <c r="BI263" i="4"/>
  <c r="BH263" i="4"/>
  <c r="BG263" i="4"/>
  <c r="BF263" i="4"/>
  <c r="BE263" i="4"/>
  <c r="T263" i="4"/>
  <c r="R263" i="4"/>
  <c r="P263" i="4"/>
  <c r="BK263" i="4"/>
  <c r="J263" i="4"/>
  <c r="BI262" i="4"/>
  <c r="BH262" i="4"/>
  <c r="BG262" i="4"/>
  <c r="BE262" i="4"/>
  <c r="T262" i="4"/>
  <c r="R262" i="4"/>
  <c r="P262" i="4"/>
  <c r="BK262" i="4"/>
  <c r="J262" i="4"/>
  <c r="BF262" i="4" s="1"/>
  <c r="BI261" i="4"/>
  <c r="BH261" i="4"/>
  <c r="BG261" i="4"/>
  <c r="BF261" i="4"/>
  <c r="BE261" i="4"/>
  <c r="T261" i="4"/>
  <c r="R261" i="4"/>
  <c r="P261" i="4"/>
  <c r="BK261" i="4"/>
  <c r="J261" i="4"/>
  <c r="BI260" i="4"/>
  <c r="BH260" i="4"/>
  <c r="BG260" i="4"/>
  <c r="BE260" i="4"/>
  <c r="T260" i="4"/>
  <c r="R260" i="4"/>
  <c r="P260" i="4"/>
  <c r="BK260" i="4"/>
  <c r="J260" i="4"/>
  <c r="BF260" i="4" s="1"/>
  <c r="BI259" i="4"/>
  <c r="BH259" i="4"/>
  <c r="BG259" i="4"/>
  <c r="BF259" i="4"/>
  <c r="BE259" i="4"/>
  <c r="T259" i="4"/>
  <c r="R259" i="4"/>
  <c r="P259" i="4"/>
  <c r="BK259" i="4"/>
  <c r="J259" i="4"/>
  <c r="BI258" i="4"/>
  <c r="BH258" i="4"/>
  <c r="BG258" i="4"/>
  <c r="BE258" i="4"/>
  <c r="T258" i="4"/>
  <c r="R258" i="4"/>
  <c r="P258" i="4"/>
  <c r="BK258" i="4"/>
  <c r="J258" i="4"/>
  <c r="BF258" i="4" s="1"/>
  <c r="BI257" i="4"/>
  <c r="BH257" i="4"/>
  <c r="BG257" i="4"/>
  <c r="BF257" i="4"/>
  <c r="BE257" i="4"/>
  <c r="T257" i="4"/>
  <c r="T256" i="4" s="1"/>
  <c r="R257" i="4"/>
  <c r="R256" i="4" s="1"/>
  <c r="P257" i="4"/>
  <c r="P256" i="4" s="1"/>
  <c r="BK257" i="4"/>
  <c r="BK256" i="4" s="1"/>
  <c r="J256" i="4" s="1"/>
  <c r="J69" i="4" s="1"/>
  <c r="J257" i="4"/>
  <c r="BI255" i="4"/>
  <c r="BH255" i="4"/>
  <c r="BG255" i="4"/>
  <c r="BF255" i="4"/>
  <c r="BE255" i="4"/>
  <c r="T255" i="4"/>
  <c r="R255" i="4"/>
  <c r="P255" i="4"/>
  <c r="BK255" i="4"/>
  <c r="J255" i="4"/>
  <c r="BI254" i="4"/>
  <c r="BH254" i="4"/>
  <c r="BG254" i="4"/>
  <c r="BE254" i="4"/>
  <c r="T254" i="4"/>
  <c r="R254" i="4"/>
  <c r="P254" i="4"/>
  <c r="BK254" i="4"/>
  <c r="J254" i="4"/>
  <c r="BF254" i="4" s="1"/>
  <c r="BI253" i="4"/>
  <c r="BH253" i="4"/>
  <c r="BG253" i="4"/>
  <c r="BF253" i="4"/>
  <c r="BE253" i="4"/>
  <c r="T253" i="4"/>
  <c r="R253" i="4"/>
  <c r="P253" i="4"/>
  <c r="BK253" i="4"/>
  <c r="J253" i="4"/>
  <c r="BI252" i="4"/>
  <c r="BH252" i="4"/>
  <c r="BG252" i="4"/>
  <c r="BE252" i="4"/>
  <c r="T252" i="4"/>
  <c r="R252" i="4"/>
  <c r="P252" i="4"/>
  <c r="BK252" i="4"/>
  <c r="J252" i="4"/>
  <c r="BF252" i="4" s="1"/>
  <c r="BI251" i="4"/>
  <c r="BH251" i="4"/>
  <c r="BG251" i="4"/>
  <c r="BF251" i="4"/>
  <c r="BE251" i="4"/>
  <c r="T251" i="4"/>
  <c r="R251" i="4"/>
  <c r="P251" i="4"/>
  <c r="BK251" i="4"/>
  <c r="J251" i="4"/>
  <c r="BI250" i="4"/>
  <c r="BH250" i="4"/>
  <c r="BG250" i="4"/>
  <c r="BE250" i="4"/>
  <c r="T250" i="4"/>
  <c r="R250" i="4"/>
  <c r="P250" i="4"/>
  <c r="BK250" i="4"/>
  <c r="J250" i="4"/>
  <c r="BF250" i="4" s="1"/>
  <c r="BI249" i="4"/>
  <c r="BH249" i="4"/>
  <c r="BG249" i="4"/>
  <c r="BF249" i="4"/>
  <c r="BE249" i="4"/>
  <c r="T249" i="4"/>
  <c r="R249" i="4"/>
  <c r="P249" i="4"/>
  <c r="BK249" i="4"/>
  <c r="J249" i="4"/>
  <c r="BI248" i="4"/>
  <c r="BH248" i="4"/>
  <c r="BG248" i="4"/>
  <c r="BE248" i="4"/>
  <c r="T248" i="4"/>
  <c r="R248" i="4"/>
  <c r="P248" i="4"/>
  <c r="BK248" i="4"/>
  <c r="J248" i="4"/>
  <c r="BF248" i="4" s="1"/>
  <c r="BI247" i="4"/>
  <c r="BH247" i="4"/>
  <c r="BG247" i="4"/>
  <c r="BF247" i="4"/>
  <c r="BE247" i="4"/>
  <c r="T247" i="4"/>
  <c r="R247" i="4"/>
  <c r="P247" i="4"/>
  <c r="BK247" i="4"/>
  <c r="J247" i="4"/>
  <c r="BI246" i="4"/>
  <c r="BH246" i="4"/>
  <c r="BG246" i="4"/>
  <c r="BE246" i="4"/>
  <c r="T246" i="4"/>
  <c r="R246" i="4"/>
  <c r="P246" i="4"/>
  <c r="BK246" i="4"/>
  <c r="J246" i="4"/>
  <c r="BF246" i="4" s="1"/>
  <c r="BI245" i="4"/>
  <c r="BH245" i="4"/>
  <c r="BG245" i="4"/>
  <c r="BF245" i="4"/>
  <c r="BE245" i="4"/>
  <c r="T245" i="4"/>
  <c r="R245" i="4"/>
  <c r="P245" i="4"/>
  <c r="BK245" i="4"/>
  <c r="J245" i="4"/>
  <c r="BI244" i="4"/>
  <c r="BH244" i="4"/>
  <c r="BG244" i="4"/>
  <c r="BE244" i="4"/>
  <c r="T244" i="4"/>
  <c r="R244" i="4"/>
  <c r="P244" i="4"/>
  <c r="BK244" i="4"/>
  <c r="J244" i="4"/>
  <c r="BF244" i="4" s="1"/>
  <c r="BI243" i="4"/>
  <c r="BH243" i="4"/>
  <c r="BG243" i="4"/>
  <c r="BE243" i="4"/>
  <c r="T243" i="4"/>
  <c r="R243" i="4"/>
  <c r="P243" i="4"/>
  <c r="BK243" i="4"/>
  <c r="J243" i="4"/>
  <c r="BF243" i="4" s="1"/>
  <c r="BI242" i="4"/>
  <c r="BH242" i="4"/>
  <c r="BG242" i="4"/>
  <c r="BE242" i="4"/>
  <c r="T242" i="4"/>
  <c r="R242" i="4"/>
  <c r="P242" i="4"/>
  <c r="BK242" i="4"/>
  <c r="J242" i="4"/>
  <c r="BF242" i="4" s="1"/>
  <c r="BI241" i="4"/>
  <c r="BH241" i="4"/>
  <c r="BG241" i="4"/>
  <c r="BE241" i="4"/>
  <c r="T241" i="4"/>
  <c r="R241" i="4"/>
  <c r="P241" i="4"/>
  <c r="BK241" i="4"/>
  <c r="J241" i="4"/>
  <c r="BF241" i="4" s="1"/>
  <c r="BI240" i="4"/>
  <c r="BH240" i="4"/>
  <c r="BG240" i="4"/>
  <c r="BE240" i="4"/>
  <c r="T240" i="4"/>
  <c r="R240" i="4"/>
  <c r="P240" i="4"/>
  <c r="BK240" i="4"/>
  <c r="J240" i="4"/>
  <c r="BF240" i="4" s="1"/>
  <c r="BI239" i="4"/>
  <c r="BH239" i="4"/>
  <c r="BG239" i="4"/>
  <c r="BE239" i="4"/>
  <c r="T239" i="4"/>
  <c r="R239" i="4"/>
  <c r="P239" i="4"/>
  <c r="BK239" i="4"/>
  <c r="J239" i="4"/>
  <c r="BF239" i="4" s="1"/>
  <c r="BI238" i="4"/>
  <c r="BH238" i="4"/>
  <c r="BG238" i="4"/>
  <c r="BE238" i="4"/>
  <c r="T238" i="4"/>
  <c r="R238" i="4"/>
  <c r="P238" i="4"/>
  <c r="BK238" i="4"/>
  <c r="J238" i="4"/>
  <c r="BF238" i="4" s="1"/>
  <c r="BI237" i="4"/>
  <c r="BH237" i="4"/>
  <c r="BG237" i="4"/>
  <c r="BE237" i="4"/>
  <c r="T237" i="4"/>
  <c r="R237" i="4"/>
  <c r="P237" i="4"/>
  <c r="BK237" i="4"/>
  <c r="J237" i="4"/>
  <c r="BF237" i="4" s="1"/>
  <c r="BI236" i="4"/>
  <c r="BH236" i="4"/>
  <c r="BG236" i="4"/>
  <c r="BE236" i="4"/>
  <c r="T236" i="4"/>
  <c r="R236" i="4"/>
  <c r="P236" i="4"/>
  <c r="BK236" i="4"/>
  <c r="J236" i="4"/>
  <c r="BF236" i="4" s="1"/>
  <c r="BI235" i="4"/>
  <c r="BH235" i="4"/>
  <c r="BG235" i="4"/>
  <c r="BE235" i="4"/>
  <c r="T235" i="4"/>
  <c r="T234" i="4" s="1"/>
  <c r="R235" i="4"/>
  <c r="R234" i="4" s="1"/>
  <c r="P235" i="4"/>
  <c r="P234" i="4" s="1"/>
  <c r="BK235" i="4"/>
  <c r="BK234" i="4" s="1"/>
  <c r="J234" i="4" s="1"/>
  <c r="J68" i="4" s="1"/>
  <c r="J235" i="4"/>
  <c r="BF235" i="4" s="1"/>
  <c r="BI233" i="4"/>
  <c r="BH233" i="4"/>
  <c r="BG233" i="4"/>
  <c r="BE233" i="4"/>
  <c r="T233" i="4"/>
  <c r="R233" i="4"/>
  <c r="P233" i="4"/>
  <c r="BK233" i="4"/>
  <c r="J233" i="4"/>
  <c r="BF233" i="4" s="1"/>
  <c r="BI232" i="4"/>
  <c r="BH232" i="4"/>
  <c r="BG232" i="4"/>
  <c r="BF232" i="4"/>
  <c r="BE232" i="4"/>
  <c r="T232" i="4"/>
  <c r="R232" i="4"/>
  <c r="P232" i="4"/>
  <c r="BK232" i="4"/>
  <c r="J232" i="4"/>
  <c r="BI231" i="4"/>
  <c r="BH231" i="4"/>
  <c r="BG231" i="4"/>
  <c r="BE231" i="4"/>
  <c r="T231" i="4"/>
  <c r="R231" i="4"/>
  <c r="P231" i="4"/>
  <c r="BK231" i="4"/>
  <c r="J231" i="4"/>
  <c r="BF231" i="4" s="1"/>
  <c r="BI230" i="4"/>
  <c r="BH230" i="4"/>
  <c r="BG230" i="4"/>
  <c r="BF230" i="4"/>
  <c r="BE230" i="4"/>
  <c r="T230" i="4"/>
  <c r="R230" i="4"/>
  <c r="P230" i="4"/>
  <c r="BK230" i="4"/>
  <c r="J230" i="4"/>
  <c r="BI229" i="4"/>
  <c r="BH229" i="4"/>
  <c r="BG229" i="4"/>
  <c r="BE229" i="4"/>
  <c r="T229" i="4"/>
  <c r="R229" i="4"/>
  <c r="P229" i="4"/>
  <c r="BK229" i="4"/>
  <c r="J229" i="4"/>
  <c r="BF229" i="4" s="1"/>
  <c r="BI228" i="4"/>
  <c r="BH228" i="4"/>
  <c r="BG228" i="4"/>
  <c r="BE228" i="4"/>
  <c r="T228" i="4"/>
  <c r="R228" i="4"/>
  <c r="P228" i="4"/>
  <c r="BK228" i="4"/>
  <c r="J228" i="4"/>
  <c r="BF228" i="4" s="1"/>
  <c r="BI227" i="4"/>
  <c r="BH227" i="4"/>
  <c r="BG227" i="4"/>
  <c r="BE227" i="4"/>
  <c r="T227" i="4"/>
  <c r="R227" i="4"/>
  <c r="P227" i="4"/>
  <c r="BK227" i="4"/>
  <c r="J227" i="4"/>
  <c r="BF227" i="4" s="1"/>
  <c r="BI226" i="4"/>
  <c r="BH226" i="4"/>
  <c r="BG226" i="4"/>
  <c r="BE226" i="4"/>
  <c r="T226" i="4"/>
  <c r="R226" i="4"/>
  <c r="P226" i="4"/>
  <c r="BK226" i="4"/>
  <c r="J226" i="4"/>
  <c r="BF226" i="4" s="1"/>
  <c r="BI225" i="4"/>
  <c r="BH225" i="4"/>
  <c r="BG225" i="4"/>
  <c r="BE225" i="4"/>
  <c r="T225" i="4"/>
  <c r="R225" i="4"/>
  <c r="P225" i="4"/>
  <c r="BK225" i="4"/>
  <c r="J225" i="4"/>
  <c r="BF225" i="4" s="1"/>
  <c r="BI224" i="4"/>
  <c r="BH224" i="4"/>
  <c r="BG224" i="4"/>
  <c r="BE224" i="4"/>
  <c r="T224" i="4"/>
  <c r="R224" i="4"/>
  <c r="P224" i="4"/>
  <c r="BK224" i="4"/>
  <c r="J224" i="4"/>
  <c r="BF224" i="4" s="1"/>
  <c r="BI223" i="4"/>
  <c r="BH223" i="4"/>
  <c r="BG223" i="4"/>
  <c r="BE223" i="4"/>
  <c r="T223" i="4"/>
  <c r="R223" i="4"/>
  <c r="P223" i="4"/>
  <c r="BK223" i="4"/>
  <c r="J223" i="4"/>
  <c r="BF223" i="4" s="1"/>
  <c r="BI222" i="4"/>
  <c r="BH222" i="4"/>
  <c r="BG222" i="4"/>
  <c r="BE222" i="4"/>
  <c r="T222" i="4"/>
  <c r="R222" i="4"/>
  <c r="P222" i="4"/>
  <c r="BK222" i="4"/>
  <c r="J222" i="4"/>
  <c r="BF222" i="4" s="1"/>
  <c r="BI221" i="4"/>
  <c r="BH221" i="4"/>
  <c r="BG221" i="4"/>
  <c r="BE221" i="4"/>
  <c r="T221" i="4"/>
  <c r="R221" i="4"/>
  <c r="P221" i="4"/>
  <c r="BK221" i="4"/>
  <c r="J221" i="4"/>
  <c r="BF221" i="4" s="1"/>
  <c r="BI220" i="4"/>
  <c r="BH220" i="4"/>
  <c r="BG220" i="4"/>
  <c r="BE220" i="4"/>
  <c r="T220" i="4"/>
  <c r="R220" i="4"/>
  <c r="P220" i="4"/>
  <c r="BK220" i="4"/>
  <c r="J220" i="4"/>
  <c r="BF220" i="4" s="1"/>
  <c r="BI219" i="4"/>
  <c r="BH219" i="4"/>
  <c r="BG219" i="4"/>
  <c r="BE219" i="4"/>
  <c r="T219" i="4"/>
  <c r="T218" i="4" s="1"/>
  <c r="R219" i="4"/>
  <c r="R218" i="4" s="1"/>
  <c r="P219" i="4"/>
  <c r="P218" i="4" s="1"/>
  <c r="BK219" i="4"/>
  <c r="BK218" i="4" s="1"/>
  <c r="J218" i="4" s="1"/>
  <c r="J67" i="4" s="1"/>
  <c r="J219" i="4"/>
  <c r="BF219" i="4" s="1"/>
  <c r="BI217" i="4"/>
  <c r="BH217" i="4"/>
  <c r="BG217" i="4"/>
  <c r="BE217" i="4"/>
  <c r="T217" i="4"/>
  <c r="R217" i="4"/>
  <c r="P217" i="4"/>
  <c r="BK217" i="4"/>
  <c r="J217" i="4"/>
  <c r="BF217" i="4" s="1"/>
  <c r="BI216" i="4"/>
  <c r="BH216" i="4"/>
  <c r="BG216" i="4"/>
  <c r="BF216" i="4"/>
  <c r="BE216" i="4"/>
  <c r="T216" i="4"/>
  <c r="R216" i="4"/>
  <c r="P216" i="4"/>
  <c r="BK216" i="4"/>
  <c r="J216" i="4"/>
  <c r="BI215" i="4"/>
  <c r="BH215" i="4"/>
  <c r="BG215" i="4"/>
  <c r="BE215" i="4"/>
  <c r="T215" i="4"/>
  <c r="R215" i="4"/>
  <c r="P215" i="4"/>
  <c r="BK215" i="4"/>
  <c r="J215" i="4"/>
  <c r="BF215" i="4" s="1"/>
  <c r="BI214" i="4"/>
  <c r="BH214" i="4"/>
  <c r="BG214" i="4"/>
  <c r="BF214" i="4"/>
  <c r="BE214" i="4"/>
  <c r="T214" i="4"/>
  <c r="R214" i="4"/>
  <c r="P214" i="4"/>
  <c r="BK214" i="4"/>
  <c r="J214" i="4"/>
  <c r="BI213" i="4"/>
  <c r="BH213" i="4"/>
  <c r="BG213" i="4"/>
  <c r="BE213" i="4"/>
  <c r="T213" i="4"/>
  <c r="R213" i="4"/>
  <c r="P213" i="4"/>
  <c r="BK213" i="4"/>
  <c r="J213" i="4"/>
  <c r="BF213" i="4" s="1"/>
  <c r="BI212" i="4"/>
  <c r="BH212" i="4"/>
  <c r="BG212" i="4"/>
  <c r="BF212" i="4"/>
  <c r="BE212" i="4"/>
  <c r="T212" i="4"/>
  <c r="R212" i="4"/>
  <c r="P212" i="4"/>
  <c r="BK212" i="4"/>
  <c r="J212" i="4"/>
  <c r="BI211" i="4"/>
  <c r="BH211" i="4"/>
  <c r="BG211" i="4"/>
  <c r="BE211" i="4"/>
  <c r="T211" i="4"/>
  <c r="R211" i="4"/>
  <c r="P211" i="4"/>
  <c r="BK211" i="4"/>
  <c r="J211" i="4"/>
  <c r="BF211" i="4" s="1"/>
  <c r="BI210" i="4"/>
  <c r="BH210" i="4"/>
  <c r="BG210" i="4"/>
  <c r="BF210" i="4"/>
  <c r="BE210" i="4"/>
  <c r="T210" i="4"/>
  <c r="R210" i="4"/>
  <c r="P210" i="4"/>
  <c r="BK210" i="4"/>
  <c r="J210" i="4"/>
  <c r="BI209" i="4"/>
  <c r="BH209" i="4"/>
  <c r="BG209" i="4"/>
  <c r="BE209" i="4"/>
  <c r="T209" i="4"/>
  <c r="R209" i="4"/>
  <c r="P209" i="4"/>
  <c r="BK209" i="4"/>
  <c r="J209" i="4"/>
  <c r="BF209" i="4" s="1"/>
  <c r="BI208" i="4"/>
  <c r="BH208" i="4"/>
  <c r="BG208" i="4"/>
  <c r="BE208" i="4"/>
  <c r="T208" i="4"/>
  <c r="R208" i="4"/>
  <c r="P208" i="4"/>
  <c r="BK208" i="4"/>
  <c r="J208" i="4"/>
  <c r="BF208" i="4" s="1"/>
  <c r="BI207" i="4"/>
  <c r="BH207" i="4"/>
  <c r="BG207" i="4"/>
  <c r="BE207" i="4"/>
  <c r="T207" i="4"/>
  <c r="R207" i="4"/>
  <c r="P207" i="4"/>
  <c r="BK207" i="4"/>
  <c r="J207" i="4"/>
  <c r="BF207" i="4" s="1"/>
  <c r="BI206" i="4"/>
  <c r="BH206" i="4"/>
  <c r="BG206" i="4"/>
  <c r="BE206" i="4"/>
  <c r="T206" i="4"/>
  <c r="T205" i="4" s="1"/>
  <c r="R206" i="4"/>
  <c r="R205" i="4" s="1"/>
  <c r="P206" i="4"/>
  <c r="P205" i="4" s="1"/>
  <c r="BK206" i="4"/>
  <c r="J206" i="4"/>
  <c r="BF206" i="4" s="1"/>
  <c r="BI203" i="4"/>
  <c r="BH203" i="4"/>
  <c r="BG203" i="4"/>
  <c r="BF203" i="4"/>
  <c r="BE203" i="4"/>
  <c r="T203" i="4"/>
  <c r="R203" i="4"/>
  <c r="P203" i="4"/>
  <c r="BK203" i="4"/>
  <c r="J203" i="4"/>
  <c r="BI197" i="4"/>
  <c r="BH197" i="4"/>
  <c r="BG197" i="4"/>
  <c r="BE197" i="4"/>
  <c r="T197" i="4"/>
  <c r="T196" i="4" s="1"/>
  <c r="R197" i="4"/>
  <c r="R196" i="4" s="1"/>
  <c r="P197" i="4"/>
  <c r="P196" i="4" s="1"/>
  <c r="BK197" i="4"/>
  <c r="BK196" i="4" s="1"/>
  <c r="J196" i="4" s="1"/>
  <c r="J65" i="4" s="1"/>
  <c r="J197" i="4"/>
  <c r="BF197" i="4" s="1"/>
  <c r="BI195" i="4"/>
  <c r="BH195" i="4"/>
  <c r="BG195" i="4"/>
  <c r="BF195" i="4"/>
  <c r="BE195" i="4"/>
  <c r="T195" i="4"/>
  <c r="R195" i="4"/>
  <c r="P195" i="4"/>
  <c r="BK195" i="4"/>
  <c r="J195" i="4"/>
  <c r="BI193" i="4"/>
  <c r="BH193" i="4"/>
  <c r="BG193" i="4"/>
  <c r="BE193" i="4"/>
  <c r="T193" i="4"/>
  <c r="R193" i="4"/>
  <c r="P193" i="4"/>
  <c r="BK193" i="4"/>
  <c r="J193" i="4"/>
  <c r="BF193" i="4" s="1"/>
  <c r="BI192" i="4"/>
  <c r="BH192" i="4"/>
  <c r="BG192" i="4"/>
  <c r="BF192" i="4"/>
  <c r="BE192" i="4"/>
  <c r="T192" i="4"/>
  <c r="R192" i="4"/>
  <c r="P192" i="4"/>
  <c r="BK192" i="4"/>
  <c r="J192" i="4"/>
  <c r="BI190" i="4"/>
  <c r="BH190" i="4"/>
  <c r="BG190" i="4"/>
  <c r="BE190" i="4"/>
  <c r="T190" i="4"/>
  <c r="R190" i="4"/>
  <c r="P190" i="4"/>
  <c r="BK190" i="4"/>
  <c r="J190" i="4"/>
  <c r="BF190" i="4" s="1"/>
  <c r="BI188" i="4"/>
  <c r="BH188" i="4"/>
  <c r="BG188" i="4"/>
  <c r="BF188" i="4"/>
  <c r="BE188" i="4"/>
  <c r="T188" i="4"/>
  <c r="R188" i="4"/>
  <c r="R187" i="4" s="1"/>
  <c r="P188" i="4"/>
  <c r="P187" i="4" s="1"/>
  <c r="BK188" i="4"/>
  <c r="BK187" i="4" s="1"/>
  <c r="J188" i="4"/>
  <c r="BI185" i="4"/>
  <c r="BH185" i="4"/>
  <c r="BG185" i="4"/>
  <c r="BF185" i="4"/>
  <c r="BE185" i="4"/>
  <c r="T185" i="4"/>
  <c r="T184" i="4" s="1"/>
  <c r="R185" i="4"/>
  <c r="R184" i="4" s="1"/>
  <c r="P185" i="4"/>
  <c r="P184" i="4" s="1"/>
  <c r="BK185" i="4"/>
  <c r="BK184" i="4" s="1"/>
  <c r="J184" i="4" s="1"/>
  <c r="J185" i="4"/>
  <c r="J62" i="4"/>
  <c r="BI183" i="4"/>
  <c r="BH183" i="4"/>
  <c r="BG183" i="4"/>
  <c r="BF183" i="4"/>
  <c r="BE183" i="4"/>
  <c r="T183" i="4"/>
  <c r="R183" i="4"/>
  <c r="P183" i="4"/>
  <c r="BK183" i="4"/>
  <c r="J183" i="4"/>
  <c r="BI180" i="4"/>
  <c r="BH180" i="4"/>
  <c r="BG180" i="4"/>
  <c r="BE180" i="4"/>
  <c r="T180" i="4"/>
  <c r="R180" i="4"/>
  <c r="P180" i="4"/>
  <c r="BK180" i="4"/>
  <c r="J180" i="4"/>
  <c r="BF180" i="4" s="1"/>
  <c r="BI179" i="4"/>
  <c r="BH179" i="4"/>
  <c r="BG179" i="4"/>
  <c r="BF179" i="4"/>
  <c r="BE179" i="4"/>
  <c r="T179" i="4"/>
  <c r="R179" i="4"/>
  <c r="P179" i="4"/>
  <c r="BK179" i="4"/>
  <c r="J179" i="4"/>
  <c r="BI178" i="4"/>
  <c r="BH178" i="4"/>
  <c r="BG178" i="4"/>
  <c r="BE178" i="4"/>
  <c r="T178" i="4"/>
  <c r="T177" i="4" s="1"/>
  <c r="R178" i="4"/>
  <c r="R177" i="4" s="1"/>
  <c r="P178" i="4"/>
  <c r="P177" i="4" s="1"/>
  <c r="BK178" i="4"/>
  <c r="BK177" i="4" s="1"/>
  <c r="J177" i="4" s="1"/>
  <c r="J61" i="4" s="1"/>
  <c r="J178" i="4"/>
  <c r="BF178" i="4" s="1"/>
  <c r="BI175" i="4"/>
  <c r="BH175" i="4"/>
  <c r="BG175" i="4"/>
  <c r="BF175" i="4"/>
  <c r="BE175" i="4"/>
  <c r="T175" i="4"/>
  <c r="R175" i="4"/>
  <c r="P175" i="4"/>
  <c r="BK175" i="4"/>
  <c r="J175" i="4"/>
  <c r="BI170" i="4"/>
  <c r="BH170" i="4"/>
  <c r="BG170" i="4"/>
  <c r="BE170" i="4"/>
  <c r="T170" i="4"/>
  <c r="R170" i="4"/>
  <c r="P170" i="4"/>
  <c r="BK170" i="4"/>
  <c r="J170" i="4"/>
  <c r="BF170" i="4" s="1"/>
  <c r="BI169" i="4"/>
  <c r="BH169" i="4"/>
  <c r="BG169" i="4"/>
  <c r="BF169" i="4"/>
  <c r="BE169" i="4"/>
  <c r="T169" i="4"/>
  <c r="R169" i="4"/>
  <c r="P169" i="4"/>
  <c r="BK169" i="4"/>
  <c r="J169" i="4"/>
  <c r="BI168" i="4"/>
  <c r="BH168" i="4"/>
  <c r="BG168" i="4"/>
  <c r="BE168" i="4"/>
  <c r="T168" i="4"/>
  <c r="R168" i="4"/>
  <c r="P168" i="4"/>
  <c r="BK168" i="4"/>
  <c r="J168" i="4"/>
  <c r="BF168" i="4" s="1"/>
  <c r="BI165" i="4"/>
  <c r="BH165" i="4"/>
  <c r="BG165" i="4"/>
  <c r="BF165" i="4"/>
  <c r="BE165" i="4"/>
  <c r="T165" i="4"/>
  <c r="R165" i="4"/>
  <c r="P165" i="4"/>
  <c r="BK165" i="4"/>
  <c r="J165" i="4"/>
  <c r="BI162" i="4"/>
  <c r="BH162" i="4"/>
  <c r="BG162" i="4"/>
  <c r="BE162" i="4"/>
  <c r="T162" i="4"/>
  <c r="R162" i="4"/>
  <c r="P162" i="4"/>
  <c r="BK162" i="4"/>
  <c r="J162" i="4"/>
  <c r="BF162" i="4" s="1"/>
  <c r="BI158" i="4"/>
  <c r="BH158" i="4"/>
  <c r="BG158" i="4"/>
  <c r="BF158" i="4"/>
  <c r="BE158" i="4"/>
  <c r="T158" i="4"/>
  <c r="R158" i="4"/>
  <c r="P158" i="4"/>
  <c r="BK158" i="4"/>
  <c r="J158" i="4"/>
  <c r="BI153" i="4"/>
  <c r="BH153" i="4"/>
  <c r="BG153" i="4"/>
  <c r="BE153" i="4"/>
  <c r="T153" i="4"/>
  <c r="R153" i="4"/>
  <c r="P153" i="4"/>
  <c r="BK153" i="4"/>
  <c r="J153" i="4"/>
  <c r="BF153" i="4" s="1"/>
  <c r="BI151" i="4"/>
  <c r="BH151" i="4"/>
  <c r="BG151" i="4"/>
  <c r="BF151" i="4"/>
  <c r="BE151" i="4"/>
  <c r="T151" i="4"/>
  <c r="R151" i="4"/>
  <c r="P151" i="4"/>
  <c r="BK151" i="4"/>
  <c r="J151" i="4"/>
  <c r="BI150" i="4"/>
  <c r="BH150" i="4"/>
  <c r="BG150" i="4"/>
  <c r="BE150" i="4"/>
  <c r="T150" i="4"/>
  <c r="R150" i="4"/>
  <c r="P150" i="4"/>
  <c r="BK150" i="4"/>
  <c r="J150" i="4"/>
  <c r="BF150" i="4" s="1"/>
  <c r="BI149" i="4"/>
  <c r="BH149" i="4"/>
  <c r="BG149" i="4"/>
  <c r="BF149" i="4"/>
  <c r="BE149" i="4"/>
  <c r="T149" i="4"/>
  <c r="T148" i="4" s="1"/>
  <c r="R149" i="4"/>
  <c r="R148" i="4" s="1"/>
  <c r="P149" i="4"/>
  <c r="P148" i="4" s="1"/>
  <c r="BK149" i="4"/>
  <c r="BK148" i="4" s="1"/>
  <c r="J148" i="4" s="1"/>
  <c r="J60" i="4" s="1"/>
  <c r="J149" i="4"/>
  <c r="BI147" i="4"/>
  <c r="BH147" i="4"/>
  <c r="BG147" i="4"/>
  <c r="BF147" i="4"/>
  <c r="BE147" i="4"/>
  <c r="T147" i="4"/>
  <c r="R147" i="4"/>
  <c r="P147" i="4"/>
  <c r="BK147" i="4"/>
  <c r="J147" i="4"/>
  <c r="BI146" i="4"/>
  <c r="BH146" i="4"/>
  <c r="BG146" i="4"/>
  <c r="BE146" i="4"/>
  <c r="T146" i="4"/>
  <c r="R146" i="4"/>
  <c r="P146" i="4"/>
  <c r="BK146" i="4"/>
  <c r="J146" i="4"/>
  <c r="BF146" i="4" s="1"/>
  <c r="BI145" i="4"/>
  <c r="BH145" i="4"/>
  <c r="BG145" i="4"/>
  <c r="BF145" i="4"/>
  <c r="BE145" i="4"/>
  <c r="T145" i="4"/>
  <c r="R145" i="4"/>
  <c r="P145" i="4"/>
  <c r="BK145" i="4"/>
  <c r="J145" i="4"/>
  <c r="BI137" i="4"/>
  <c r="BH137" i="4"/>
  <c r="BG137" i="4"/>
  <c r="BE137" i="4"/>
  <c r="T137" i="4"/>
  <c r="R137" i="4"/>
  <c r="P137" i="4"/>
  <c r="BK137" i="4"/>
  <c r="J137" i="4"/>
  <c r="BF137" i="4" s="1"/>
  <c r="BI136" i="4"/>
  <c r="BH136" i="4"/>
  <c r="BG136" i="4"/>
  <c r="BF136" i="4"/>
  <c r="BE136" i="4"/>
  <c r="T136" i="4"/>
  <c r="R136" i="4"/>
  <c r="P136" i="4"/>
  <c r="BK136" i="4"/>
  <c r="J136" i="4"/>
  <c r="BI131" i="4"/>
  <c r="BH131" i="4"/>
  <c r="BG131" i="4"/>
  <c r="BE131" i="4"/>
  <c r="T131" i="4"/>
  <c r="R131" i="4"/>
  <c r="P131" i="4"/>
  <c r="BK131" i="4"/>
  <c r="J131" i="4"/>
  <c r="BF131" i="4" s="1"/>
  <c r="BI128" i="4"/>
  <c r="BH128" i="4"/>
  <c r="BG128" i="4"/>
  <c r="BF128" i="4"/>
  <c r="BE128" i="4"/>
  <c r="T128" i="4"/>
  <c r="R128" i="4"/>
  <c r="P128" i="4"/>
  <c r="BK128" i="4"/>
  <c r="J128" i="4"/>
  <c r="BI126" i="4"/>
  <c r="BH126" i="4"/>
  <c r="BG126" i="4"/>
  <c r="BE126" i="4"/>
  <c r="T126" i="4"/>
  <c r="R126" i="4"/>
  <c r="P126" i="4"/>
  <c r="BK126" i="4"/>
  <c r="J126" i="4"/>
  <c r="BF126" i="4" s="1"/>
  <c r="BI125" i="4"/>
  <c r="BH125" i="4"/>
  <c r="BG125" i="4"/>
  <c r="BF125" i="4"/>
  <c r="BE125" i="4"/>
  <c r="T125" i="4"/>
  <c r="R125" i="4"/>
  <c r="P125" i="4"/>
  <c r="BK125" i="4"/>
  <c r="J125" i="4"/>
  <c r="BI123" i="4"/>
  <c r="BH123" i="4"/>
  <c r="BG123" i="4"/>
  <c r="BE123" i="4"/>
  <c r="T123" i="4"/>
  <c r="R123" i="4"/>
  <c r="P123" i="4"/>
  <c r="BK123" i="4"/>
  <c r="J123" i="4"/>
  <c r="BF123" i="4" s="1"/>
  <c r="BI121" i="4"/>
  <c r="BH121" i="4"/>
  <c r="BG121" i="4"/>
  <c r="BF121" i="4"/>
  <c r="BE121" i="4"/>
  <c r="T121" i="4"/>
  <c r="R121" i="4"/>
  <c r="P121" i="4"/>
  <c r="BK121" i="4"/>
  <c r="J121" i="4"/>
  <c r="BI111" i="4"/>
  <c r="BH111" i="4"/>
  <c r="BG111" i="4"/>
  <c r="BE111" i="4"/>
  <c r="T111" i="4"/>
  <c r="T110" i="4" s="1"/>
  <c r="R111" i="4"/>
  <c r="R110" i="4" s="1"/>
  <c r="P111" i="4"/>
  <c r="P110" i="4" s="1"/>
  <c r="BK111" i="4"/>
  <c r="BK110" i="4" s="1"/>
  <c r="J110" i="4" s="1"/>
  <c r="J59" i="4" s="1"/>
  <c r="J111" i="4"/>
  <c r="BF111" i="4" s="1"/>
  <c r="BI108" i="4"/>
  <c r="BH108" i="4"/>
  <c r="BG108" i="4"/>
  <c r="BF108" i="4"/>
  <c r="BE108" i="4"/>
  <c r="T108" i="4"/>
  <c r="R108" i="4"/>
  <c r="P108" i="4"/>
  <c r="BK108" i="4"/>
  <c r="J108" i="4"/>
  <c r="BI104" i="4"/>
  <c r="BH104" i="4"/>
  <c r="BG104" i="4"/>
  <c r="BE104" i="4"/>
  <c r="T104" i="4"/>
  <c r="R104" i="4"/>
  <c r="P104" i="4"/>
  <c r="BK104" i="4"/>
  <c r="J104" i="4"/>
  <c r="BF104" i="4" s="1"/>
  <c r="BI103" i="4"/>
  <c r="F34" i="4" s="1"/>
  <c r="BD54" i="1" s="1"/>
  <c r="BH103" i="4"/>
  <c r="F33" i="4" s="1"/>
  <c r="BC54" i="1" s="1"/>
  <c r="BG103" i="4"/>
  <c r="F32" i="4" s="1"/>
  <c r="BB54" i="1" s="1"/>
  <c r="BE103" i="4"/>
  <c r="J30" i="4" s="1"/>
  <c r="AV54" i="1" s="1"/>
  <c r="T103" i="4"/>
  <c r="T102" i="4" s="1"/>
  <c r="T101" i="4" s="1"/>
  <c r="R103" i="4"/>
  <c r="R102" i="4" s="1"/>
  <c r="R101" i="4" s="1"/>
  <c r="P103" i="4"/>
  <c r="P102" i="4" s="1"/>
  <c r="P101" i="4" s="1"/>
  <c r="BK103" i="4"/>
  <c r="BK102" i="4" s="1"/>
  <c r="J103" i="4"/>
  <c r="BF103" i="4" s="1"/>
  <c r="F94" i="4"/>
  <c r="E92" i="4"/>
  <c r="F49" i="4"/>
  <c r="E47" i="4"/>
  <c r="J21" i="4"/>
  <c r="E21" i="4"/>
  <c r="J51" i="4" s="1"/>
  <c r="J20" i="4"/>
  <c r="J18" i="4"/>
  <c r="E18" i="4"/>
  <c r="F97" i="4" s="1"/>
  <c r="J17" i="4"/>
  <c r="J15" i="4"/>
  <c r="E15" i="4"/>
  <c r="F51" i="4" s="1"/>
  <c r="J14" i="4"/>
  <c r="J12" i="4"/>
  <c r="J49" i="4" s="1"/>
  <c r="E7" i="4"/>
  <c r="E45" i="4" s="1"/>
  <c r="AY53" i="1"/>
  <c r="AX53" i="1"/>
  <c r="BI181" i="3"/>
  <c r="BH181" i="3"/>
  <c r="BG181" i="3"/>
  <c r="BE181" i="3"/>
  <c r="T181" i="3"/>
  <c r="T180" i="3" s="1"/>
  <c r="R181" i="3"/>
  <c r="R180" i="3" s="1"/>
  <c r="P181" i="3"/>
  <c r="P180" i="3" s="1"/>
  <c r="BK181" i="3"/>
  <c r="BK180" i="3" s="1"/>
  <c r="J180" i="3" s="1"/>
  <c r="J68" i="3" s="1"/>
  <c r="J181" i="3"/>
  <c r="BF181" i="3" s="1"/>
  <c r="BI179" i="3"/>
  <c r="BH179" i="3"/>
  <c r="BG179" i="3"/>
  <c r="BE179" i="3"/>
  <c r="T179" i="3"/>
  <c r="T178" i="3" s="1"/>
  <c r="R179" i="3"/>
  <c r="R178" i="3" s="1"/>
  <c r="P179" i="3"/>
  <c r="P178" i="3" s="1"/>
  <c r="BK179" i="3"/>
  <c r="BK178" i="3" s="1"/>
  <c r="J178" i="3" s="1"/>
  <c r="J67" i="3" s="1"/>
  <c r="J179" i="3"/>
  <c r="BF179" i="3" s="1"/>
  <c r="BI177" i="3"/>
  <c r="BH177" i="3"/>
  <c r="BG177" i="3"/>
  <c r="BE177" i="3"/>
  <c r="T177" i="3"/>
  <c r="R177" i="3"/>
  <c r="P177" i="3"/>
  <c r="BK177" i="3"/>
  <c r="J177" i="3"/>
  <c r="BF177" i="3" s="1"/>
  <c r="BI176" i="3"/>
  <c r="BH176" i="3"/>
  <c r="BG176" i="3"/>
  <c r="BE176" i="3"/>
  <c r="T176" i="3"/>
  <c r="R176" i="3"/>
  <c r="P176" i="3"/>
  <c r="BK176" i="3"/>
  <c r="J176" i="3"/>
  <c r="BF176" i="3" s="1"/>
  <c r="BI175" i="3"/>
  <c r="BH175" i="3"/>
  <c r="BG175" i="3"/>
  <c r="BE175" i="3"/>
  <c r="T175" i="3"/>
  <c r="R175" i="3"/>
  <c r="P175" i="3"/>
  <c r="BK175" i="3"/>
  <c r="J175" i="3"/>
  <c r="BF175" i="3" s="1"/>
  <c r="BI174" i="3"/>
  <c r="BH174" i="3"/>
  <c r="BG174" i="3"/>
  <c r="BE174" i="3"/>
  <c r="T174" i="3"/>
  <c r="R174" i="3"/>
  <c r="P174" i="3"/>
  <c r="BK174" i="3"/>
  <c r="J174" i="3"/>
  <c r="BF174" i="3" s="1"/>
  <c r="BI173" i="3"/>
  <c r="BH173" i="3"/>
  <c r="BG173" i="3"/>
  <c r="BE173" i="3"/>
  <c r="T173" i="3"/>
  <c r="R173" i="3"/>
  <c r="P173" i="3"/>
  <c r="BK173" i="3"/>
  <c r="J173" i="3"/>
  <c r="BF173" i="3" s="1"/>
  <c r="BI172" i="3"/>
  <c r="BH172" i="3"/>
  <c r="BG172" i="3"/>
  <c r="BE172" i="3"/>
  <c r="T172" i="3"/>
  <c r="R172" i="3"/>
  <c r="P172" i="3"/>
  <c r="BK172" i="3"/>
  <c r="J172" i="3"/>
  <c r="BF172" i="3" s="1"/>
  <c r="BI171" i="3"/>
  <c r="BH171" i="3"/>
  <c r="BG171" i="3"/>
  <c r="BE171" i="3"/>
  <c r="T171" i="3"/>
  <c r="R171" i="3"/>
  <c r="P171" i="3"/>
  <c r="BK171" i="3"/>
  <c r="J171" i="3"/>
  <c r="BF171" i="3" s="1"/>
  <c r="BI170" i="3"/>
  <c r="BH170" i="3"/>
  <c r="BG170" i="3"/>
  <c r="BE170" i="3"/>
  <c r="T170" i="3"/>
  <c r="R170" i="3"/>
  <c r="P170" i="3"/>
  <c r="BK170" i="3"/>
  <c r="J170" i="3"/>
  <c r="BF170" i="3" s="1"/>
  <c r="BI169" i="3"/>
  <c r="BH169" i="3"/>
  <c r="BG169" i="3"/>
  <c r="BE169" i="3"/>
  <c r="T169" i="3"/>
  <c r="R169" i="3"/>
  <c r="P169" i="3"/>
  <c r="BK169" i="3"/>
  <c r="J169" i="3"/>
  <c r="BF169" i="3" s="1"/>
  <c r="BI168" i="3"/>
  <c r="BH168" i="3"/>
  <c r="BG168" i="3"/>
  <c r="BF168" i="3"/>
  <c r="BE168" i="3"/>
  <c r="T168" i="3"/>
  <c r="R168" i="3"/>
  <c r="P168" i="3"/>
  <c r="BK168" i="3"/>
  <c r="J168" i="3"/>
  <c r="BI167" i="3"/>
  <c r="BH167" i="3"/>
  <c r="BG167" i="3"/>
  <c r="BE167" i="3"/>
  <c r="T167" i="3"/>
  <c r="R167" i="3"/>
  <c r="P167" i="3"/>
  <c r="BK167" i="3"/>
  <c r="J167" i="3"/>
  <c r="BF167" i="3" s="1"/>
  <c r="BI166" i="3"/>
  <c r="BH166" i="3"/>
  <c r="BG166" i="3"/>
  <c r="BF166" i="3"/>
  <c r="BE166" i="3"/>
  <c r="T166" i="3"/>
  <c r="R166" i="3"/>
  <c r="P166" i="3"/>
  <c r="BK166" i="3"/>
  <c r="J166" i="3"/>
  <c r="BI165" i="3"/>
  <c r="BH165" i="3"/>
  <c r="BG165" i="3"/>
  <c r="BE165" i="3"/>
  <c r="T165" i="3"/>
  <c r="R165" i="3"/>
  <c r="P165" i="3"/>
  <c r="BK165" i="3"/>
  <c r="J165" i="3"/>
  <c r="BF165" i="3" s="1"/>
  <c r="BI164" i="3"/>
  <c r="BH164" i="3"/>
  <c r="BG164" i="3"/>
  <c r="BF164" i="3"/>
  <c r="BE164" i="3"/>
  <c r="T164" i="3"/>
  <c r="T163" i="3" s="1"/>
  <c r="R164" i="3"/>
  <c r="R163" i="3" s="1"/>
  <c r="P164" i="3"/>
  <c r="P163" i="3" s="1"/>
  <c r="BK164" i="3"/>
  <c r="BK163" i="3" s="1"/>
  <c r="J163" i="3" s="1"/>
  <c r="J66" i="3" s="1"/>
  <c r="J164" i="3"/>
  <c r="BI162" i="3"/>
  <c r="BH162" i="3"/>
  <c r="BG162" i="3"/>
  <c r="BE162" i="3"/>
  <c r="T162" i="3"/>
  <c r="R162" i="3"/>
  <c r="P162" i="3"/>
  <c r="BK162" i="3"/>
  <c r="J162" i="3"/>
  <c r="BF162" i="3" s="1"/>
  <c r="BI161" i="3"/>
  <c r="BH161" i="3"/>
  <c r="BG161" i="3"/>
  <c r="BE161" i="3"/>
  <c r="T161" i="3"/>
  <c r="R161" i="3"/>
  <c r="P161" i="3"/>
  <c r="BK161" i="3"/>
  <c r="J161" i="3"/>
  <c r="BF161" i="3" s="1"/>
  <c r="BI160" i="3"/>
  <c r="BH160" i="3"/>
  <c r="BG160" i="3"/>
  <c r="BE160" i="3"/>
  <c r="T160" i="3"/>
  <c r="R160" i="3"/>
  <c r="P160" i="3"/>
  <c r="BK160" i="3"/>
  <c r="J160" i="3"/>
  <c r="BF160" i="3" s="1"/>
  <c r="BI159" i="3"/>
  <c r="BH159" i="3"/>
  <c r="BG159" i="3"/>
  <c r="BE159" i="3"/>
  <c r="T159" i="3"/>
  <c r="R159" i="3"/>
  <c r="P159" i="3"/>
  <c r="BK159" i="3"/>
  <c r="J159" i="3"/>
  <c r="BF159" i="3" s="1"/>
  <c r="BI158" i="3"/>
  <c r="BH158" i="3"/>
  <c r="BG158" i="3"/>
  <c r="BE158" i="3"/>
  <c r="T158" i="3"/>
  <c r="R158" i="3"/>
  <c r="P158" i="3"/>
  <c r="BK158" i="3"/>
  <c r="J158" i="3"/>
  <c r="BF158" i="3" s="1"/>
  <c r="BI157" i="3"/>
  <c r="BH157" i="3"/>
  <c r="BG157" i="3"/>
  <c r="BE157" i="3"/>
  <c r="T157" i="3"/>
  <c r="R157" i="3"/>
  <c r="P157" i="3"/>
  <c r="BK157" i="3"/>
  <c r="J157" i="3"/>
  <c r="BF157" i="3" s="1"/>
  <c r="BI156" i="3"/>
  <c r="BH156" i="3"/>
  <c r="BG156" i="3"/>
  <c r="BE156" i="3"/>
  <c r="T156" i="3"/>
  <c r="R156" i="3"/>
  <c r="P156" i="3"/>
  <c r="BK156" i="3"/>
  <c r="J156" i="3"/>
  <c r="BF156" i="3" s="1"/>
  <c r="BI155" i="3"/>
  <c r="BH155" i="3"/>
  <c r="BG155" i="3"/>
  <c r="BE155" i="3"/>
  <c r="T155" i="3"/>
  <c r="R155" i="3"/>
  <c r="P155" i="3"/>
  <c r="BK155" i="3"/>
  <c r="J155" i="3"/>
  <c r="BF155" i="3" s="1"/>
  <c r="BI154" i="3"/>
  <c r="BH154" i="3"/>
  <c r="BG154" i="3"/>
  <c r="BE154" i="3"/>
  <c r="T154" i="3"/>
  <c r="R154" i="3"/>
  <c r="P154" i="3"/>
  <c r="BK154" i="3"/>
  <c r="J154" i="3"/>
  <c r="BF154" i="3" s="1"/>
  <c r="BI153" i="3"/>
  <c r="BH153" i="3"/>
  <c r="BG153" i="3"/>
  <c r="BE153" i="3"/>
  <c r="T153" i="3"/>
  <c r="R153" i="3"/>
  <c r="P153" i="3"/>
  <c r="BK153" i="3"/>
  <c r="J153" i="3"/>
  <c r="BF153" i="3" s="1"/>
  <c r="BI152" i="3"/>
  <c r="BH152" i="3"/>
  <c r="BG152" i="3"/>
  <c r="BE152" i="3"/>
  <c r="T152" i="3"/>
  <c r="T151" i="3" s="1"/>
  <c r="R152" i="3"/>
  <c r="R151" i="3" s="1"/>
  <c r="P152" i="3"/>
  <c r="P151" i="3" s="1"/>
  <c r="BK152" i="3"/>
  <c r="BK151" i="3" s="1"/>
  <c r="J151" i="3" s="1"/>
  <c r="J65" i="3" s="1"/>
  <c r="J152" i="3"/>
  <c r="BF152" i="3" s="1"/>
  <c r="BI150" i="3"/>
  <c r="BH150" i="3"/>
  <c r="BG150" i="3"/>
  <c r="BE150" i="3"/>
  <c r="T150" i="3"/>
  <c r="R150" i="3"/>
  <c r="P150" i="3"/>
  <c r="BK150" i="3"/>
  <c r="J150" i="3"/>
  <c r="BF150" i="3" s="1"/>
  <c r="BI149" i="3"/>
  <c r="BH149" i="3"/>
  <c r="BG149" i="3"/>
  <c r="BF149" i="3"/>
  <c r="BE149" i="3"/>
  <c r="T149" i="3"/>
  <c r="R149" i="3"/>
  <c r="P149" i="3"/>
  <c r="BK149" i="3"/>
  <c r="J149" i="3"/>
  <c r="BI148" i="3"/>
  <c r="BH148" i="3"/>
  <c r="BG148" i="3"/>
  <c r="BE148" i="3"/>
  <c r="T148" i="3"/>
  <c r="R148" i="3"/>
  <c r="P148" i="3"/>
  <c r="BK148" i="3"/>
  <c r="J148" i="3"/>
  <c r="BF148" i="3" s="1"/>
  <c r="BI147" i="3"/>
  <c r="BH147" i="3"/>
  <c r="BG147" i="3"/>
  <c r="BF147" i="3"/>
  <c r="BE147" i="3"/>
  <c r="T147" i="3"/>
  <c r="R147" i="3"/>
  <c r="P147" i="3"/>
  <c r="BK147" i="3"/>
  <c r="J147" i="3"/>
  <c r="BI146" i="3"/>
  <c r="BH146" i="3"/>
  <c r="BG146" i="3"/>
  <c r="BE146" i="3"/>
  <c r="T146" i="3"/>
  <c r="R146" i="3"/>
  <c r="P146" i="3"/>
  <c r="BK146" i="3"/>
  <c r="J146" i="3"/>
  <c r="BF146" i="3" s="1"/>
  <c r="BI145" i="3"/>
  <c r="BH145" i="3"/>
  <c r="BG145" i="3"/>
  <c r="BF145" i="3"/>
  <c r="BE145" i="3"/>
  <c r="T145" i="3"/>
  <c r="T144" i="3" s="1"/>
  <c r="R145" i="3"/>
  <c r="R144" i="3" s="1"/>
  <c r="P145" i="3"/>
  <c r="P144" i="3" s="1"/>
  <c r="BK145" i="3"/>
  <c r="BK144" i="3" s="1"/>
  <c r="J144" i="3" s="1"/>
  <c r="J64" i="3" s="1"/>
  <c r="J145" i="3"/>
  <c r="BI143" i="3"/>
  <c r="BH143" i="3"/>
  <c r="BG143" i="3"/>
  <c r="BE143" i="3"/>
  <c r="T143" i="3"/>
  <c r="R143" i="3"/>
  <c r="P143" i="3"/>
  <c r="BK143" i="3"/>
  <c r="J143" i="3"/>
  <c r="BF143" i="3" s="1"/>
  <c r="BI142" i="3"/>
  <c r="BH142" i="3"/>
  <c r="BG142" i="3"/>
  <c r="BE142" i="3"/>
  <c r="T142" i="3"/>
  <c r="R142" i="3"/>
  <c r="P142" i="3"/>
  <c r="BK142" i="3"/>
  <c r="J142" i="3"/>
  <c r="BF142" i="3" s="1"/>
  <c r="BI141" i="3"/>
  <c r="BH141" i="3"/>
  <c r="BG141" i="3"/>
  <c r="BE141" i="3"/>
  <c r="T141" i="3"/>
  <c r="R141" i="3"/>
  <c r="P141" i="3"/>
  <c r="BK141" i="3"/>
  <c r="J141" i="3"/>
  <c r="BF141" i="3" s="1"/>
  <c r="BI140" i="3"/>
  <c r="BH140" i="3"/>
  <c r="BG140" i="3"/>
  <c r="BE140" i="3"/>
  <c r="T140" i="3"/>
  <c r="R140" i="3"/>
  <c r="P140" i="3"/>
  <c r="BK140" i="3"/>
  <c r="J140" i="3"/>
  <c r="BF140" i="3" s="1"/>
  <c r="BI139" i="3"/>
  <c r="BH139" i="3"/>
  <c r="BG139" i="3"/>
  <c r="BE139" i="3"/>
  <c r="T139" i="3"/>
  <c r="R139" i="3"/>
  <c r="P139" i="3"/>
  <c r="BK139" i="3"/>
  <c r="J139" i="3"/>
  <c r="BF139" i="3" s="1"/>
  <c r="BI138" i="3"/>
  <c r="BH138" i="3"/>
  <c r="BG138" i="3"/>
  <c r="BE138" i="3"/>
  <c r="T138" i="3"/>
  <c r="R138" i="3"/>
  <c r="P138" i="3"/>
  <c r="BK138" i="3"/>
  <c r="J138" i="3"/>
  <c r="BF138" i="3" s="1"/>
  <c r="BI137" i="3"/>
  <c r="BH137" i="3"/>
  <c r="BG137" i="3"/>
  <c r="BE137" i="3"/>
  <c r="T137" i="3"/>
  <c r="R137" i="3"/>
  <c r="P137" i="3"/>
  <c r="BK137" i="3"/>
  <c r="J137" i="3"/>
  <c r="BF137" i="3" s="1"/>
  <c r="BI136" i="3"/>
  <c r="BH136" i="3"/>
  <c r="BG136" i="3"/>
  <c r="BE136" i="3"/>
  <c r="T136" i="3"/>
  <c r="R136" i="3"/>
  <c r="P136" i="3"/>
  <c r="BK136" i="3"/>
  <c r="J136" i="3"/>
  <c r="BF136" i="3" s="1"/>
  <c r="BI135" i="3"/>
  <c r="BH135" i="3"/>
  <c r="BG135" i="3"/>
  <c r="BE135" i="3"/>
  <c r="T135" i="3"/>
  <c r="T134" i="3" s="1"/>
  <c r="R135" i="3"/>
  <c r="R134" i="3" s="1"/>
  <c r="P135" i="3"/>
  <c r="P134" i="3" s="1"/>
  <c r="BK135" i="3"/>
  <c r="BK134" i="3" s="1"/>
  <c r="J134" i="3" s="1"/>
  <c r="J63" i="3" s="1"/>
  <c r="J135" i="3"/>
  <c r="BF135" i="3" s="1"/>
  <c r="BI133" i="3"/>
  <c r="BH133" i="3"/>
  <c r="BG133" i="3"/>
  <c r="BE133" i="3"/>
  <c r="T133" i="3"/>
  <c r="R133" i="3"/>
  <c r="P133" i="3"/>
  <c r="BK133" i="3"/>
  <c r="J133" i="3"/>
  <c r="BF133" i="3" s="1"/>
  <c r="BI132" i="3"/>
  <c r="BH132" i="3"/>
  <c r="BG132" i="3"/>
  <c r="BF132" i="3"/>
  <c r="BE132" i="3"/>
  <c r="T132" i="3"/>
  <c r="T131" i="3" s="1"/>
  <c r="R132" i="3"/>
  <c r="R131" i="3" s="1"/>
  <c r="P132" i="3"/>
  <c r="P131" i="3" s="1"/>
  <c r="BK132" i="3"/>
  <c r="BK131" i="3" s="1"/>
  <c r="J131" i="3" s="1"/>
  <c r="J62" i="3" s="1"/>
  <c r="J132" i="3"/>
  <c r="BI130" i="3"/>
  <c r="BH130" i="3"/>
  <c r="BG130" i="3"/>
  <c r="BE130" i="3"/>
  <c r="T130" i="3"/>
  <c r="R130" i="3"/>
  <c r="P130" i="3"/>
  <c r="BK130" i="3"/>
  <c r="J130" i="3"/>
  <c r="BF130" i="3" s="1"/>
  <c r="BI129" i="3"/>
  <c r="BH129" i="3"/>
  <c r="BG129" i="3"/>
  <c r="BE129" i="3"/>
  <c r="T129" i="3"/>
  <c r="R129" i="3"/>
  <c r="P129" i="3"/>
  <c r="BK129" i="3"/>
  <c r="J129" i="3"/>
  <c r="BF129" i="3" s="1"/>
  <c r="BI128" i="3"/>
  <c r="BH128" i="3"/>
  <c r="BG128" i="3"/>
  <c r="BE128" i="3"/>
  <c r="T128" i="3"/>
  <c r="R128" i="3"/>
  <c r="P128" i="3"/>
  <c r="BK128" i="3"/>
  <c r="J128" i="3"/>
  <c r="BF128" i="3" s="1"/>
  <c r="BI127" i="3"/>
  <c r="BH127" i="3"/>
  <c r="BG127" i="3"/>
  <c r="BE127" i="3"/>
  <c r="T127" i="3"/>
  <c r="R127" i="3"/>
  <c r="P127" i="3"/>
  <c r="BK127" i="3"/>
  <c r="J127" i="3"/>
  <c r="BF127" i="3" s="1"/>
  <c r="BI126" i="3"/>
  <c r="BH126" i="3"/>
  <c r="BG126" i="3"/>
  <c r="BE126" i="3"/>
  <c r="T126" i="3"/>
  <c r="R126" i="3"/>
  <c r="P126" i="3"/>
  <c r="BK126" i="3"/>
  <c r="J126" i="3"/>
  <c r="BF126" i="3" s="1"/>
  <c r="BI125" i="3"/>
  <c r="BH125" i="3"/>
  <c r="BG125" i="3"/>
  <c r="BE125" i="3"/>
  <c r="T125" i="3"/>
  <c r="R125" i="3"/>
  <c r="P125" i="3"/>
  <c r="BK125" i="3"/>
  <c r="J125" i="3"/>
  <c r="BF125" i="3" s="1"/>
  <c r="BI124" i="3"/>
  <c r="BH124" i="3"/>
  <c r="BG124" i="3"/>
  <c r="BE124" i="3"/>
  <c r="T124" i="3"/>
  <c r="R124" i="3"/>
  <c r="P124" i="3"/>
  <c r="BK124" i="3"/>
  <c r="J124" i="3"/>
  <c r="BF124" i="3" s="1"/>
  <c r="BI123" i="3"/>
  <c r="BH123" i="3"/>
  <c r="BG123" i="3"/>
  <c r="BE123" i="3"/>
  <c r="T123" i="3"/>
  <c r="R123" i="3"/>
  <c r="P123" i="3"/>
  <c r="BK123" i="3"/>
  <c r="J123" i="3"/>
  <c r="BF123" i="3" s="1"/>
  <c r="BI122" i="3"/>
  <c r="BH122" i="3"/>
  <c r="BG122" i="3"/>
  <c r="BE122" i="3"/>
  <c r="T122" i="3"/>
  <c r="R122" i="3"/>
  <c r="P122" i="3"/>
  <c r="BK122" i="3"/>
  <c r="J122" i="3"/>
  <c r="BF122" i="3" s="1"/>
  <c r="BI121" i="3"/>
  <c r="BH121" i="3"/>
  <c r="BG121" i="3"/>
  <c r="BE121" i="3"/>
  <c r="T121" i="3"/>
  <c r="R121" i="3"/>
  <c r="P121" i="3"/>
  <c r="BK121" i="3"/>
  <c r="J121" i="3"/>
  <c r="BF121" i="3" s="1"/>
  <c r="BI120" i="3"/>
  <c r="BH120" i="3"/>
  <c r="BG120" i="3"/>
  <c r="BF120" i="3"/>
  <c r="BE120" i="3"/>
  <c r="T120" i="3"/>
  <c r="R120" i="3"/>
  <c r="P120" i="3"/>
  <c r="BK120" i="3"/>
  <c r="J120" i="3"/>
  <c r="BI119" i="3"/>
  <c r="BH119" i="3"/>
  <c r="BG119" i="3"/>
  <c r="BE119" i="3"/>
  <c r="T119" i="3"/>
  <c r="R119" i="3"/>
  <c r="P119" i="3"/>
  <c r="BK119" i="3"/>
  <c r="J119" i="3"/>
  <c r="BF119" i="3" s="1"/>
  <c r="BI118" i="3"/>
  <c r="BH118" i="3"/>
  <c r="BG118" i="3"/>
  <c r="BE118" i="3"/>
  <c r="T118" i="3"/>
  <c r="R118" i="3"/>
  <c r="P118" i="3"/>
  <c r="BK118" i="3"/>
  <c r="J118" i="3"/>
  <c r="BF118" i="3" s="1"/>
  <c r="BI117" i="3"/>
  <c r="BH117" i="3"/>
  <c r="BG117" i="3"/>
  <c r="BE117" i="3"/>
  <c r="T117" i="3"/>
  <c r="R117" i="3"/>
  <c r="P117" i="3"/>
  <c r="BK117" i="3"/>
  <c r="J117" i="3"/>
  <c r="BF117" i="3" s="1"/>
  <c r="BI116" i="3"/>
  <c r="BH116" i="3"/>
  <c r="BG116" i="3"/>
  <c r="BE116" i="3"/>
  <c r="T116" i="3"/>
  <c r="R116" i="3"/>
  <c r="P116" i="3"/>
  <c r="BK116" i="3"/>
  <c r="J116" i="3"/>
  <c r="BF116" i="3" s="1"/>
  <c r="BI115" i="3"/>
  <c r="BH115" i="3"/>
  <c r="BG115" i="3"/>
  <c r="BE115" i="3"/>
  <c r="T115" i="3"/>
  <c r="R115" i="3"/>
  <c r="P115" i="3"/>
  <c r="BK115" i="3"/>
  <c r="J115" i="3"/>
  <c r="BF115" i="3" s="1"/>
  <c r="BI114" i="3"/>
  <c r="BH114" i="3"/>
  <c r="BG114" i="3"/>
  <c r="BE114" i="3"/>
  <c r="T114" i="3"/>
  <c r="R114" i="3"/>
  <c r="P114" i="3"/>
  <c r="BK114" i="3"/>
  <c r="J114" i="3"/>
  <c r="BF114" i="3" s="1"/>
  <c r="BI113" i="3"/>
  <c r="BH113" i="3"/>
  <c r="BG113" i="3"/>
  <c r="BE113" i="3"/>
  <c r="T113" i="3"/>
  <c r="R113" i="3"/>
  <c r="P113" i="3"/>
  <c r="BK113" i="3"/>
  <c r="J113" i="3"/>
  <c r="BF113" i="3" s="1"/>
  <c r="BI112" i="3"/>
  <c r="BH112" i="3"/>
  <c r="BG112" i="3"/>
  <c r="BE112" i="3"/>
  <c r="T112" i="3"/>
  <c r="R112" i="3"/>
  <c r="P112" i="3"/>
  <c r="BK112" i="3"/>
  <c r="J112" i="3"/>
  <c r="BF112" i="3" s="1"/>
  <c r="BI111" i="3"/>
  <c r="BH111" i="3"/>
  <c r="BG111" i="3"/>
  <c r="BE111" i="3"/>
  <c r="T111" i="3"/>
  <c r="R111" i="3"/>
  <c r="P111" i="3"/>
  <c r="BK111" i="3"/>
  <c r="J111" i="3"/>
  <c r="BF111" i="3" s="1"/>
  <c r="BI110" i="3"/>
  <c r="BH110" i="3"/>
  <c r="BG110" i="3"/>
  <c r="BE110" i="3"/>
  <c r="T110" i="3"/>
  <c r="R110" i="3"/>
  <c r="P110" i="3"/>
  <c r="BK110" i="3"/>
  <c r="J110" i="3"/>
  <c r="BF110" i="3" s="1"/>
  <c r="BI109" i="3"/>
  <c r="BH109" i="3"/>
  <c r="BG109" i="3"/>
  <c r="BE109" i="3"/>
  <c r="T109" i="3"/>
  <c r="R109" i="3"/>
  <c r="P109" i="3"/>
  <c r="BK109" i="3"/>
  <c r="J109" i="3"/>
  <c r="BF109" i="3" s="1"/>
  <c r="BI108" i="3"/>
  <c r="BH108" i="3"/>
  <c r="BG108" i="3"/>
  <c r="BE108" i="3"/>
  <c r="T108" i="3"/>
  <c r="R108" i="3"/>
  <c r="P108" i="3"/>
  <c r="BK108" i="3"/>
  <c r="J108" i="3"/>
  <c r="BF108" i="3" s="1"/>
  <c r="BI107" i="3"/>
  <c r="BH107" i="3"/>
  <c r="BG107" i="3"/>
  <c r="BE107" i="3"/>
  <c r="T107" i="3"/>
  <c r="R107" i="3"/>
  <c r="P107" i="3"/>
  <c r="BK107" i="3"/>
  <c r="J107" i="3"/>
  <c r="BF107" i="3" s="1"/>
  <c r="BI106" i="3"/>
  <c r="BH106" i="3"/>
  <c r="BG106" i="3"/>
  <c r="BE106" i="3"/>
  <c r="T106" i="3"/>
  <c r="R106" i="3"/>
  <c r="P106" i="3"/>
  <c r="BK106" i="3"/>
  <c r="J106" i="3"/>
  <c r="BF106" i="3" s="1"/>
  <c r="BI105" i="3"/>
  <c r="BH105" i="3"/>
  <c r="BG105" i="3"/>
  <c r="BE105" i="3"/>
  <c r="T105" i="3"/>
  <c r="R105" i="3"/>
  <c r="P105" i="3"/>
  <c r="BK105" i="3"/>
  <c r="J105" i="3"/>
  <c r="BF105" i="3" s="1"/>
  <c r="BI104" i="3"/>
  <c r="BH104" i="3"/>
  <c r="BG104" i="3"/>
  <c r="BE104" i="3"/>
  <c r="T104" i="3"/>
  <c r="R104" i="3"/>
  <c r="P104" i="3"/>
  <c r="BK104" i="3"/>
  <c r="J104" i="3"/>
  <c r="BF104" i="3" s="1"/>
  <c r="BI103" i="3"/>
  <c r="BH103" i="3"/>
  <c r="BG103" i="3"/>
  <c r="BE103" i="3"/>
  <c r="T103" i="3"/>
  <c r="T102" i="3" s="1"/>
  <c r="R103" i="3"/>
  <c r="R102" i="3" s="1"/>
  <c r="R101" i="3" s="1"/>
  <c r="P103" i="3"/>
  <c r="P102" i="3" s="1"/>
  <c r="P101" i="3" s="1"/>
  <c r="BK103" i="3"/>
  <c r="BK102" i="3" s="1"/>
  <c r="J103" i="3"/>
  <c r="BF103" i="3" s="1"/>
  <c r="BI100" i="3"/>
  <c r="BH100" i="3"/>
  <c r="BG100" i="3"/>
  <c r="BE100" i="3"/>
  <c r="T100" i="3"/>
  <c r="R100" i="3"/>
  <c r="P100" i="3"/>
  <c r="BK100" i="3"/>
  <c r="J100" i="3"/>
  <c r="BF100" i="3" s="1"/>
  <c r="BI99" i="3"/>
  <c r="BH99" i="3"/>
  <c r="BG99" i="3"/>
  <c r="BE99" i="3"/>
  <c r="T99" i="3"/>
  <c r="R99" i="3"/>
  <c r="P99" i="3"/>
  <c r="BK99" i="3"/>
  <c r="J99" i="3"/>
  <c r="BF99" i="3" s="1"/>
  <c r="BI98" i="3"/>
  <c r="BH98" i="3"/>
  <c r="BG98" i="3"/>
  <c r="BE98" i="3"/>
  <c r="T98" i="3"/>
  <c r="R98" i="3"/>
  <c r="P98" i="3"/>
  <c r="BK98" i="3"/>
  <c r="J98" i="3"/>
  <c r="BF98" i="3" s="1"/>
  <c r="BI97" i="3"/>
  <c r="BH97" i="3"/>
  <c r="BG97" i="3"/>
  <c r="BE97" i="3"/>
  <c r="T97" i="3"/>
  <c r="R97" i="3"/>
  <c r="P97" i="3"/>
  <c r="BK97" i="3"/>
  <c r="J97" i="3"/>
  <c r="BF97" i="3" s="1"/>
  <c r="BI96" i="3"/>
  <c r="BH96" i="3"/>
  <c r="BG96" i="3"/>
  <c r="BE96" i="3"/>
  <c r="T96" i="3"/>
  <c r="R96" i="3"/>
  <c r="P96" i="3"/>
  <c r="BK96" i="3"/>
  <c r="J96" i="3"/>
  <c r="BF96" i="3" s="1"/>
  <c r="BI95" i="3"/>
  <c r="BH95" i="3"/>
  <c r="BG95" i="3"/>
  <c r="BE95" i="3"/>
  <c r="T95" i="3"/>
  <c r="R95" i="3"/>
  <c r="P95" i="3"/>
  <c r="BK95" i="3"/>
  <c r="J95" i="3"/>
  <c r="BF95" i="3" s="1"/>
  <c r="BI94" i="3"/>
  <c r="BH94" i="3"/>
  <c r="BG94" i="3"/>
  <c r="BE94" i="3"/>
  <c r="T94" i="3"/>
  <c r="R94" i="3"/>
  <c r="P94" i="3"/>
  <c r="BK94" i="3"/>
  <c r="J94" i="3"/>
  <c r="BF94" i="3" s="1"/>
  <c r="BI93" i="3"/>
  <c r="BH93" i="3"/>
  <c r="BG93" i="3"/>
  <c r="BE93" i="3"/>
  <c r="T93" i="3"/>
  <c r="T92" i="3" s="1"/>
  <c r="R93" i="3"/>
  <c r="R92" i="3" s="1"/>
  <c r="P93" i="3"/>
  <c r="P92" i="3" s="1"/>
  <c r="BK93" i="3"/>
  <c r="BK92" i="3" s="1"/>
  <c r="J92" i="3" s="1"/>
  <c r="J59" i="3" s="1"/>
  <c r="J93" i="3"/>
  <c r="BF93" i="3" s="1"/>
  <c r="BI91" i="3"/>
  <c r="F34" i="3" s="1"/>
  <c r="BD53" i="1" s="1"/>
  <c r="BH91" i="3"/>
  <c r="F33" i="3" s="1"/>
  <c r="BC53" i="1" s="1"/>
  <c r="BG91" i="3"/>
  <c r="F32" i="3" s="1"/>
  <c r="BB53" i="1" s="1"/>
  <c r="BE91" i="3"/>
  <c r="J30" i="3" s="1"/>
  <c r="AV53" i="1" s="1"/>
  <c r="T91" i="3"/>
  <c r="T90" i="3" s="1"/>
  <c r="T89" i="3" s="1"/>
  <c r="R91" i="3"/>
  <c r="R90" i="3" s="1"/>
  <c r="R89" i="3" s="1"/>
  <c r="R88" i="3" s="1"/>
  <c r="P91" i="3"/>
  <c r="P90" i="3" s="1"/>
  <c r="BK91" i="3"/>
  <c r="BK90" i="3" s="1"/>
  <c r="J91" i="3"/>
  <c r="BF91" i="3" s="1"/>
  <c r="F85" i="3"/>
  <c r="F82" i="3"/>
  <c r="E80" i="3"/>
  <c r="F49" i="3"/>
  <c r="E47" i="3"/>
  <c r="J21" i="3"/>
  <c r="E21" i="3"/>
  <c r="J84" i="3" s="1"/>
  <c r="J20" i="3"/>
  <c r="J18" i="3"/>
  <c r="E18" i="3"/>
  <c r="F52" i="3" s="1"/>
  <c r="J17" i="3"/>
  <c r="J15" i="3"/>
  <c r="E15" i="3"/>
  <c r="J14" i="3"/>
  <c r="J12" i="3"/>
  <c r="E7" i="3"/>
  <c r="AY52" i="1"/>
  <c r="AX52" i="1"/>
  <c r="BI426" i="2"/>
  <c r="BH426" i="2"/>
  <c r="BG426" i="2"/>
  <c r="BF426" i="2"/>
  <c r="BE426" i="2"/>
  <c r="T426" i="2"/>
  <c r="R426" i="2"/>
  <c r="P426" i="2"/>
  <c r="BK426" i="2"/>
  <c r="J426" i="2"/>
  <c r="BI425" i="2"/>
  <c r="BH425" i="2"/>
  <c r="BG425" i="2"/>
  <c r="BE425" i="2"/>
  <c r="T425" i="2"/>
  <c r="R425" i="2"/>
  <c r="P425" i="2"/>
  <c r="BK425" i="2"/>
  <c r="J425" i="2"/>
  <c r="BF425" i="2" s="1"/>
  <c r="BI424" i="2"/>
  <c r="BH424" i="2"/>
  <c r="BG424" i="2"/>
  <c r="BF424" i="2"/>
  <c r="BE424" i="2"/>
  <c r="T424" i="2"/>
  <c r="T423" i="2" s="1"/>
  <c r="T422" i="2" s="1"/>
  <c r="R424" i="2"/>
  <c r="R423" i="2" s="1"/>
  <c r="R422" i="2" s="1"/>
  <c r="P424" i="2"/>
  <c r="P423" i="2" s="1"/>
  <c r="P422" i="2" s="1"/>
  <c r="BK424" i="2"/>
  <c r="BK423" i="2" s="1"/>
  <c r="J424" i="2"/>
  <c r="BI412" i="2"/>
  <c r="BH412" i="2"/>
  <c r="BG412" i="2"/>
  <c r="BF412" i="2"/>
  <c r="BE412" i="2"/>
  <c r="T412" i="2"/>
  <c r="R412" i="2"/>
  <c r="P412" i="2"/>
  <c r="BK412" i="2"/>
  <c r="J412" i="2"/>
  <c r="BI410" i="2"/>
  <c r="BH410" i="2"/>
  <c r="BG410" i="2"/>
  <c r="BE410" i="2"/>
  <c r="T410" i="2"/>
  <c r="R410" i="2"/>
  <c r="P410" i="2"/>
  <c r="BK410" i="2"/>
  <c r="J410" i="2"/>
  <c r="BF410" i="2" s="1"/>
  <c r="BI409" i="2"/>
  <c r="BH409" i="2"/>
  <c r="BG409" i="2"/>
  <c r="BF409" i="2"/>
  <c r="BE409" i="2"/>
  <c r="T409" i="2"/>
  <c r="R409" i="2"/>
  <c r="P409" i="2"/>
  <c r="BK409" i="2"/>
  <c r="J409" i="2"/>
  <c r="BI408" i="2"/>
  <c r="BH408" i="2"/>
  <c r="BG408" i="2"/>
  <c r="BE408" i="2"/>
  <c r="T408" i="2"/>
  <c r="R408" i="2"/>
  <c r="P408" i="2"/>
  <c r="BK408" i="2"/>
  <c r="J408" i="2"/>
  <c r="BF408" i="2" s="1"/>
  <c r="BI407" i="2"/>
  <c r="BH407" i="2"/>
  <c r="BG407" i="2"/>
  <c r="BF407" i="2"/>
  <c r="BE407" i="2"/>
  <c r="T407" i="2"/>
  <c r="R407" i="2"/>
  <c r="P407" i="2"/>
  <c r="BK407" i="2"/>
  <c r="J407" i="2"/>
  <c r="BI406" i="2"/>
  <c r="BH406" i="2"/>
  <c r="BG406" i="2"/>
  <c r="BE406" i="2"/>
  <c r="T406" i="2"/>
  <c r="T405" i="2" s="1"/>
  <c r="R406" i="2"/>
  <c r="R405" i="2" s="1"/>
  <c r="P406" i="2"/>
  <c r="P405" i="2" s="1"/>
  <c r="BK406" i="2"/>
  <c r="BK405" i="2" s="1"/>
  <c r="J405" i="2" s="1"/>
  <c r="J77" i="2" s="1"/>
  <c r="J406" i="2"/>
  <c r="BF406" i="2" s="1"/>
  <c r="BI403" i="2"/>
  <c r="BH403" i="2"/>
  <c r="BG403" i="2"/>
  <c r="BE403" i="2"/>
  <c r="T403" i="2"/>
  <c r="R403" i="2"/>
  <c r="P403" i="2"/>
  <c r="BK403" i="2"/>
  <c r="J403" i="2"/>
  <c r="BF403" i="2" s="1"/>
  <c r="BI399" i="2"/>
  <c r="BH399" i="2"/>
  <c r="BG399" i="2"/>
  <c r="BE399" i="2"/>
  <c r="T399" i="2"/>
  <c r="R399" i="2"/>
  <c r="P399" i="2"/>
  <c r="BK399" i="2"/>
  <c r="J399" i="2"/>
  <c r="BF399" i="2" s="1"/>
  <c r="BI397" i="2"/>
  <c r="BH397" i="2"/>
  <c r="BG397" i="2"/>
  <c r="BE397" i="2"/>
  <c r="T397" i="2"/>
  <c r="T396" i="2" s="1"/>
  <c r="R397" i="2"/>
  <c r="R396" i="2" s="1"/>
  <c r="P397" i="2"/>
  <c r="P396" i="2" s="1"/>
  <c r="BK397" i="2"/>
  <c r="BK396" i="2" s="1"/>
  <c r="J396" i="2" s="1"/>
  <c r="J76" i="2" s="1"/>
  <c r="J397" i="2"/>
  <c r="BF397" i="2" s="1"/>
  <c r="BI395" i="2"/>
  <c r="BH395" i="2"/>
  <c r="BG395" i="2"/>
  <c r="BF395" i="2"/>
  <c r="BE395" i="2"/>
  <c r="T395" i="2"/>
  <c r="R395" i="2"/>
  <c r="P395" i="2"/>
  <c r="BK395" i="2"/>
  <c r="J395" i="2"/>
  <c r="BI393" i="2"/>
  <c r="BH393" i="2"/>
  <c r="BG393" i="2"/>
  <c r="BE393" i="2"/>
  <c r="T393" i="2"/>
  <c r="R393" i="2"/>
  <c r="P393" i="2"/>
  <c r="BK393" i="2"/>
  <c r="J393" i="2"/>
  <c r="BF393" i="2" s="1"/>
  <c r="BI392" i="2"/>
  <c r="BH392" i="2"/>
  <c r="BG392" i="2"/>
  <c r="BF392" i="2"/>
  <c r="BE392" i="2"/>
  <c r="T392" i="2"/>
  <c r="R392" i="2"/>
  <c r="P392" i="2"/>
  <c r="BK392" i="2"/>
  <c r="J392" i="2"/>
  <c r="BI391" i="2"/>
  <c r="BH391" i="2"/>
  <c r="BG391" i="2"/>
  <c r="BE391" i="2"/>
  <c r="T391" i="2"/>
  <c r="R391" i="2"/>
  <c r="P391" i="2"/>
  <c r="BK391" i="2"/>
  <c r="J391" i="2"/>
  <c r="BF391" i="2" s="1"/>
  <c r="BI390" i="2"/>
  <c r="BH390" i="2"/>
  <c r="BG390" i="2"/>
  <c r="BF390" i="2"/>
  <c r="BE390" i="2"/>
  <c r="T390" i="2"/>
  <c r="R390" i="2"/>
  <c r="P390" i="2"/>
  <c r="BK390" i="2"/>
  <c r="J390" i="2"/>
  <c r="BI388" i="2"/>
  <c r="BH388" i="2"/>
  <c r="BG388" i="2"/>
  <c r="BE388" i="2"/>
  <c r="T388" i="2"/>
  <c r="R388" i="2"/>
  <c r="P388" i="2"/>
  <c r="BK388" i="2"/>
  <c r="J388" i="2"/>
  <c r="BF388" i="2" s="1"/>
  <c r="BI386" i="2"/>
  <c r="BH386" i="2"/>
  <c r="BG386" i="2"/>
  <c r="BF386" i="2"/>
  <c r="BE386" i="2"/>
  <c r="T386" i="2"/>
  <c r="R386" i="2"/>
  <c r="P386" i="2"/>
  <c r="BK386" i="2"/>
  <c r="J386" i="2"/>
  <c r="BI381" i="2"/>
  <c r="BH381" i="2"/>
  <c r="BG381" i="2"/>
  <c r="BE381" i="2"/>
  <c r="T381" i="2"/>
  <c r="T380" i="2" s="1"/>
  <c r="R381" i="2"/>
  <c r="R380" i="2" s="1"/>
  <c r="P381" i="2"/>
  <c r="P380" i="2" s="1"/>
  <c r="BK381" i="2"/>
  <c r="BK380" i="2" s="1"/>
  <c r="J380" i="2" s="1"/>
  <c r="J75" i="2" s="1"/>
  <c r="J381" i="2"/>
  <c r="BF381" i="2" s="1"/>
  <c r="BI377" i="2"/>
  <c r="BH377" i="2"/>
  <c r="BG377" i="2"/>
  <c r="BE377" i="2"/>
  <c r="T377" i="2"/>
  <c r="T376" i="2" s="1"/>
  <c r="R377" i="2"/>
  <c r="R376" i="2" s="1"/>
  <c r="P377" i="2"/>
  <c r="P376" i="2" s="1"/>
  <c r="BK377" i="2"/>
  <c r="BK376" i="2" s="1"/>
  <c r="J376" i="2" s="1"/>
  <c r="J74" i="2" s="1"/>
  <c r="J377" i="2"/>
  <c r="BF377" i="2" s="1"/>
  <c r="BI375" i="2"/>
  <c r="BH375" i="2"/>
  <c r="BG375" i="2"/>
  <c r="BF375" i="2"/>
  <c r="BE375" i="2"/>
  <c r="T375" i="2"/>
  <c r="R375" i="2"/>
  <c r="P375" i="2"/>
  <c r="BK375" i="2"/>
  <c r="J375" i="2"/>
  <c r="BI373" i="2"/>
  <c r="BH373" i="2"/>
  <c r="BG373" i="2"/>
  <c r="BE373" i="2"/>
  <c r="T373" i="2"/>
  <c r="R373" i="2"/>
  <c r="P373" i="2"/>
  <c r="BK373" i="2"/>
  <c r="J373" i="2"/>
  <c r="BF373" i="2" s="1"/>
  <c r="BI372" i="2"/>
  <c r="BH372" i="2"/>
  <c r="BG372" i="2"/>
  <c r="BF372" i="2"/>
  <c r="BE372" i="2"/>
  <c r="T372" i="2"/>
  <c r="R372" i="2"/>
  <c r="P372" i="2"/>
  <c r="BK372" i="2"/>
  <c r="J372" i="2"/>
  <c r="BI370" i="2"/>
  <c r="BH370" i="2"/>
  <c r="BG370" i="2"/>
  <c r="BE370" i="2"/>
  <c r="T370" i="2"/>
  <c r="R370" i="2"/>
  <c r="P370" i="2"/>
  <c r="BK370" i="2"/>
  <c r="J370" i="2"/>
  <c r="BF370" i="2" s="1"/>
  <c r="BI364" i="2"/>
  <c r="BH364" i="2"/>
  <c r="BG364" i="2"/>
  <c r="BF364" i="2"/>
  <c r="BE364" i="2"/>
  <c r="T364" i="2"/>
  <c r="R364" i="2"/>
  <c r="P364" i="2"/>
  <c r="BK364" i="2"/>
  <c r="J364" i="2"/>
  <c r="BI363" i="2"/>
  <c r="BH363" i="2"/>
  <c r="BG363" i="2"/>
  <c r="BE363" i="2"/>
  <c r="T363" i="2"/>
  <c r="R363" i="2"/>
  <c r="P363" i="2"/>
  <c r="BK363" i="2"/>
  <c r="J363" i="2"/>
  <c r="BF363" i="2" s="1"/>
  <c r="BI356" i="2"/>
  <c r="BH356" i="2"/>
  <c r="BG356" i="2"/>
  <c r="BF356" i="2"/>
  <c r="BE356" i="2"/>
  <c r="T356" i="2"/>
  <c r="R356" i="2"/>
  <c r="P356" i="2"/>
  <c r="BK356" i="2"/>
  <c r="J356" i="2"/>
  <c r="BI349" i="2"/>
  <c r="BH349" i="2"/>
  <c r="BG349" i="2"/>
  <c r="BE349" i="2"/>
  <c r="T349" i="2"/>
  <c r="T348" i="2" s="1"/>
  <c r="R349" i="2"/>
  <c r="R348" i="2" s="1"/>
  <c r="P349" i="2"/>
  <c r="P348" i="2" s="1"/>
  <c r="BK349" i="2"/>
  <c r="BK348" i="2" s="1"/>
  <c r="J348" i="2" s="1"/>
  <c r="J73" i="2" s="1"/>
  <c r="J349" i="2"/>
  <c r="BF349" i="2" s="1"/>
  <c r="BI347" i="2"/>
  <c r="BH347" i="2"/>
  <c r="BG347" i="2"/>
  <c r="BE347" i="2"/>
  <c r="T347" i="2"/>
  <c r="R347" i="2"/>
  <c r="P347" i="2"/>
  <c r="BK347" i="2"/>
  <c r="J347" i="2"/>
  <c r="BF347" i="2" s="1"/>
  <c r="BI345" i="2"/>
  <c r="BH345" i="2"/>
  <c r="BG345" i="2"/>
  <c r="BE345" i="2"/>
  <c r="T345" i="2"/>
  <c r="R345" i="2"/>
  <c r="P345" i="2"/>
  <c r="BK345" i="2"/>
  <c r="J345" i="2"/>
  <c r="BF345" i="2" s="1"/>
  <c r="BI344" i="2"/>
  <c r="BH344" i="2"/>
  <c r="BG344" i="2"/>
  <c r="BE344" i="2"/>
  <c r="T344" i="2"/>
  <c r="R344" i="2"/>
  <c r="P344" i="2"/>
  <c r="BK344" i="2"/>
  <c r="J344" i="2"/>
  <c r="BF344" i="2" s="1"/>
  <c r="BI342" i="2"/>
  <c r="BH342" i="2"/>
  <c r="BG342" i="2"/>
  <c r="BE342" i="2"/>
  <c r="T342" i="2"/>
  <c r="R342" i="2"/>
  <c r="P342" i="2"/>
  <c r="BK342" i="2"/>
  <c r="J342" i="2"/>
  <c r="BF342" i="2" s="1"/>
  <c r="BI341" i="2"/>
  <c r="BH341" i="2"/>
  <c r="BG341" i="2"/>
  <c r="BE341" i="2"/>
  <c r="T341" i="2"/>
  <c r="R341" i="2"/>
  <c r="P341" i="2"/>
  <c r="BK341" i="2"/>
  <c r="J341" i="2"/>
  <c r="BF341" i="2" s="1"/>
  <c r="BI339" i="2"/>
  <c r="BH339" i="2"/>
  <c r="BG339" i="2"/>
  <c r="BE339" i="2"/>
  <c r="T339" i="2"/>
  <c r="R339" i="2"/>
  <c r="P339" i="2"/>
  <c r="BK339" i="2"/>
  <c r="J339" i="2"/>
  <c r="BF339" i="2" s="1"/>
  <c r="BI337" i="2"/>
  <c r="BH337" i="2"/>
  <c r="BG337" i="2"/>
  <c r="BE337" i="2"/>
  <c r="T337" i="2"/>
  <c r="R337" i="2"/>
  <c r="P337" i="2"/>
  <c r="BK337" i="2"/>
  <c r="J337" i="2"/>
  <c r="BF337" i="2" s="1"/>
  <c r="BI331" i="2"/>
  <c r="BH331" i="2"/>
  <c r="BG331" i="2"/>
  <c r="BE331" i="2"/>
  <c r="T331" i="2"/>
  <c r="R331" i="2"/>
  <c r="P331" i="2"/>
  <c r="BK331" i="2"/>
  <c r="J331" i="2"/>
  <c r="BF331" i="2" s="1"/>
  <c r="BI329" i="2"/>
  <c r="BH329" i="2"/>
  <c r="BG329" i="2"/>
  <c r="BE329" i="2"/>
  <c r="T329" i="2"/>
  <c r="R329" i="2"/>
  <c r="P329" i="2"/>
  <c r="BK329" i="2"/>
  <c r="J329" i="2"/>
  <c r="BF329" i="2" s="1"/>
  <c r="BI323" i="2"/>
  <c r="BH323" i="2"/>
  <c r="BG323" i="2"/>
  <c r="BE323" i="2"/>
  <c r="T323" i="2"/>
  <c r="T322" i="2" s="1"/>
  <c r="R323" i="2"/>
  <c r="R322" i="2" s="1"/>
  <c r="P323" i="2"/>
  <c r="P322" i="2" s="1"/>
  <c r="BK323" i="2"/>
  <c r="BK322" i="2" s="1"/>
  <c r="J322" i="2" s="1"/>
  <c r="J72" i="2" s="1"/>
  <c r="J323" i="2"/>
  <c r="BF323" i="2" s="1"/>
  <c r="BI321" i="2"/>
  <c r="BH321" i="2"/>
  <c r="BG321" i="2"/>
  <c r="BE321" i="2"/>
  <c r="T321" i="2"/>
  <c r="R321" i="2"/>
  <c r="P321" i="2"/>
  <c r="BK321" i="2"/>
  <c r="J321" i="2"/>
  <c r="BF321" i="2" s="1"/>
  <c r="BI320" i="2"/>
  <c r="BH320" i="2"/>
  <c r="BG320" i="2"/>
  <c r="BF320" i="2"/>
  <c r="BE320" i="2"/>
  <c r="T320" i="2"/>
  <c r="R320" i="2"/>
  <c r="P320" i="2"/>
  <c r="BK320" i="2"/>
  <c r="J320" i="2"/>
  <c r="BI319" i="2"/>
  <c r="BH319" i="2"/>
  <c r="BG319" i="2"/>
  <c r="BE319" i="2"/>
  <c r="T319" i="2"/>
  <c r="R319" i="2"/>
  <c r="P319" i="2"/>
  <c r="BK319" i="2"/>
  <c r="J319" i="2"/>
  <c r="BF319" i="2" s="1"/>
  <c r="BI318" i="2"/>
  <c r="BH318" i="2"/>
  <c r="BG318" i="2"/>
  <c r="BF318" i="2"/>
  <c r="BE318" i="2"/>
  <c r="T318" i="2"/>
  <c r="R318" i="2"/>
  <c r="P318" i="2"/>
  <c r="BK318" i="2"/>
  <c r="J318" i="2"/>
  <c r="BI317" i="2"/>
  <c r="BH317" i="2"/>
  <c r="BG317" i="2"/>
  <c r="BE317" i="2"/>
  <c r="T317" i="2"/>
  <c r="R317" i="2"/>
  <c r="P317" i="2"/>
  <c r="BK317" i="2"/>
  <c r="J317" i="2"/>
  <c r="BF317" i="2" s="1"/>
  <c r="BI316" i="2"/>
  <c r="BH316" i="2"/>
  <c r="BG316" i="2"/>
  <c r="BF316" i="2"/>
  <c r="BE316" i="2"/>
  <c r="T316" i="2"/>
  <c r="R316" i="2"/>
  <c r="P316" i="2"/>
  <c r="BK316" i="2"/>
  <c r="J316" i="2"/>
  <c r="BI315" i="2"/>
  <c r="BH315" i="2"/>
  <c r="BG315" i="2"/>
  <c r="BE315" i="2"/>
  <c r="T315" i="2"/>
  <c r="R315" i="2"/>
  <c r="P315" i="2"/>
  <c r="BK315" i="2"/>
  <c r="J315" i="2"/>
  <c r="BF315" i="2" s="1"/>
  <c r="BI314" i="2"/>
  <c r="BH314" i="2"/>
  <c r="BG314" i="2"/>
  <c r="BF314" i="2"/>
  <c r="BE314" i="2"/>
  <c r="T314" i="2"/>
  <c r="R314" i="2"/>
  <c r="P314" i="2"/>
  <c r="BK314" i="2"/>
  <c r="J314" i="2"/>
  <c r="BI313" i="2"/>
  <c r="BH313" i="2"/>
  <c r="BG313" i="2"/>
  <c r="BE313" i="2"/>
  <c r="T313" i="2"/>
  <c r="R313" i="2"/>
  <c r="P313" i="2"/>
  <c r="BK313" i="2"/>
  <c r="J313" i="2"/>
  <c r="BF313" i="2" s="1"/>
  <c r="BI312" i="2"/>
  <c r="BH312" i="2"/>
  <c r="BG312" i="2"/>
  <c r="BF312" i="2"/>
  <c r="BE312" i="2"/>
  <c r="T312" i="2"/>
  <c r="R312" i="2"/>
  <c r="P312" i="2"/>
  <c r="BK312" i="2"/>
  <c r="J312" i="2"/>
  <c r="BI311" i="2"/>
  <c r="BH311" i="2"/>
  <c r="BG311" i="2"/>
  <c r="BE311" i="2"/>
  <c r="T311" i="2"/>
  <c r="R311" i="2"/>
  <c r="P311" i="2"/>
  <c r="BK311" i="2"/>
  <c r="J311" i="2"/>
  <c r="BF311" i="2" s="1"/>
  <c r="BI310" i="2"/>
  <c r="BH310" i="2"/>
  <c r="BG310" i="2"/>
  <c r="BF310" i="2"/>
  <c r="BE310" i="2"/>
  <c r="T310" i="2"/>
  <c r="R310" i="2"/>
  <c r="P310" i="2"/>
  <c r="BK310" i="2"/>
  <c r="J310" i="2"/>
  <c r="BI309" i="2"/>
  <c r="BH309" i="2"/>
  <c r="BG309" i="2"/>
  <c r="BE309" i="2"/>
  <c r="T309" i="2"/>
  <c r="R309" i="2"/>
  <c r="P309" i="2"/>
  <c r="BK309" i="2"/>
  <c r="J309" i="2"/>
  <c r="BF309" i="2" s="1"/>
  <c r="BI308" i="2"/>
  <c r="BH308" i="2"/>
  <c r="BG308" i="2"/>
  <c r="BF308" i="2"/>
  <c r="BE308" i="2"/>
  <c r="T308" i="2"/>
  <c r="R308" i="2"/>
  <c r="P308" i="2"/>
  <c r="BK308" i="2"/>
  <c r="J308" i="2"/>
  <c r="BI307" i="2"/>
  <c r="BH307" i="2"/>
  <c r="BG307" i="2"/>
  <c r="BE307" i="2"/>
  <c r="T307" i="2"/>
  <c r="T306" i="2" s="1"/>
  <c r="R307" i="2"/>
  <c r="R306" i="2" s="1"/>
  <c r="P307" i="2"/>
  <c r="P306" i="2" s="1"/>
  <c r="BK307" i="2"/>
  <c r="BK306" i="2" s="1"/>
  <c r="J306" i="2" s="1"/>
  <c r="J71" i="2" s="1"/>
  <c r="J307" i="2"/>
  <c r="BF307" i="2" s="1"/>
  <c r="BI305" i="2"/>
  <c r="BH305" i="2"/>
  <c r="BG305" i="2"/>
  <c r="BE305" i="2"/>
  <c r="T305" i="2"/>
  <c r="R305" i="2"/>
  <c r="P305" i="2"/>
  <c r="BK305" i="2"/>
  <c r="J305" i="2"/>
  <c r="BF305" i="2" s="1"/>
  <c r="BI303" i="2"/>
  <c r="BH303" i="2"/>
  <c r="BG303" i="2"/>
  <c r="BE303" i="2"/>
  <c r="T303" i="2"/>
  <c r="T302" i="2" s="1"/>
  <c r="R303" i="2"/>
  <c r="R302" i="2" s="1"/>
  <c r="P303" i="2"/>
  <c r="P302" i="2" s="1"/>
  <c r="BK303" i="2"/>
  <c r="BK302" i="2" s="1"/>
  <c r="J302" i="2" s="1"/>
  <c r="J70" i="2" s="1"/>
  <c r="J303" i="2"/>
  <c r="BF303" i="2" s="1"/>
  <c r="BI301" i="2"/>
  <c r="BH301" i="2"/>
  <c r="BG301" i="2"/>
  <c r="BE301" i="2"/>
  <c r="T301" i="2"/>
  <c r="R301" i="2"/>
  <c r="P301" i="2"/>
  <c r="BK301" i="2"/>
  <c r="J301" i="2"/>
  <c r="BF301" i="2" s="1"/>
  <c r="BI295" i="2"/>
  <c r="BH295" i="2"/>
  <c r="BG295" i="2"/>
  <c r="BF295" i="2"/>
  <c r="BE295" i="2"/>
  <c r="T295" i="2"/>
  <c r="R295" i="2"/>
  <c r="P295" i="2"/>
  <c r="BK295" i="2"/>
  <c r="J295" i="2"/>
  <c r="BI293" i="2"/>
  <c r="BH293" i="2"/>
  <c r="BG293" i="2"/>
  <c r="BE293" i="2"/>
  <c r="T293" i="2"/>
  <c r="T292" i="2" s="1"/>
  <c r="R293" i="2"/>
  <c r="R292" i="2" s="1"/>
  <c r="P293" i="2"/>
  <c r="P292" i="2" s="1"/>
  <c r="BK293" i="2"/>
  <c r="BK292" i="2" s="1"/>
  <c r="J292" i="2" s="1"/>
  <c r="J69" i="2" s="1"/>
  <c r="J293" i="2"/>
  <c r="BF293" i="2" s="1"/>
  <c r="BI291" i="2"/>
  <c r="BH291" i="2"/>
  <c r="BG291" i="2"/>
  <c r="BE291" i="2"/>
  <c r="T291" i="2"/>
  <c r="R291" i="2"/>
  <c r="P291" i="2"/>
  <c r="BK291" i="2"/>
  <c r="J291" i="2"/>
  <c r="BF291" i="2" s="1"/>
  <c r="BI290" i="2"/>
  <c r="BH290" i="2"/>
  <c r="BG290" i="2"/>
  <c r="BE290" i="2"/>
  <c r="T290" i="2"/>
  <c r="R290" i="2"/>
  <c r="P290" i="2"/>
  <c r="BK290" i="2"/>
  <c r="J290" i="2"/>
  <c r="BF290" i="2" s="1"/>
  <c r="BI288" i="2"/>
  <c r="BH288" i="2"/>
  <c r="BG288" i="2"/>
  <c r="BE288" i="2"/>
  <c r="T288" i="2"/>
  <c r="R288" i="2"/>
  <c r="P288" i="2"/>
  <c r="BK288" i="2"/>
  <c r="J288" i="2"/>
  <c r="BF288" i="2" s="1"/>
  <c r="BI286" i="2"/>
  <c r="BH286" i="2"/>
  <c r="BG286" i="2"/>
  <c r="BE286" i="2"/>
  <c r="T286" i="2"/>
  <c r="R286" i="2"/>
  <c r="P286" i="2"/>
  <c r="BK286" i="2"/>
  <c r="J286" i="2"/>
  <c r="BF286" i="2" s="1"/>
  <c r="BI285" i="2"/>
  <c r="BH285" i="2"/>
  <c r="BG285" i="2"/>
  <c r="BE285" i="2"/>
  <c r="T285" i="2"/>
  <c r="R285" i="2"/>
  <c r="P285" i="2"/>
  <c r="BK285" i="2"/>
  <c r="J285" i="2"/>
  <c r="BF285" i="2" s="1"/>
  <c r="BI284" i="2"/>
  <c r="BH284" i="2"/>
  <c r="BG284" i="2"/>
  <c r="BE284" i="2"/>
  <c r="T284" i="2"/>
  <c r="R284" i="2"/>
  <c r="P284" i="2"/>
  <c r="BK284" i="2"/>
  <c r="J284" i="2"/>
  <c r="BF284" i="2" s="1"/>
  <c r="BI283" i="2"/>
  <c r="BH283" i="2"/>
  <c r="BG283" i="2"/>
  <c r="BE283" i="2"/>
  <c r="T283" i="2"/>
  <c r="R283" i="2"/>
  <c r="P283" i="2"/>
  <c r="BK283" i="2"/>
  <c r="J283" i="2"/>
  <c r="BF283" i="2" s="1"/>
  <c r="BI282" i="2"/>
  <c r="BH282" i="2"/>
  <c r="BG282" i="2"/>
  <c r="BE282" i="2"/>
  <c r="T282" i="2"/>
  <c r="R282" i="2"/>
  <c r="P282" i="2"/>
  <c r="BK282" i="2"/>
  <c r="J282" i="2"/>
  <c r="BF282" i="2" s="1"/>
  <c r="BI281" i="2"/>
  <c r="BH281" i="2"/>
  <c r="BG281" i="2"/>
  <c r="BE281" i="2"/>
  <c r="T281" i="2"/>
  <c r="R281" i="2"/>
  <c r="P281" i="2"/>
  <c r="BK281" i="2"/>
  <c r="J281" i="2"/>
  <c r="BF281" i="2" s="1"/>
  <c r="BI280" i="2"/>
  <c r="BH280" i="2"/>
  <c r="BG280" i="2"/>
  <c r="BE280" i="2"/>
  <c r="T280" i="2"/>
  <c r="R280" i="2"/>
  <c r="P280" i="2"/>
  <c r="BK280" i="2"/>
  <c r="J280" i="2"/>
  <c r="BF280" i="2" s="1"/>
  <c r="BI279" i="2"/>
  <c r="BH279" i="2"/>
  <c r="BG279" i="2"/>
  <c r="BE279" i="2"/>
  <c r="T279" i="2"/>
  <c r="R279" i="2"/>
  <c r="P279" i="2"/>
  <c r="BK279" i="2"/>
  <c r="J279" i="2"/>
  <c r="BF279" i="2" s="1"/>
  <c r="BI278" i="2"/>
  <c r="BH278" i="2"/>
  <c r="BG278" i="2"/>
  <c r="BE278" i="2"/>
  <c r="T278" i="2"/>
  <c r="R278" i="2"/>
  <c r="P278" i="2"/>
  <c r="BK278" i="2"/>
  <c r="J278" i="2"/>
  <c r="BF278" i="2" s="1"/>
  <c r="BI277" i="2"/>
  <c r="BH277" i="2"/>
  <c r="BG277" i="2"/>
  <c r="BE277" i="2"/>
  <c r="T277" i="2"/>
  <c r="R277" i="2"/>
  <c r="P277" i="2"/>
  <c r="BK277" i="2"/>
  <c r="J277" i="2"/>
  <c r="BF277" i="2" s="1"/>
  <c r="BI276" i="2"/>
  <c r="BH276" i="2"/>
  <c r="BG276" i="2"/>
  <c r="BE276" i="2"/>
  <c r="T276" i="2"/>
  <c r="R276" i="2"/>
  <c r="P276" i="2"/>
  <c r="BK276" i="2"/>
  <c r="J276" i="2"/>
  <c r="BF276" i="2" s="1"/>
  <c r="BI275" i="2"/>
  <c r="BH275" i="2"/>
  <c r="BG275" i="2"/>
  <c r="BE275" i="2"/>
  <c r="T275" i="2"/>
  <c r="R275" i="2"/>
  <c r="P275" i="2"/>
  <c r="BK275" i="2"/>
  <c r="J275" i="2"/>
  <c r="BF275" i="2" s="1"/>
  <c r="BI274" i="2"/>
  <c r="BH274" i="2"/>
  <c r="BG274" i="2"/>
  <c r="BE274" i="2"/>
  <c r="T274" i="2"/>
  <c r="R274" i="2"/>
  <c r="P274" i="2"/>
  <c r="BK274" i="2"/>
  <c r="J274" i="2"/>
  <c r="BF274" i="2" s="1"/>
  <c r="BI273" i="2"/>
  <c r="BH273" i="2"/>
  <c r="BG273" i="2"/>
  <c r="BE273" i="2"/>
  <c r="T273" i="2"/>
  <c r="R273" i="2"/>
  <c r="P273" i="2"/>
  <c r="BK273" i="2"/>
  <c r="J273" i="2"/>
  <c r="BF273" i="2" s="1"/>
  <c r="BI272" i="2"/>
  <c r="BH272" i="2"/>
  <c r="BG272" i="2"/>
  <c r="BE272" i="2"/>
  <c r="T272" i="2"/>
  <c r="R272" i="2"/>
  <c r="P272" i="2"/>
  <c r="BK272" i="2"/>
  <c r="J272" i="2"/>
  <c r="BF272" i="2" s="1"/>
  <c r="BI271" i="2"/>
  <c r="BH271" i="2"/>
  <c r="BG271" i="2"/>
  <c r="BF271" i="2"/>
  <c r="BE271" i="2"/>
  <c r="T271" i="2"/>
  <c r="R271" i="2"/>
  <c r="P271" i="2"/>
  <c r="BK271" i="2"/>
  <c r="J271" i="2"/>
  <c r="BI270" i="2"/>
  <c r="BH270" i="2"/>
  <c r="BG270" i="2"/>
  <c r="BE270" i="2"/>
  <c r="T270" i="2"/>
  <c r="R270" i="2"/>
  <c r="P270" i="2"/>
  <c r="BK270" i="2"/>
  <c r="J270" i="2"/>
  <c r="BF270" i="2" s="1"/>
  <c r="BI269" i="2"/>
  <c r="BH269" i="2"/>
  <c r="BG269" i="2"/>
  <c r="BF269" i="2"/>
  <c r="BE269" i="2"/>
  <c r="T269" i="2"/>
  <c r="R269" i="2"/>
  <c r="P269" i="2"/>
  <c r="BK269" i="2"/>
  <c r="J269" i="2"/>
  <c r="BI268" i="2"/>
  <c r="BH268" i="2"/>
  <c r="BG268" i="2"/>
  <c r="BE268" i="2"/>
  <c r="T268" i="2"/>
  <c r="R268" i="2"/>
  <c r="P268" i="2"/>
  <c r="BK268" i="2"/>
  <c r="J268" i="2"/>
  <c r="BF268" i="2" s="1"/>
  <c r="BI267" i="2"/>
  <c r="BH267" i="2"/>
  <c r="BG267" i="2"/>
  <c r="BF267" i="2"/>
  <c r="BE267" i="2"/>
  <c r="T267" i="2"/>
  <c r="R267" i="2"/>
  <c r="P267" i="2"/>
  <c r="BK267" i="2"/>
  <c r="J267" i="2"/>
  <c r="BI266" i="2"/>
  <c r="BH266" i="2"/>
  <c r="BG266" i="2"/>
  <c r="BE266" i="2"/>
  <c r="T266" i="2"/>
  <c r="R266" i="2"/>
  <c r="P266" i="2"/>
  <c r="BK266" i="2"/>
  <c r="J266" i="2"/>
  <c r="BF266" i="2" s="1"/>
  <c r="BI265" i="2"/>
  <c r="BH265" i="2"/>
  <c r="BG265" i="2"/>
  <c r="BF265" i="2"/>
  <c r="BE265" i="2"/>
  <c r="T265" i="2"/>
  <c r="R265" i="2"/>
  <c r="P265" i="2"/>
  <c r="BK265" i="2"/>
  <c r="J265" i="2"/>
  <c r="BI264" i="2"/>
  <c r="BH264" i="2"/>
  <c r="BG264" i="2"/>
  <c r="BE264" i="2"/>
  <c r="T264" i="2"/>
  <c r="R264" i="2"/>
  <c r="P264" i="2"/>
  <c r="BK264" i="2"/>
  <c r="J264" i="2"/>
  <c r="BF264" i="2" s="1"/>
  <c r="BI263" i="2"/>
  <c r="BH263" i="2"/>
  <c r="BG263" i="2"/>
  <c r="BF263" i="2"/>
  <c r="BE263" i="2"/>
  <c r="T263" i="2"/>
  <c r="R263" i="2"/>
  <c r="P263" i="2"/>
  <c r="BK263" i="2"/>
  <c r="J263" i="2"/>
  <c r="BI262" i="2"/>
  <c r="BH262" i="2"/>
  <c r="BG262" i="2"/>
  <c r="BE262" i="2"/>
  <c r="T262" i="2"/>
  <c r="R262" i="2"/>
  <c r="P262" i="2"/>
  <c r="BK262" i="2"/>
  <c r="J262" i="2"/>
  <c r="BF262" i="2" s="1"/>
  <c r="BI261" i="2"/>
  <c r="BH261" i="2"/>
  <c r="BG261" i="2"/>
  <c r="BF261" i="2"/>
  <c r="BE261" i="2"/>
  <c r="T261" i="2"/>
  <c r="R261" i="2"/>
  <c r="P261" i="2"/>
  <c r="BK261" i="2"/>
  <c r="J261" i="2"/>
  <c r="BI260" i="2"/>
  <c r="BH260" i="2"/>
  <c r="BG260" i="2"/>
  <c r="BE260" i="2"/>
  <c r="T260" i="2"/>
  <c r="T259" i="2" s="1"/>
  <c r="R260" i="2"/>
  <c r="R259" i="2" s="1"/>
  <c r="P260" i="2"/>
  <c r="P259" i="2" s="1"/>
  <c r="BK260" i="2"/>
  <c r="BK259" i="2" s="1"/>
  <c r="J259" i="2" s="1"/>
  <c r="J68" i="2" s="1"/>
  <c r="J260" i="2"/>
  <c r="BF260" i="2" s="1"/>
  <c r="BI258" i="2"/>
  <c r="BH258" i="2"/>
  <c r="BG258" i="2"/>
  <c r="BE258" i="2"/>
  <c r="T258" i="2"/>
  <c r="R258" i="2"/>
  <c r="P258" i="2"/>
  <c r="BK258" i="2"/>
  <c r="J258" i="2"/>
  <c r="BF258" i="2" s="1"/>
  <c r="BI257" i="2"/>
  <c r="BH257" i="2"/>
  <c r="BG257" i="2"/>
  <c r="BF257" i="2"/>
  <c r="BE257" i="2"/>
  <c r="T257" i="2"/>
  <c r="R257" i="2"/>
  <c r="P257" i="2"/>
  <c r="BK257" i="2"/>
  <c r="J257" i="2"/>
  <c r="BI256" i="2"/>
  <c r="BH256" i="2"/>
  <c r="BG256" i="2"/>
  <c r="BE256" i="2"/>
  <c r="T256" i="2"/>
  <c r="R256" i="2"/>
  <c r="P256" i="2"/>
  <c r="BK256" i="2"/>
  <c r="J256" i="2"/>
  <c r="BF256" i="2" s="1"/>
  <c r="BI255" i="2"/>
  <c r="BH255" i="2"/>
  <c r="BG255" i="2"/>
  <c r="BF255" i="2"/>
  <c r="BE255" i="2"/>
  <c r="T255" i="2"/>
  <c r="R255" i="2"/>
  <c r="P255" i="2"/>
  <c r="BK255" i="2"/>
  <c r="J255" i="2"/>
  <c r="BI254" i="2"/>
  <c r="BH254" i="2"/>
  <c r="BG254" i="2"/>
  <c r="BE254" i="2"/>
  <c r="T254" i="2"/>
  <c r="R254" i="2"/>
  <c r="P254" i="2"/>
  <c r="BK254" i="2"/>
  <c r="J254" i="2"/>
  <c r="BF254" i="2" s="1"/>
  <c r="BI253" i="2"/>
  <c r="BH253" i="2"/>
  <c r="BG253" i="2"/>
  <c r="BF253" i="2"/>
  <c r="BE253" i="2"/>
  <c r="T253" i="2"/>
  <c r="R253" i="2"/>
  <c r="P253" i="2"/>
  <c r="BK253" i="2"/>
  <c r="J253" i="2"/>
  <c r="BI252" i="2"/>
  <c r="BH252" i="2"/>
  <c r="BG252" i="2"/>
  <c r="BE252" i="2"/>
  <c r="T252" i="2"/>
  <c r="R252" i="2"/>
  <c r="P252" i="2"/>
  <c r="BK252" i="2"/>
  <c r="J252" i="2"/>
  <c r="BF252" i="2" s="1"/>
  <c r="BI251" i="2"/>
  <c r="BH251" i="2"/>
  <c r="BG251" i="2"/>
  <c r="BF251" i="2"/>
  <c r="BE251" i="2"/>
  <c r="T251" i="2"/>
  <c r="R251" i="2"/>
  <c r="P251" i="2"/>
  <c r="BK251" i="2"/>
  <c r="J251" i="2"/>
  <c r="BI250" i="2"/>
  <c r="BH250" i="2"/>
  <c r="BG250" i="2"/>
  <c r="BE250" i="2"/>
  <c r="T250" i="2"/>
  <c r="R250" i="2"/>
  <c r="P250" i="2"/>
  <c r="BK250" i="2"/>
  <c r="J250" i="2"/>
  <c r="BF250" i="2" s="1"/>
  <c r="BI249" i="2"/>
  <c r="BH249" i="2"/>
  <c r="BG249" i="2"/>
  <c r="BF249" i="2"/>
  <c r="BE249" i="2"/>
  <c r="T249" i="2"/>
  <c r="R249" i="2"/>
  <c r="P249" i="2"/>
  <c r="BK249" i="2"/>
  <c r="J249" i="2"/>
  <c r="BI248" i="2"/>
  <c r="BH248" i="2"/>
  <c r="BG248" i="2"/>
  <c r="BE248" i="2"/>
  <c r="T248" i="2"/>
  <c r="R248" i="2"/>
  <c r="P248" i="2"/>
  <c r="BK248" i="2"/>
  <c r="J248" i="2"/>
  <c r="BF248" i="2" s="1"/>
  <c r="BI247" i="2"/>
  <c r="BH247" i="2"/>
  <c r="BG247" i="2"/>
  <c r="BF247" i="2"/>
  <c r="BE247" i="2"/>
  <c r="T247" i="2"/>
  <c r="R247" i="2"/>
  <c r="P247" i="2"/>
  <c r="BK247" i="2"/>
  <c r="J247" i="2"/>
  <c r="BI246" i="2"/>
  <c r="BH246" i="2"/>
  <c r="BG246" i="2"/>
  <c r="BE246" i="2"/>
  <c r="T246" i="2"/>
  <c r="R246" i="2"/>
  <c r="P246" i="2"/>
  <c r="BK246" i="2"/>
  <c r="J246" i="2"/>
  <c r="BF246" i="2" s="1"/>
  <c r="BI245" i="2"/>
  <c r="BH245" i="2"/>
  <c r="BG245" i="2"/>
  <c r="BF245" i="2"/>
  <c r="BE245" i="2"/>
  <c r="T245" i="2"/>
  <c r="R245" i="2"/>
  <c r="P245" i="2"/>
  <c r="BK245" i="2"/>
  <c r="J245" i="2"/>
  <c r="BI244" i="2"/>
  <c r="BH244" i="2"/>
  <c r="BG244" i="2"/>
  <c r="BE244" i="2"/>
  <c r="T244" i="2"/>
  <c r="R244" i="2"/>
  <c r="P244" i="2"/>
  <c r="BK244" i="2"/>
  <c r="J244" i="2"/>
  <c r="BF244" i="2" s="1"/>
  <c r="BI243" i="2"/>
  <c r="BH243" i="2"/>
  <c r="BG243" i="2"/>
  <c r="BF243" i="2"/>
  <c r="BE243" i="2"/>
  <c r="T243" i="2"/>
  <c r="R243" i="2"/>
  <c r="P243" i="2"/>
  <c r="BK243" i="2"/>
  <c r="J243" i="2"/>
  <c r="BI242" i="2"/>
  <c r="BH242" i="2"/>
  <c r="BG242" i="2"/>
  <c r="BE242" i="2"/>
  <c r="T242" i="2"/>
  <c r="R242" i="2"/>
  <c r="P242" i="2"/>
  <c r="BK242" i="2"/>
  <c r="J242" i="2"/>
  <c r="BF242" i="2" s="1"/>
  <c r="BI241" i="2"/>
  <c r="BH241" i="2"/>
  <c r="BG241" i="2"/>
  <c r="BF241" i="2"/>
  <c r="BE241" i="2"/>
  <c r="T241" i="2"/>
  <c r="R241" i="2"/>
  <c r="P241" i="2"/>
  <c r="BK241" i="2"/>
  <c r="J241" i="2"/>
  <c r="BI240" i="2"/>
  <c r="BH240" i="2"/>
  <c r="BG240" i="2"/>
  <c r="BE240" i="2"/>
  <c r="T240" i="2"/>
  <c r="R240" i="2"/>
  <c r="P240" i="2"/>
  <c r="BK240" i="2"/>
  <c r="J240" i="2"/>
  <c r="BF240" i="2" s="1"/>
  <c r="BI239" i="2"/>
  <c r="BH239" i="2"/>
  <c r="BG239" i="2"/>
  <c r="BF239" i="2"/>
  <c r="BE239" i="2"/>
  <c r="T239" i="2"/>
  <c r="R239" i="2"/>
  <c r="P239" i="2"/>
  <c r="BK239" i="2"/>
  <c r="J239" i="2"/>
  <c r="BI238" i="2"/>
  <c r="BH238" i="2"/>
  <c r="BG238" i="2"/>
  <c r="BE238" i="2"/>
  <c r="T238" i="2"/>
  <c r="T237" i="2" s="1"/>
  <c r="R238" i="2"/>
  <c r="R237" i="2" s="1"/>
  <c r="P238" i="2"/>
  <c r="P237" i="2" s="1"/>
  <c r="BK238" i="2"/>
  <c r="BK237" i="2" s="1"/>
  <c r="J237" i="2" s="1"/>
  <c r="J67" i="2" s="1"/>
  <c r="J238" i="2"/>
  <c r="BF238" i="2" s="1"/>
  <c r="BI236" i="2"/>
  <c r="BH236" i="2"/>
  <c r="BG236" i="2"/>
  <c r="BF236" i="2"/>
  <c r="BE236" i="2"/>
  <c r="T236" i="2"/>
  <c r="R236" i="2"/>
  <c r="P236" i="2"/>
  <c r="BK236" i="2"/>
  <c r="J236" i="2"/>
  <c r="BI235" i="2"/>
  <c r="BH235" i="2"/>
  <c r="BG235" i="2"/>
  <c r="BE235" i="2"/>
  <c r="T235" i="2"/>
  <c r="R235" i="2"/>
  <c r="P235" i="2"/>
  <c r="BK235" i="2"/>
  <c r="J235" i="2"/>
  <c r="BF235" i="2" s="1"/>
  <c r="BI234" i="2"/>
  <c r="BH234" i="2"/>
  <c r="BG234" i="2"/>
  <c r="BF234" i="2"/>
  <c r="BE234" i="2"/>
  <c r="T234" i="2"/>
  <c r="R234" i="2"/>
  <c r="P234" i="2"/>
  <c r="BK234" i="2"/>
  <c r="J234" i="2"/>
  <c r="BI233" i="2"/>
  <c r="BH233" i="2"/>
  <c r="BG233" i="2"/>
  <c r="BE233" i="2"/>
  <c r="T233" i="2"/>
  <c r="R233" i="2"/>
  <c r="P233" i="2"/>
  <c r="BK233" i="2"/>
  <c r="J233" i="2"/>
  <c r="BF233" i="2" s="1"/>
  <c r="BI232" i="2"/>
  <c r="BH232" i="2"/>
  <c r="BG232" i="2"/>
  <c r="BF232" i="2"/>
  <c r="BE232" i="2"/>
  <c r="T232" i="2"/>
  <c r="R232" i="2"/>
  <c r="P232" i="2"/>
  <c r="BK232" i="2"/>
  <c r="J232" i="2"/>
  <c r="BI231" i="2"/>
  <c r="BH231" i="2"/>
  <c r="BG231" i="2"/>
  <c r="BE231" i="2"/>
  <c r="T231" i="2"/>
  <c r="R231" i="2"/>
  <c r="P231" i="2"/>
  <c r="BK231" i="2"/>
  <c r="J231" i="2"/>
  <c r="BF231" i="2" s="1"/>
  <c r="BI230" i="2"/>
  <c r="BH230" i="2"/>
  <c r="BG230" i="2"/>
  <c r="BF230" i="2"/>
  <c r="BE230" i="2"/>
  <c r="T230" i="2"/>
  <c r="R230" i="2"/>
  <c r="P230" i="2"/>
  <c r="BK230" i="2"/>
  <c r="J230" i="2"/>
  <c r="BI229" i="2"/>
  <c r="BH229" i="2"/>
  <c r="BG229" i="2"/>
  <c r="BE229" i="2"/>
  <c r="T229" i="2"/>
  <c r="R229" i="2"/>
  <c r="P229" i="2"/>
  <c r="BK229" i="2"/>
  <c r="J229" i="2"/>
  <c r="BF229" i="2" s="1"/>
  <c r="BI228" i="2"/>
  <c r="BH228" i="2"/>
  <c r="BG228" i="2"/>
  <c r="BF228" i="2"/>
  <c r="BE228" i="2"/>
  <c r="T228" i="2"/>
  <c r="R228" i="2"/>
  <c r="P228" i="2"/>
  <c r="BK228" i="2"/>
  <c r="J228" i="2"/>
  <c r="BI227" i="2"/>
  <c r="BH227" i="2"/>
  <c r="BG227" i="2"/>
  <c r="BE227" i="2"/>
  <c r="T227" i="2"/>
  <c r="R227" i="2"/>
  <c r="P227" i="2"/>
  <c r="BK227" i="2"/>
  <c r="J227" i="2"/>
  <c r="BF227" i="2" s="1"/>
  <c r="BI226" i="2"/>
  <c r="BH226" i="2"/>
  <c r="BG226" i="2"/>
  <c r="BF226" i="2"/>
  <c r="BE226" i="2"/>
  <c r="T226" i="2"/>
  <c r="R226" i="2"/>
  <c r="P226" i="2"/>
  <c r="BK226" i="2"/>
  <c r="J226" i="2"/>
  <c r="BI225" i="2"/>
  <c r="BH225" i="2"/>
  <c r="BG225" i="2"/>
  <c r="BE225" i="2"/>
  <c r="T225" i="2"/>
  <c r="R225" i="2"/>
  <c r="P225" i="2"/>
  <c r="BK225" i="2"/>
  <c r="J225" i="2"/>
  <c r="BF225" i="2" s="1"/>
  <c r="BI224" i="2"/>
  <c r="BH224" i="2"/>
  <c r="BG224" i="2"/>
  <c r="BF224" i="2"/>
  <c r="BE224" i="2"/>
  <c r="T224" i="2"/>
  <c r="R224" i="2"/>
  <c r="P224" i="2"/>
  <c r="BK224" i="2"/>
  <c r="J224" i="2"/>
  <c r="BI223" i="2"/>
  <c r="BH223" i="2"/>
  <c r="BG223" i="2"/>
  <c r="BE223" i="2"/>
  <c r="T223" i="2"/>
  <c r="R223" i="2"/>
  <c r="P223" i="2"/>
  <c r="BK223" i="2"/>
  <c r="J223" i="2"/>
  <c r="BF223" i="2" s="1"/>
  <c r="BI222" i="2"/>
  <c r="BH222" i="2"/>
  <c r="BG222" i="2"/>
  <c r="BF222" i="2"/>
  <c r="BE222" i="2"/>
  <c r="T222" i="2"/>
  <c r="T221" i="2" s="1"/>
  <c r="R222" i="2"/>
  <c r="R221" i="2" s="1"/>
  <c r="P222" i="2"/>
  <c r="P221" i="2" s="1"/>
  <c r="BK222" i="2"/>
  <c r="BK221" i="2" s="1"/>
  <c r="J221" i="2" s="1"/>
  <c r="J66" i="2" s="1"/>
  <c r="J222" i="2"/>
  <c r="BI220" i="2"/>
  <c r="BH220" i="2"/>
  <c r="BG220" i="2"/>
  <c r="BF220" i="2"/>
  <c r="BE220" i="2"/>
  <c r="T220" i="2"/>
  <c r="R220" i="2"/>
  <c r="P220" i="2"/>
  <c r="BK220" i="2"/>
  <c r="J220" i="2"/>
  <c r="BI219" i="2"/>
  <c r="BH219" i="2"/>
  <c r="BG219" i="2"/>
  <c r="BE219" i="2"/>
  <c r="T219" i="2"/>
  <c r="R219" i="2"/>
  <c r="P219" i="2"/>
  <c r="BK219" i="2"/>
  <c r="J219" i="2"/>
  <c r="BF219" i="2" s="1"/>
  <c r="BI218" i="2"/>
  <c r="BH218" i="2"/>
  <c r="BG218" i="2"/>
  <c r="BF218" i="2"/>
  <c r="BE218" i="2"/>
  <c r="T218" i="2"/>
  <c r="R218" i="2"/>
  <c r="P218" i="2"/>
  <c r="BK218" i="2"/>
  <c r="J218" i="2"/>
  <c r="BI217" i="2"/>
  <c r="BH217" i="2"/>
  <c r="BG217" i="2"/>
  <c r="BE217" i="2"/>
  <c r="T217" i="2"/>
  <c r="R217" i="2"/>
  <c r="P217" i="2"/>
  <c r="BK217" i="2"/>
  <c r="J217" i="2"/>
  <c r="BF217" i="2" s="1"/>
  <c r="BI216" i="2"/>
  <c r="BH216" i="2"/>
  <c r="BG216" i="2"/>
  <c r="BF216" i="2"/>
  <c r="BE216" i="2"/>
  <c r="T216" i="2"/>
  <c r="R216" i="2"/>
  <c r="P216" i="2"/>
  <c r="BK216" i="2"/>
  <c r="J216" i="2"/>
  <c r="BI215" i="2"/>
  <c r="BH215" i="2"/>
  <c r="BG215" i="2"/>
  <c r="BE215" i="2"/>
  <c r="T215" i="2"/>
  <c r="R215" i="2"/>
  <c r="P215" i="2"/>
  <c r="BK215" i="2"/>
  <c r="J215" i="2"/>
  <c r="BF215" i="2" s="1"/>
  <c r="BI214" i="2"/>
  <c r="BH214" i="2"/>
  <c r="BG214" i="2"/>
  <c r="BF214" i="2"/>
  <c r="BE214" i="2"/>
  <c r="T214" i="2"/>
  <c r="R214" i="2"/>
  <c r="P214" i="2"/>
  <c r="BK214" i="2"/>
  <c r="J214" i="2"/>
  <c r="BI213" i="2"/>
  <c r="BH213" i="2"/>
  <c r="BG213" i="2"/>
  <c r="BE213" i="2"/>
  <c r="T213" i="2"/>
  <c r="R213" i="2"/>
  <c r="P213" i="2"/>
  <c r="BK213" i="2"/>
  <c r="J213" i="2"/>
  <c r="BF213" i="2" s="1"/>
  <c r="BI212" i="2"/>
  <c r="BH212" i="2"/>
  <c r="BG212" i="2"/>
  <c r="BF212" i="2"/>
  <c r="BE212" i="2"/>
  <c r="T212" i="2"/>
  <c r="R212" i="2"/>
  <c r="P212" i="2"/>
  <c r="BK212" i="2"/>
  <c r="J212" i="2"/>
  <c r="BI211" i="2"/>
  <c r="BH211" i="2"/>
  <c r="BG211" i="2"/>
  <c r="BE211" i="2"/>
  <c r="T211" i="2"/>
  <c r="R211" i="2"/>
  <c r="P211" i="2"/>
  <c r="BK211" i="2"/>
  <c r="J211" i="2"/>
  <c r="BF211" i="2" s="1"/>
  <c r="BI210" i="2"/>
  <c r="BH210" i="2"/>
  <c r="BG210" i="2"/>
  <c r="BF210" i="2"/>
  <c r="BE210" i="2"/>
  <c r="T210" i="2"/>
  <c r="R210" i="2"/>
  <c r="P210" i="2"/>
  <c r="BK210" i="2"/>
  <c r="J210" i="2"/>
  <c r="BI209" i="2"/>
  <c r="BH209" i="2"/>
  <c r="BG209" i="2"/>
  <c r="BE209" i="2"/>
  <c r="T209" i="2"/>
  <c r="T208" i="2" s="1"/>
  <c r="R209" i="2"/>
  <c r="R208" i="2" s="1"/>
  <c r="P209" i="2"/>
  <c r="P208" i="2" s="1"/>
  <c r="BK209" i="2"/>
  <c r="BK208" i="2" s="1"/>
  <c r="J208" i="2" s="1"/>
  <c r="J65" i="2" s="1"/>
  <c r="J209" i="2"/>
  <c r="BF209" i="2" s="1"/>
  <c r="BI207" i="2"/>
  <c r="BH207" i="2"/>
  <c r="BG207" i="2"/>
  <c r="BF207" i="2"/>
  <c r="BE207" i="2"/>
  <c r="T207" i="2"/>
  <c r="R207" i="2"/>
  <c r="P207" i="2"/>
  <c r="BK207" i="2"/>
  <c r="J207" i="2"/>
  <c r="BI205" i="2"/>
  <c r="BH205" i="2"/>
  <c r="BG205" i="2"/>
  <c r="BE205" i="2"/>
  <c r="T205" i="2"/>
  <c r="R205" i="2"/>
  <c r="P205" i="2"/>
  <c r="BK205" i="2"/>
  <c r="J205" i="2"/>
  <c r="BF205" i="2" s="1"/>
  <c r="BI204" i="2"/>
  <c r="BH204" i="2"/>
  <c r="BG204" i="2"/>
  <c r="BF204" i="2"/>
  <c r="BE204" i="2"/>
  <c r="T204" i="2"/>
  <c r="R204" i="2"/>
  <c r="P204" i="2"/>
  <c r="BK204" i="2"/>
  <c r="J204" i="2"/>
  <c r="BI202" i="2"/>
  <c r="BH202" i="2"/>
  <c r="BG202" i="2"/>
  <c r="BE202" i="2"/>
  <c r="T202" i="2"/>
  <c r="R202" i="2"/>
  <c r="P202" i="2"/>
  <c r="BK202" i="2"/>
  <c r="J202" i="2"/>
  <c r="BF202" i="2" s="1"/>
  <c r="BI200" i="2"/>
  <c r="BH200" i="2"/>
  <c r="BG200" i="2"/>
  <c r="BF200" i="2"/>
  <c r="BE200" i="2"/>
  <c r="T200" i="2"/>
  <c r="T199" i="2" s="1"/>
  <c r="R200" i="2"/>
  <c r="R199" i="2" s="1"/>
  <c r="P200" i="2"/>
  <c r="P199" i="2" s="1"/>
  <c r="P198" i="2" s="1"/>
  <c r="BK200" i="2"/>
  <c r="BK199" i="2" s="1"/>
  <c r="J200" i="2"/>
  <c r="BI197" i="2"/>
  <c r="BH197" i="2"/>
  <c r="BG197" i="2"/>
  <c r="BF197" i="2"/>
  <c r="BE197" i="2"/>
  <c r="T197" i="2"/>
  <c r="T196" i="2" s="1"/>
  <c r="R197" i="2"/>
  <c r="R196" i="2" s="1"/>
  <c r="P197" i="2"/>
  <c r="P196" i="2" s="1"/>
  <c r="BK197" i="2"/>
  <c r="BK196" i="2" s="1"/>
  <c r="J196" i="2" s="1"/>
  <c r="J62" i="2" s="1"/>
  <c r="J197" i="2"/>
  <c r="BI195" i="2"/>
  <c r="BH195" i="2"/>
  <c r="BG195" i="2"/>
  <c r="BE195" i="2"/>
  <c r="T195" i="2"/>
  <c r="R195" i="2"/>
  <c r="P195" i="2"/>
  <c r="BK195" i="2"/>
  <c r="J195" i="2"/>
  <c r="BF195" i="2" s="1"/>
  <c r="BI192" i="2"/>
  <c r="BH192" i="2"/>
  <c r="BG192" i="2"/>
  <c r="BE192" i="2"/>
  <c r="T192" i="2"/>
  <c r="R192" i="2"/>
  <c r="P192" i="2"/>
  <c r="BK192" i="2"/>
  <c r="J192" i="2"/>
  <c r="BF192" i="2" s="1"/>
  <c r="BI191" i="2"/>
  <c r="BH191" i="2"/>
  <c r="BG191" i="2"/>
  <c r="BE191" i="2"/>
  <c r="T191" i="2"/>
  <c r="R191" i="2"/>
  <c r="P191" i="2"/>
  <c r="BK191" i="2"/>
  <c r="J191" i="2"/>
  <c r="BF191" i="2" s="1"/>
  <c r="BI190" i="2"/>
  <c r="BH190" i="2"/>
  <c r="BG190" i="2"/>
  <c r="BE190" i="2"/>
  <c r="T190" i="2"/>
  <c r="T189" i="2" s="1"/>
  <c r="R190" i="2"/>
  <c r="R189" i="2" s="1"/>
  <c r="P190" i="2"/>
  <c r="P189" i="2" s="1"/>
  <c r="BK190" i="2"/>
  <c r="BK189" i="2" s="1"/>
  <c r="J189" i="2" s="1"/>
  <c r="J61" i="2" s="1"/>
  <c r="J190" i="2"/>
  <c r="BF190" i="2" s="1"/>
  <c r="BI183" i="2"/>
  <c r="BH183" i="2"/>
  <c r="BG183" i="2"/>
  <c r="BF183" i="2"/>
  <c r="BE183" i="2"/>
  <c r="T183" i="2"/>
  <c r="R183" i="2"/>
  <c r="P183" i="2"/>
  <c r="BK183" i="2"/>
  <c r="J183" i="2"/>
  <c r="BI179" i="2"/>
  <c r="BH179" i="2"/>
  <c r="BG179" i="2"/>
  <c r="BE179" i="2"/>
  <c r="T179" i="2"/>
  <c r="R179" i="2"/>
  <c r="P179" i="2"/>
  <c r="BK179" i="2"/>
  <c r="J179" i="2"/>
  <c r="BF179" i="2" s="1"/>
  <c r="BI178" i="2"/>
  <c r="BH178" i="2"/>
  <c r="BG178" i="2"/>
  <c r="BF178" i="2"/>
  <c r="BE178" i="2"/>
  <c r="T178" i="2"/>
  <c r="R178" i="2"/>
  <c r="P178" i="2"/>
  <c r="BK178" i="2"/>
  <c r="J178" i="2"/>
  <c r="BI177" i="2"/>
  <c r="BH177" i="2"/>
  <c r="BG177" i="2"/>
  <c r="BE177" i="2"/>
  <c r="T177" i="2"/>
  <c r="R177" i="2"/>
  <c r="P177" i="2"/>
  <c r="BK177" i="2"/>
  <c r="J177" i="2"/>
  <c r="BF177" i="2" s="1"/>
  <c r="BI174" i="2"/>
  <c r="BH174" i="2"/>
  <c r="BG174" i="2"/>
  <c r="BF174" i="2"/>
  <c r="BE174" i="2"/>
  <c r="T174" i="2"/>
  <c r="R174" i="2"/>
  <c r="P174" i="2"/>
  <c r="BK174" i="2"/>
  <c r="J174" i="2"/>
  <c r="BI171" i="2"/>
  <c r="BH171" i="2"/>
  <c r="BG171" i="2"/>
  <c r="BE171" i="2"/>
  <c r="T171" i="2"/>
  <c r="R171" i="2"/>
  <c r="P171" i="2"/>
  <c r="BK171" i="2"/>
  <c r="J171" i="2"/>
  <c r="BF171" i="2" s="1"/>
  <c r="BI167" i="2"/>
  <c r="BH167" i="2"/>
  <c r="BG167" i="2"/>
  <c r="BF167" i="2"/>
  <c r="BE167" i="2"/>
  <c r="T167" i="2"/>
  <c r="R167" i="2"/>
  <c r="P167" i="2"/>
  <c r="BK167" i="2"/>
  <c r="J167" i="2"/>
  <c r="BI162" i="2"/>
  <c r="BH162" i="2"/>
  <c r="BG162" i="2"/>
  <c r="BE162" i="2"/>
  <c r="T162" i="2"/>
  <c r="R162" i="2"/>
  <c r="P162" i="2"/>
  <c r="BK162" i="2"/>
  <c r="J162" i="2"/>
  <c r="BF162" i="2" s="1"/>
  <c r="BI158" i="2"/>
  <c r="BH158" i="2"/>
  <c r="BG158" i="2"/>
  <c r="BE158" i="2"/>
  <c r="T158" i="2"/>
  <c r="R158" i="2"/>
  <c r="P158" i="2"/>
  <c r="BK158" i="2"/>
  <c r="J158" i="2"/>
  <c r="BF158" i="2" s="1"/>
  <c r="BI157" i="2"/>
  <c r="BH157" i="2"/>
  <c r="BG157" i="2"/>
  <c r="BE157" i="2"/>
  <c r="T157" i="2"/>
  <c r="R157" i="2"/>
  <c r="P157" i="2"/>
  <c r="BK157" i="2"/>
  <c r="J157" i="2"/>
  <c r="BF157" i="2" s="1"/>
  <c r="BI156" i="2"/>
  <c r="BH156" i="2"/>
  <c r="BG156" i="2"/>
  <c r="BE156" i="2"/>
  <c r="T156" i="2"/>
  <c r="T155" i="2" s="1"/>
  <c r="R156" i="2"/>
  <c r="R155" i="2" s="1"/>
  <c r="P156" i="2"/>
  <c r="P155" i="2" s="1"/>
  <c r="BK156" i="2"/>
  <c r="BK155" i="2" s="1"/>
  <c r="J155" i="2" s="1"/>
  <c r="J60" i="2" s="1"/>
  <c r="J156" i="2"/>
  <c r="BF156" i="2" s="1"/>
  <c r="BI154" i="2"/>
  <c r="BH154" i="2"/>
  <c r="BG154" i="2"/>
  <c r="BE154" i="2"/>
  <c r="T154" i="2"/>
  <c r="R154" i="2"/>
  <c r="P154" i="2"/>
  <c r="BK154" i="2"/>
  <c r="J154" i="2"/>
  <c r="BF154" i="2" s="1"/>
  <c r="BI153" i="2"/>
  <c r="BH153" i="2"/>
  <c r="BG153" i="2"/>
  <c r="BE153" i="2"/>
  <c r="T153" i="2"/>
  <c r="R153" i="2"/>
  <c r="P153" i="2"/>
  <c r="BK153" i="2"/>
  <c r="J153" i="2"/>
  <c r="BF153" i="2" s="1"/>
  <c r="BI152" i="2"/>
  <c r="BH152" i="2"/>
  <c r="BG152" i="2"/>
  <c r="BE152" i="2"/>
  <c r="T152" i="2"/>
  <c r="R152" i="2"/>
  <c r="P152" i="2"/>
  <c r="BK152" i="2"/>
  <c r="J152" i="2"/>
  <c r="BF152" i="2" s="1"/>
  <c r="BI142" i="2"/>
  <c r="BH142" i="2"/>
  <c r="BG142" i="2"/>
  <c r="BE142" i="2"/>
  <c r="T142" i="2"/>
  <c r="R142" i="2"/>
  <c r="P142" i="2"/>
  <c r="BK142" i="2"/>
  <c r="J142" i="2"/>
  <c r="BF142" i="2" s="1"/>
  <c r="BI141" i="2"/>
  <c r="BH141" i="2"/>
  <c r="BG141" i="2"/>
  <c r="BE141" i="2"/>
  <c r="T141" i="2"/>
  <c r="R141" i="2"/>
  <c r="P141" i="2"/>
  <c r="BK141" i="2"/>
  <c r="J141" i="2"/>
  <c r="BF141" i="2" s="1"/>
  <c r="BI140" i="2"/>
  <c r="BH140" i="2"/>
  <c r="BG140" i="2"/>
  <c r="BE140" i="2"/>
  <c r="T140" i="2"/>
  <c r="R140" i="2"/>
  <c r="P140" i="2"/>
  <c r="BK140" i="2"/>
  <c r="J140" i="2"/>
  <c r="BF140" i="2" s="1"/>
  <c r="BI134" i="2"/>
  <c r="BH134" i="2"/>
  <c r="BG134" i="2"/>
  <c r="BE134" i="2"/>
  <c r="T134" i="2"/>
  <c r="R134" i="2"/>
  <c r="P134" i="2"/>
  <c r="BK134" i="2"/>
  <c r="J134" i="2"/>
  <c r="BF134" i="2" s="1"/>
  <c r="BI132" i="2"/>
  <c r="BH132" i="2"/>
  <c r="BG132" i="2"/>
  <c r="BE132" i="2"/>
  <c r="T132" i="2"/>
  <c r="R132" i="2"/>
  <c r="P132" i="2"/>
  <c r="BK132" i="2"/>
  <c r="J132" i="2"/>
  <c r="BF132" i="2" s="1"/>
  <c r="BI131" i="2"/>
  <c r="BH131" i="2"/>
  <c r="BG131" i="2"/>
  <c r="BE131" i="2"/>
  <c r="T131" i="2"/>
  <c r="R131" i="2"/>
  <c r="P131" i="2"/>
  <c r="BK131" i="2"/>
  <c r="J131" i="2"/>
  <c r="BF131" i="2" s="1"/>
  <c r="BI129" i="2"/>
  <c r="BH129" i="2"/>
  <c r="BG129" i="2"/>
  <c r="BE129" i="2"/>
  <c r="T129" i="2"/>
  <c r="R129" i="2"/>
  <c r="P129" i="2"/>
  <c r="BK129" i="2"/>
  <c r="J129" i="2"/>
  <c r="BF129" i="2" s="1"/>
  <c r="BI123" i="2"/>
  <c r="BH123" i="2"/>
  <c r="BG123" i="2"/>
  <c r="BE123" i="2"/>
  <c r="T123" i="2"/>
  <c r="R123" i="2"/>
  <c r="P123" i="2"/>
  <c r="BK123" i="2"/>
  <c r="J123" i="2"/>
  <c r="BF123" i="2" s="1"/>
  <c r="BI113" i="2"/>
  <c r="BH113" i="2"/>
  <c r="BG113" i="2"/>
  <c r="BE113" i="2"/>
  <c r="T113" i="2"/>
  <c r="T112" i="2" s="1"/>
  <c r="R113" i="2"/>
  <c r="R112" i="2" s="1"/>
  <c r="P113" i="2"/>
  <c r="P112" i="2" s="1"/>
  <c r="BK113" i="2"/>
  <c r="BK112" i="2" s="1"/>
  <c r="J112" i="2" s="1"/>
  <c r="J59" i="2" s="1"/>
  <c r="J113" i="2"/>
  <c r="BF113" i="2" s="1"/>
  <c r="BI110" i="2"/>
  <c r="BH110" i="2"/>
  <c r="BG110" i="2"/>
  <c r="BE110" i="2"/>
  <c r="T110" i="2"/>
  <c r="R110" i="2"/>
  <c r="P110" i="2"/>
  <c r="BK110" i="2"/>
  <c r="J110" i="2"/>
  <c r="BF110" i="2" s="1"/>
  <c r="BI105" i="2"/>
  <c r="BH105" i="2"/>
  <c r="BG105" i="2"/>
  <c r="BE105" i="2"/>
  <c r="T105" i="2"/>
  <c r="R105" i="2"/>
  <c r="P105" i="2"/>
  <c r="BK105" i="2"/>
  <c r="J105" i="2"/>
  <c r="BF105" i="2" s="1"/>
  <c r="BI104" i="2"/>
  <c r="BH104" i="2"/>
  <c r="BG104" i="2"/>
  <c r="BE104" i="2"/>
  <c r="T104" i="2"/>
  <c r="R104" i="2"/>
  <c r="P104" i="2"/>
  <c r="BK104" i="2"/>
  <c r="J104" i="2"/>
  <c r="BF104" i="2" s="1"/>
  <c r="BI102" i="2"/>
  <c r="F34" i="2" s="1"/>
  <c r="BD52" i="1" s="1"/>
  <c r="BH102" i="2"/>
  <c r="F33" i="2" s="1"/>
  <c r="BC52" i="1" s="1"/>
  <c r="BG102" i="2"/>
  <c r="F32" i="2" s="1"/>
  <c r="BB52" i="1" s="1"/>
  <c r="BE102" i="2"/>
  <c r="J30" i="2" s="1"/>
  <c r="AV52" i="1" s="1"/>
  <c r="T102" i="2"/>
  <c r="T101" i="2" s="1"/>
  <c r="T100" i="2" s="1"/>
  <c r="R102" i="2"/>
  <c r="R101" i="2" s="1"/>
  <c r="P102" i="2"/>
  <c r="P101" i="2" s="1"/>
  <c r="P100" i="2" s="1"/>
  <c r="P99" i="2" s="1"/>
  <c r="AU52" i="1" s="1"/>
  <c r="BK102" i="2"/>
  <c r="BK101" i="2" s="1"/>
  <c r="J102" i="2"/>
  <c r="BF102" i="2" s="1"/>
  <c r="F93" i="2"/>
  <c r="E91" i="2"/>
  <c r="F49" i="2"/>
  <c r="E47" i="2"/>
  <c r="J21" i="2"/>
  <c r="E21" i="2"/>
  <c r="J51" i="2" s="1"/>
  <c r="J20" i="2"/>
  <c r="J18" i="2"/>
  <c r="E18" i="2"/>
  <c r="F52" i="2" s="1"/>
  <c r="J17" i="2"/>
  <c r="J15" i="2"/>
  <c r="E15" i="2"/>
  <c r="F95" i="2" s="1"/>
  <c r="J14" i="2"/>
  <c r="J12" i="2"/>
  <c r="J49" i="2" s="1"/>
  <c r="E7" i="2"/>
  <c r="E89" i="2" s="1"/>
  <c r="AS51" i="1"/>
  <c r="L47" i="1"/>
  <c r="AM46" i="1"/>
  <c r="L46" i="1"/>
  <c r="AM44" i="1"/>
  <c r="L44" i="1"/>
  <c r="L42" i="1"/>
  <c r="L41" i="1"/>
  <c r="BK100" i="2" l="1"/>
  <c r="J101" i="2"/>
  <c r="J58" i="2" s="1"/>
  <c r="T198" i="2"/>
  <c r="BK422" i="2"/>
  <c r="J422" i="2" s="1"/>
  <c r="J78" i="2" s="1"/>
  <c r="J423" i="2"/>
  <c r="J79" i="2" s="1"/>
  <c r="J199" i="2"/>
  <c r="J64" i="2" s="1"/>
  <c r="BK198" i="2"/>
  <c r="J198" i="2" s="1"/>
  <c r="J63" i="2" s="1"/>
  <c r="R100" i="2"/>
  <c r="F31" i="2"/>
  <c r="BA52" i="1" s="1"/>
  <c r="J31" i="2"/>
  <c r="AW52" i="1" s="1"/>
  <c r="AT52" i="1" s="1"/>
  <c r="T99" i="2"/>
  <c r="R198" i="2"/>
  <c r="E45" i="2"/>
  <c r="F51" i="2"/>
  <c r="J95" i="2"/>
  <c r="E45" i="3"/>
  <c r="E78" i="3"/>
  <c r="P89" i="3"/>
  <c r="P88" i="3" s="1"/>
  <c r="AU53" i="1" s="1"/>
  <c r="J102" i="3"/>
  <c r="J61" i="3" s="1"/>
  <c r="BK101" i="3"/>
  <c r="J101" i="3" s="1"/>
  <c r="J60" i="3" s="1"/>
  <c r="J31" i="4"/>
  <c r="AW54" i="1" s="1"/>
  <c r="AT54" i="1" s="1"/>
  <c r="F31" i="4"/>
  <c r="BA54" i="1" s="1"/>
  <c r="F96" i="2"/>
  <c r="F30" i="2"/>
  <c r="AZ52" i="1" s="1"/>
  <c r="J82" i="3"/>
  <c r="J49" i="3"/>
  <c r="J102" i="4"/>
  <c r="J58" i="4" s="1"/>
  <c r="BK101" i="4"/>
  <c r="J187" i="4"/>
  <c r="J64" i="4" s="1"/>
  <c r="J102" i="5"/>
  <c r="J61" i="5" s="1"/>
  <c r="J93" i="2"/>
  <c r="J51" i="3"/>
  <c r="F31" i="3"/>
  <c r="BA53" i="1" s="1"/>
  <c r="J31" i="3"/>
  <c r="AW53" i="1" s="1"/>
  <c r="AT53" i="1" s="1"/>
  <c r="T88" i="3"/>
  <c r="P186" i="4"/>
  <c r="P100" i="4" s="1"/>
  <c r="AU54" i="1" s="1"/>
  <c r="F51" i="3"/>
  <c r="F84" i="3"/>
  <c r="BK89" i="3"/>
  <c r="J90" i="3"/>
  <c r="J58" i="3" s="1"/>
  <c r="T101" i="3"/>
  <c r="F52" i="4"/>
  <c r="J94" i="4"/>
  <c r="P434" i="4"/>
  <c r="P433" i="4" s="1"/>
  <c r="F30" i="4"/>
  <c r="AZ54" i="1" s="1"/>
  <c r="J90" i="5"/>
  <c r="J58" i="5" s="1"/>
  <c r="BK89" i="5"/>
  <c r="J30" i="5"/>
  <c r="AV55" i="1" s="1"/>
  <c r="R102" i="5"/>
  <c r="BK132" i="5"/>
  <c r="J132" i="5" s="1"/>
  <c r="J63" i="5" s="1"/>
  <c r="F30" i="3"/>
  <c r="AZ53" i="1" s="1"/>
  <c r="E90" i="4"/>
  <c r="F96" i="4"/>
  <c r="R186" i="4"/>
  <c r="R100" i="4" s="1"/>
  <c r="BK287" i="4"/>
  <c r="J287" i="4" s="1"/>
  <c r="J70" i="4" s="1"/>
  <c r="BK299" i="4"/>
  <c r="J299" i="4" s="1"/>
  <c r="J72" i="4" s="1"/>
  <c r="BK380" i="4"/>
  <c r="J380" i="4" s="1"/>
  <c r="J76" i="4" s="1"/>
  <c r="BK407" i="4"/>
  <c r="J407" i="4" s="1"/>
  <c r="J78" i="4" s="1"/>
  <c r="R434" i="4"/>
  <c r="R433" i="4" s="1"/>
  <c r="BK92" i="5"/>
  <c r="J92" i="5" s="1"/>
  <c r="J59" i="5" s="1"/>
  <c r="J96" i="4"/>
  <c r="T187" i="4"/>
  <c r="T186" i="4" s="1"/>
  <c r="T100" i="4" s="1"/>
  <c r="F33" i="5"/>
  <c r="BC55" i="1" s="1"/>
  <c r="BC51" i="1" s="1"/>
  <c r="P142" i="5"/>
  <c r="BK149" i="5"/>
  <c r="J149" i="5" s="1"/>
  <c r="J65" i="5" s="1"/>
  <c r="BK205" i="4"/>
  <c r="J205" i="4" s="1"/>
  <c r="J66" i="4" s="1"/>
  <c r="J434" i="4"/>
  <c r="J80" i="4" s="1"/>
  <c r="J31" i="5"/>
  <c r="AW55" i="1" s="1"/>
  <c r="F31" i="5"/>
  <c r="BA55" i="1" s="1"/>
  <c r="P89" i="5"/>
  <c r="F31" i="6"/>
  <c r="BA56" i="1" s="1"/>
  <c r="J31" i="6"/>
  <c r="AW56" i="1" s="1"/>
  <c r="J431" i="6"/>
  <c r="J79" i="6" s="1"/>
  <c r="BK430" i="6"/>
  <c r="J430" i="6" s="1"/>
  <c r="J78" i="6" s="1"/>
  <c r="J90" i="7"/>
  <c r="J58" i="7" s="1"/>
  <c r="BK89" i="7"/>
  <c r="F85" i="5"/>
  <c r="T102" i="5"/>
  <c r="R129" i="5"/>
  <c r="P132" i="5"/>
  <c r="P101" i="5" s="1"/>
  <c r="R161" i="5"/>
  <c r="F32" i="6"/>
  <c r="BB56" i="1" s="1"/>
  <c r="BB51" i="1" s="1"/>
  <c r="BK111" i="6"/>
  <c r="J111" i="6" s="1"/>
  <c r="J59" i="6" s="1"/>
  <c r="T156" i="6"/>
  <c r="T223" i="6"/>
  <c r="BK358" i="6"/>
  <c r="J358" i="6" s="1"/>
  <c r="J73" i="6" s="1"/>
  <c r="T129" i="5"/>
  <c r="R132" i="5"/>
  <c r="T142" i="5"/>
  <c r="R149" i="5"/>
  <c r="T161" i="5"/>
  <c r="F33" i="6"/>
  <c r="BC56" i="1" s="1"/>
  <c r="R298" i="6"/>
  <c r="R312" i="6"/>
  <c r="BK390" i="6"/>
  <c r="J390" i="6" s="1"/>
  <c r="J75" i="6" s="1"/>
  <c r="R413" i="6"/>
  <c r="J30" i="6"/>
  <c r="AV56" i="1" s="1"/>
  <c r="AT56" i="1" s="1"/>
  <c r="F34" i="6"/>
  <c r="BD56" i="1" s="1"/>
  <c r="BD51" i="1" s="1"/>
  <c r="W30" i="1" s="1"/>
  <c r="P332" i="6"/>
  <c r="E89" i="6"/>
  <c r="F95" i="6"/>
  <c r="R100" i="6"/>
  <c r="J201" i="6"/>
  <c r="J64" i="6" s="1"/>
  <c r="F30" i="6"/>
  <c r="AZ56" i="1" s="1"/>
  <c r="J31" i="7"/>
  <c r="AW57" i="1" s="1"/>
  <c r="T101" i="7"/>
  <c r="T88" i="7" s="1"/>
  <c r="J95" i="6"/>
  <c r="T101" i="6"/>
  <c r="T100" i="6" s="1"/>
  <c r="R111" i="6"/>
  <c r="P156" i="6"/>
  <c r="P100" i="6" s="1"/>
  <c r="R191" i="6"/>
  <c r="P201" i="6"/>
  <c r="R210" i="6"/>
  <c r="P223" i="6"/>
  <c r="R239" i="6"/>
  <c r="T261" i="6"/>
  <c r="BK298" i="6"/>
  <c r="J298" i="6" s="1"/>
  <c r="J69" i="6" s="1"/>
  <c r="P308" i="6"/>
  <c r="BK312" i="6"/>
  <c r="J312" i="6" s="1"/>
  <c r="J71" i="6" s="1"/>
  <c r="T332" i="6"/>
  <c r="R358" i="6"/>
  <c r="R390" i="6"/>
  <c r="P406" i="6"/>
  <c r="BK413" i="6"/>
  <c r="J413" i="6" s="1"/>
  <c r="J77" i="6" s="1"/>
  <c r="R431" i="6"/>
  <c r="R430" i="6" s="1"/>
  <c r="R89" i="7"/>
  <c r="R88" i="7" s="1"/>
  <c r="BK101" i="7"/>
  <c r="J101" i="7" s="1"/>
  <c r="J60" i="7" s="1"/>
  <c r="J102" i="7"/>
  <c r="J61" i="7" s="1"/>
  <c r="T191" i="6"/>
  <c r="R201" i="6"/>
  <c r="R200" i="6" s="1"/>
  <c r="T210" i="6"/>
  <c r="T200" i="6" s="1"/>
  <c r="BK100" i="6"/>
  <c r="P101" i="7"/>
  <c r="P88" i="7" s="1"/>
  <c r="AU57" i="1" s="1"/>
  <c r="J51" i="7"/>
  <c r="F85" i="7"/>
  <c r="J30" i="7"/>
  <c r="AV57" i="1" s="1"/>
  <c r="AT57" i="1" s="1"/>
  <c r="J82" i="7"/>
  <c r="F31" i="7"/>
  <c r="BA57" i="1" s="1"/>
  <c r="E78" i="7"/>
  <c r="F84" i="7"/>
  <c r="W29" i="1" l="1"/>
  <c r="AY51" i="1"/>
  <c r="P99" i="6"/>
  <c r="AU56" i="1" s="1"/>
  <c r="W28" i="1"/>
  <c r="AX51" i="1"/>
  <c r="AU51" i="1"/>
  <c r="J100" i="6"/>
  <c r="J57" i="6" s="1"/>
  <c r="P200" i="6"/>
  <c r="R99" i="6"/>
  <c r="AT55" i="1"/>
  <c r="BK101" i="5"/>
  <c r="J101" i="5" s="1"/>
  <c r="J60" i="5" s="1"/>
  <c r="BK186" i="4"/>
  <c r="J186" i="4" s="1"/>
  <c r="J63" i="4" s="1"/>
  <c r="BK88" i="7"/>
  <c r="J88" i="7" s="1"/>
  <c r="J89" i="7"/>
  <c r="J57" i="7" s="1"/>
  <c r="P88" i="5"/>
  <c r="AU55" i="1" s="1"/>
  <c r="J89" i="5"/>
  <c r="J57" i="5" s="1"/>
  <c r="BK88" i="5"/>
  <c r="J88" i="5" s="1"/>
  <c r="J101" i="4"/>
  <c r="J57" i="4" s="1"/>
  <c r="AZ51" i="1"/>
  <c r="R99" i="2"/>
  <c r="BK200" i="6"/>
  <c r="J200" i="6" s="1"/>
  <c r="J63" i="6" s="1"/>
  <c r="J89" i="3"/>
  <c r="J57" i="3" s="1"/>
  <c r="BK88" i="3"/>
  <c r="J88" i="3" s="1"/>
  <c r="T99" i="6"/>
  <c r="T101" i="5"/>
  <c r="T88" i="5" s="1"/>
  <c r="R101" i="5"/>
  <c r="R88" i="5" s="1"/>
  <c r="BA51" i="1"/>
  <c r="J100" i="2"/>
  <c r="J57" i="2" s="1"/>
  <c r="BK99" i="2"/>
  <c r="J99" i="2" s="1"/>
  <c r="J56" i="7" l="1"/>
  <c r="J27" i="7"/>
  <c r="W27" i="1"/>
  <c r="AW51" i="1"/>
  <c r="AK27" i="1" s="1"/>
  <c r="J56" i="3"/>
  <c r="J27" i="3"/>
  <c r="BK100" i="4"/>
  <c r="J100" i="4" s="1"/>
  <c r="J56" i="2"/>
  <c r="J27" i="2"/>
  <c r="BK99" i="6"/>
  <c r="J99" i="6" s="1"/>
  <c r="J27" i="5"/>
  <c r="J56" i="5"/>
  <c r="AV51" i="1"/>
  <c r="W26" i="1"/>
  <c r="J27" i="4" l="1"/>
  <c r="J56" i="4"/>
  <c r="J56" i="6"/>
  <c r="J27" i="6"/>
  <c r="AG53" i="1"/>
  <c r="AN53" i="1" s="1"/>
  <c r="J36" i="3"/>
  <c r="J36" i="7"/>
  <c r="AG57" i="1"/>
  <c r="AN57" i="1" s="1"/>
  <c r="J36" i="5"/>
  <c r="AG55" i="1"/>
  <c r="AN55" i="1" s="1"/>
  <c r="AK26" i="1"/>
  <c r="AT51" i="1"/>
  <c r="J36" i="2"/>
  <c r="AG52" i="1"/>
  <c r="AN52" i="1" l="1"/>
  <c r="AG56" i="1"/>
  <c r="AN56" i="1" s="1"/>
  <c r="J36" i="6"/>
  <c r="AG54" i="1"/>
  <c r="AN54" i="1" s="1"/>
  <c r="J36" i="4"/>
  <c r="AG51" i="1" l="1"/>
  <c r="AN51" i="1" l="1"/>
  <c r="AK23" i="1"/>
  <c r="AK32" i="1" s="1"/>
</calcChain>
</file>

<file path=xl/sharedStrings.xml><?xml version="1.0" encoding="utf-8"?>
<sst xmlns="http://schemas.openxmlformats.org/spreadsheetml/2006/main" count="17126" uniqueCount="1865">
  <si>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</si>
  <si>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</si>
  <si>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</si>
  <si>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</si>
  <si>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</si>
  <si>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</si>
  <si>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</si>
  <si>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{b4505a85-4733-4700-a3c4-7f95fb166c2f}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</si>
  <si>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</si>
  <si>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</si>
  <si>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</si>
  <si>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</si>
  <si>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</si>
  <si>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</si>
  <si>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</si>
  <si>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</si>
  <si>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06/05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</si>
  <si>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</si>
  <si>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</si>
  <si>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Oprava a modernizace volných bytů o velikosti 1+3 v domech Zapletalova 257/14, Sionkova 1501/7 a Chrustova 263/14,</t>
  </si>
  <si>
    <t>KSO:</t>
  </si>
  <si>
    <t/>
  </si>
  <si>
    <t>CC-CZ:</t>
  </si>
  <si>
    <t>Místo:</t>
  </si>
  <si>
    <t>Slezská Ostrava</t>
  </si>
  <si>
    <t>Datum:</t>
  </si>
  <si>
    <t>17.5.2017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</si>
  <si>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</si>
  <si>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</si>
  <si>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</si>
  <si>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</si>
  <si>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</si>
  <si>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</si>
  <si>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</si>
  <si>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</si>
  <si>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</si>
  <si>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</si>
  <si>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</si>
  <si>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</si>
  <si>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</si>
  <si>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</si>
  <si>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</si>
  <si>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</si>
  <si>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</si>
  <si>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</si>
  <si>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</si>
  <si>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</si>
  <si>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</si>
  <si>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</si>
  <si>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</si>
  <si>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</si>
  <si>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</si>
  <si>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</si>
  <si>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</si>
  <si>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</si>
  <si>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</si>
  <si>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</si>
  <si>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</si>
  <si>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</si>
  <si>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</si>
  <si>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</si>
  <si>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</si>
  <si>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</si>
  <si>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</si>
  <si>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</si>
  <si>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</si>
  <si>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</si>
  <si>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</si>
  <si>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</si>
  <si>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</si>
  <si>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</si>
  <si>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</si>
  <si>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</si>
  <si>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</si>
  <si>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</si>
  <si>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</si>
  <si>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Byt č. 4 - Zapletalova 257/14, k.ú. Slezská Ostrava</t>
  </si>
  <si>
    <t>STA</t>
  </si>
  <si>
    <t>1</t>
  </si>
  <si>
    <t>{29ce5cbd-4699-40fd-bfd1-906f84d05a40}</t>
  </si>
  <si>
    <t>01a</t>
  </si>
  <si>
    <t>Plyn a ÚT - byt č. 4, ul. Zapletalova 257/4, k.ú. Slezská Ostrava</t>
  </si>
  <si>
    <t>{db74e7b4-fb81-4697-9bcb-fefbaf88aa31}</t>
  </si>
  <si>
    <t>02</t>
  </si>
  <si>
    <t>Byt č. 4 - Sionkova 1501/7, k.ú. Slezská Ostrava</t>
  </si>
  <si>
    <t>{b07f7b2f-eca9-41e2-9433-e9608edf376a}</t>
  </si>
  <si>
    <t>02a</t>
  </si>
  <si>
    <t>Plyn a ÚT, byt č.4, ul. Sionkova 1501/7, k.ú. Slezská Ostrava</t>
  </si>
  <si>
    <t>{3b7e10e4-2d55-4657-8981-c014bd2e7d81}</t>
  </si>
  <si>
    <t>03</t>
  </si>
  <si>
    <t>Byt č. 2 - Chrustova 263/14, k.ú. Slezská Ostrava</t>
  </si>
  <si>
    <t>{2f5c2809-cb27-46c1-9e22-f38eacd1fac5}</t>
  </si>
  <si>
    <t>03a</t>
  </si>
  <si>
    <t>Plyn, ÚT, byt č. 2, ul. Chrustova 263/14, k.ú. Slezská Ostrava</t>
  </si>
  <si>
    <t>{e4db2ca9-9e37-4999-bf7b-c39e20f65866}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</si>
  <si>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</si>
  <si>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</si>
  <si>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</si>
  <si>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</si>
  <si>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</si>
  <si>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</si>
  <si>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</si>
  <si>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Byt č. 4 - Zapletalova 257/14, k.ú. Slezská Ostrava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</si>
  <si>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</si>
  <si>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</si>
  <si>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</si>
  <si>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</si>
  <si>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</si>
  <si>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</si>
  <si>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</si>
  <si>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</si>
  <si>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</si>
  <si>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</si>
  <si>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</si>
  <si>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</si>
  <si>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</si>
  <si>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</si>
  <si>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</si>
  <si>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</si>
  <si>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741 - Elektroinstalace - silnoproud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</si>
  <si>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</si>
  <si>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</si>
  <si>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</si>
  <si>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</si>
  <si>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</si>
  <si>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</si>
  <si>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</si>
  <si>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</si>
  <si>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</si>
  <si>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</si>
  <si>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22-M - Montáže technologických zařízení pro dopravní stavby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</si>
  <si>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</si>
  <si>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</si>
  <si>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</si>
  <si>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</si>
  <si>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</si>
  <si>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</si>
  <si>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</si>
  <si>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</si>
  <si>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</si>
  <si>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</si>
  <si>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</si>
  <si>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</si>
  <si>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</si>
  <si>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</si>
  <si>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</si>
  <si>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</si>
  <si>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</si>
  <si>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</si>
  <si>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</si>
  <si>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</si>
  <si>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310236251</t>
  </si>
  <si>
    <t>Zazdívka otvorů pl do 0,09 m2 ve zdivu nadzákladovém cihlami pálenými tl do 450 mm</t>
  </si>
  <si>
    <t>kus</t>
  </si>
  <si>
    <t>CS ÚRS 2015 01</t>
  </si>
  <si>
    <t>4</t>
  </si>
  <si>
    <t>2</t>
  </si>
  <si>
    <t>102663590</t>
  </si>
  <si>
    <t>VV</t>
  </si>
  <si>
    <t>"zděř+ventilace koupelna, kuchyń" 3+2+2</t>
  </si>
  <si>
    <t>317142221</t>
  </si>
  <si>
    <t>Překlady nenosné přímé z pórobetonu Ytong v příčkách tl 100 mm pro světlost otvoru do 1010 mm</t>
  </si>
  <si>
    <t>854357602</t>
  </si>
  <si>
    <t>340239233</t>
  </si>
  <si>
    <t>Zazdívka otvorů pl do 4 m2 v příčkách nebo stěnách z příčkovek Ytong tl 100 mm</t>
  </si>
  <si>
    <t>m2</t>
  </si>
  <si>
    <t>127486617</t>
  </si>
  <si>
    <t>"dveře tech. místnost"0,6*2</t>
  </si>
  <si>
    <t>"dveře kuchyň,  pokoj"0,6*2*2</t>
  </si>
  <si>
    <t>" otvor kamna"0,6*1,5</t>
  </si>
  <si>
    <t>Součet</t>
  </si>
  <si>
    <t>346244353</t>
  </si>
  <si>
    <t>Obezdívka koupelnových van ploch rovných tl 75 mm z pórobetonových přesných příčkovek hladkých Ytong</t>
  </si>
  <si>
    <t>-1307042083</t>
  </si>
  <si>
    <t>2*(1,5+0,7)*0,6</t>
  </si>
  <si>
    <t>6</t>
  </si>
  <si>
    <t xml:space="preserve"> Úpravy povrchů, podlahy a osazování výplní</t>
  </si>
  <si>
    <t>5</t>
  </si>
  <si>
    <t>611325421</t>
  </si>
  <si>
    <t>Oprava vnitřní vápenocementové štukové omítky stropů v rozsahu plochy do 10%</t>
  </si>
  <si>
    <t>632311257</t>
  </si>
  <si>
    <t>"m.č.1" 2,553*4,15+0,7*0,45</t>
  </si>
  <si>
    <t>"m.č.2" 4,42*4,15+0,4*2,6</t>
  </si>
  <si>
    <t>"m.č.3" 2,13*4,15 +0,7*0,45</t>
  </si>
  <si>
    <t>"m.č.4" 1,7*4,2+2,75*1,5</t>
  </si>
  <si>
    <t>"m.č.5" 0,9*1,3</t>
  </si>
  <si>
    <t>"m.č.6" 1,55*2,63</t>
  </si>
  <si>
    <t>"m.č.7" 4,2*3,36</t>
  </si>
  <si>
    <t>"m.č.8" 1,3*0,8-0,3*0,7</t>
  </si>
  <si>
    <t>612131121</t>
  </si>
  <si>
    <t>Penetrace akrylát-silikonová vnitřních stěn nanášená ručně</t>
  </si>
  <si>
    <t>CS ÚRS 2017 01</t>
  </si>
  <si>
    <t>535086376</t>
  </si>
  <si>
    <t>"soc. zař. " 15,52+5,7</t>
  </si>
  <si>
    <t>"kuchyň"0,6*(1,2+4,15)</t>
  </si>
  <si>
    <t>"oprava omítek"0,1*(70,9+213,4)</t>
  </si>
  <si>
    <t>"nová omítka" 6*0,3*0,3+0,6*2*3*2+0,6*1,5*2</t>
  </si>
  <si>
    <t>7</t>
  </si>
  <si>
    <t>612135001</t>
  </si>
  <si>
    <t>Vyrovnání podkladu vnitřních stěn maltou vápenocementovou tl do 10 mm</t>
  </si>
  <si>
    <t>-1206233425</t>
  </si>
  <si>
    <t>"pod obklady" 24,43</t>
  </si>
  <si>
    <t>8</t>
  </si>
  <si>
    <t>612135101</t>
  </si>
  <si>
    <t>Hrubá výplň rýh ve stěnách maltou jakékoli šířky rýhy</t>
  </si>
  <si>
    <t>1147298328</t>
  </si>
  <si>
    <t>9</t>
  </si>
  <si>
    <t>612142001</t>
  </si>
  <si>
    <t>Potažení vnitřních stěn sklovláknitým pletivem vtlačeným do tenkovrstvé hmoty</t>
  </si>
  <si>
    <t>134046711</t>
  </si>
  <si>
    <t>2*2*0,6*2+0,6*1,5*2+0,65*2*2</t>
  </si>
  <si>
    <t>11</t>
  </si>
  <si>
    <t>612321141</t>
  </si>
  <si>
    <t>Vápenocementová omítka štuková dvouvrstvá vnitřních stěn nanášená ručně</t>
  </si>
  <si>
    <t>-1851032651</t>
  </si>
  <si>
    <t>5*0,3*0,3*2</t>
  </si>
  <si>
    <t>0,6*2*3*2</t>
  </si>
  <si>
    <t>0,6*1,5*2</t>
  </si>
  <si>
    <t>0,65*2*2</t>
  </si>
  <si>
    <t>12</t>
  </si>
  <si>
    <t>612325121</t>
  </si>
  <si>
    <t>Vápenocementová štuková omítka rýh ve stěnách šířky do 150 mm</t>
  </si>
  <si>
    <t>1675906503</t>
  </si>
  <si>
    <t>13</t>
  </si>
  <si>
    <t>612325221</t>
  </si>
  <si>
    <t>Vápenocementová štuková omítka malých ploch do 0,09 m2 na stěnách</t>
  </si>
  <si>
    <t>-1298221005</t>
  </si>
  <si>
    <t>14</t>
  </si>
  <si>
    <t>612325421</t>
  </si>
  <si>
    <t>Oprava vnitřní vápenocementové štukové omítky stěn v rozsahu plochy do 10%</t>
  </si>
  <si>
    <t>973664655</t>
  </si>
  <si>
    <t>"m.č.1"2*(2,553+4,15)*2,8-0,8*2-1,8*1,5</t>
  </si>
  <si>
    <t>"m.č. 2" 2*(4,42+4,15)*2,8-3*0,8*2-1,8*1,5</t>
  </si>
  <si>
    <t>"m.č. 3" 2*(2,13+4,15)*2,8-0,8*2-0,6*1,5-0,6*2</t>
  </si>
  <si>
    <t>"m.č. 4" 2*(1,7+4,2)*2,8+2*(2,75+1,5)*2,8-3*0,8*2-3*0,6*2-0,6*1,5</t>
  </si>
  <si>
    <t>"m.č. 5" 2*(0,9+1,3)*(2,8-1,5)-0,6*2-0,4*1,5</t>
  </si>
  <si>
    <t>"m.č. 6" 2*(1,55+2,63)*(2,8-2)-2*0,6*-0,6*2</t>
  </si>
  <si>
    <t>"m.č. 7" 2*(4,2+3,36)*2,8-0,8*2-1,8*1,5</t>
  </si>
  <si>
    <t>"m.č.8" 2*(1,3+0,8)*2,8-0,6*2</t>
  </si>
  <si>
    <t>642944121</t>
  </si>
  <si>
    <t>Osazování ocelových zárubní dodatečné pl do 2,5 m2</t>
  </si>
  <si>
    <t>-131503704</t>
  </si>
  <si>
    <t>16</t>
  </si>
  <si>
    <t>M</t>
  </si>
  <si>
    <t>553311130</t>
  </si>
  <si>
    <t>zárubeň ocelová pro běžné zdění H 110 600 L/P</t>
  </si>
  <si>
    <t>1065336002</t>
  </si>
  <si>
    <t>17</t>
  </si>
  <si>
    <t>553311170</t>
  </si>
  <si>
    <t>zárubeň ocelová pro běžné zdění H 110 800 L/P</t>
  </si>
  <si>
    <t>-531356967</t>
  </si>
  <si>
    <t>Ostatní konstrukce a práce, bourání</t>
  </si>
  <si>
    <t>18</t>
  </si>
  <si>
    <t>952901111</t>
  </si>
  <si>
    <t>Vyčištění budov bytové a občanské výstavby při výšce podlaží do 4 m</t>
  </si>
  <si>
    <t>1664172258</t>
  </si>
  <si>
    <t>19</t>
  </si>
  <si>
    <t>952902039</t>
  </si>
  <si>
    <t>Provedení úklidu společných prostor 1x denně</t>
  </si>
  <si>
    <t>den</t>
  </si>
  <si>
    <t>-281674341</t>
  </si>
  <si>
    <t>20</t>
  </si>
  <si>
    <t>962031132</t>
  </si>
  <si>
    <t>Bourání příček z cihel pálených na MVC tl do 100 mm</t>
  </si>
  <si>
    <t>-2109493964</t>
  </si>
  <si>
    <t>"kuchyň"0,45*2,8</t>
  </si>
  <si>
    <t>"vana" 0,7*1,5</t>
  </si>
  <si>
    <t>965081213</t>
  </si>
  <si>
    <t>Bourání podlah z dlaždic keramických nebo xylolitových tl do 10 mm plochy přes 1 m2</t>
  </si>
  <si>
    <t>-1400203842</t>
  </si>
  <si>
    <t>"kuchyň" 2,13*4,15 +0,4*0,7</t>
  </si>
  <si>
    <t>"wc" 0,9*1,3</t>
  </si>
  <si>
    <t>"koupelna" 1,55*2,63</t>
  </si>
  <si>
    <t>22</t>
  </si>
  <si>
    <t>965081611</t>
  </si>
  <si>
    <t>Odsekání soklíků rovných</t>
  </si>
  <si>
    <t>m</t>
  </si>
  <si>
    <t>-1293447122</t>
  </si>
  <si>
    <t>"kuchyň"2*(2,130+4,15)-0,6-0,8</t>
  </si>
  <si>
    <t>"WC" 2*(0,9+1,3)</t>
  </si>
  <si>
    <t>23</t>
  </si>
  <si>
    <t>968072455</t>
  </si>
  <si>
    <t>Vybourání kovových dveřních zárubní pl do 2 m2</t>
  </si>
  <si>
    <t>-573902990</t>
  </si>
  <si>
    <t>"9 ks celý byt"</t>
  </si>
  <si>
    <t>5*0,6*2+4*0,8*2</t>
  </si>
  <si>
    <t>24</t>
  </si>
  <si>
    <t>971033631</t>
  </si>
  <si>
    <t>Vybourání otvorů ve zdivu cihelném pl do 4 m2 na MVC nebo MV tl do 150 mm</t>
  </si>
  <si>
    <t>611285546</t>
  </si>
  <si>
    <t>"dveře tech. místnost"</t>
  </si>
  <si>
    <t>0,65*2</t>
  </si>
  <si>
    <t>25</t>
  </si>
  <si>
    <t>974031142</t>
  </si>
  <si>
    <t>Vysekání rýh ve zdivu cihelném hl do 70 mm š do 70 mm</t>
  </si>
  <si>
    <t>947075719</t>
  </si>
  <si>
    <t>26</t>
  </si>
  <si>
    <t>974031145</t>
  </si>
  <si>
    <t>Vysekání rýh ve zdivu cihelném hl do 70 mm š do 200 mm</t>
  </si>
  <si>
    <t>-1886437520</t>
  </si>
  <si>
    <t>27</t>
  </si>
  <si>
    <t>978059541</t>
  </si>
  <si>
    <t>Odsekání a odebrání obkladů stěn z vnitřních obkládaček plochy přes 1 m2</t>
  </si>
  <si>
    <t>372995993</t>
  </si>
  <si>
    <t>"kuchyň"1,2*(1,5+3)</t>
  </si>
  <si>
    <t>"koupelna"1,5*2*(1,5+2,6)-0,6*2</t>
  </si>
  <si>
    <t>28</t>
  </si>
  <si>
    <t>985111111</t>
  </si>
  <si>
    <t>Otlučení omítek stěn</t>
  </si>
  <si>
    <t>-46473306</t>
  </si>
  <si>
    <t>pod obklady</t>
  </si>
  <si>
    <t>"kuchyň" 3,6*0,3+1,8*0,6</t>
  </si>
  <si>
    <t>"koupelna" 2*(1,55+2,63)*0,5-0,6*0,5</t>
  </si>
  <si>
    <t>"wc"1,5*2*(0,9+1,3)-0,6*1,5</t>
  </si>
  <si>
    <t>997</t>
  </si>
  <si>
    <t>Přesun sutě</t>
  </si>
  <si>
    <t>29</t>
  </si>
  <si>
    <t>997013111</t>
  </si>
  <si>
    <t>Vnitrostaveništní doprava suti a vybouraných hmot pro budovy v do 6 m s použitím mechanizace</t>
  </si>
  <si>
    <t>t</t>
  </si>
  <si>
    <t>1109969643</t>
  </si>
  <si>
    <t>30</t>
  </si>
  <si>
    <t>997013501</t>
  </si>
  <si>
    <t>Odvoz suti a vybouraných hmot na skládku nebo meziskládku do 1 km se složením</t>
  </si>
  <si>
    <t>248024812</t>
  </si>
  <si>
    <t>31</t>
  </si>
  <si>
    <t>997013509</t>
  </si>
  <si>
    <t>Příplatek k odvozu suti a vybouraných hmot na skládku ZKD 1 km přes 1 km</t>
  </si>
  <si>
    <t>-1415235153</t>
  </si>
  <si>
    <t>P</t>
  </si>
  <si>
    <t>Poznámka k položce:
odvoz do 10 km</t>
  </si>
  <si>
    <t>7,478*9 'Přepočtené koeficientem množství</t>
  </si>
  <si>
    <t>32</t>
  </si>
  <si>
    <t>997013831</t>
  </si>
  <si>
    <t>Poplatek za uložení stavebního směsného odpadu na skládce (skládkovné)</t>
  </si>
  <si>
    <t>-735922142</t>
  </si>
  <si>
    <t>998</t>
  </si>
  <si>
    <t>Přesun hmot</t>
  </si>
  <si>
    <t>33</t>
  </si>
  <si>
    <t>998011002</t>
  </si>
  <si>
    <t>Přesun hmot pro budovy zděné v do 12 m</t>
  </si>
  <si>
    <t>-2142798180</t>
  </si>
  <si>
    <t>PSV</t>
  </si>
  <si>
    <t>Práce a dodávky PSV</t>
  </si>
  <si>
    <t>711</t>
  </si>
  <si>
    <t xml:space="preserve"> Izolace proti vodě, vlhkosti a plynům</t>
  </si>
  <si>
    <t>34</t>
  </si>
  <si>
    <t>711193121</t>
  </si>
  <si>
    <t>Izolace proti zemní vlhkosti na vodorovné ploše těsnicí kaší AQUAFIN 2K</t>
  </si>
  <si>
    <t>-1842991453</t>
  </si>
  <si>
    <t>3,038+1,17</t>
  </si>
  <si>
    <t>35</t>
  </si>
  <si>
    <t>711193131</t>
  </si>
  <si>
    <t>Izolace proti zemní vlhkosti na svislé ploše těsnicí kaší AQUAFIN 2K</t>
  </si>
  <si>
    <t>-1665307871</t>
  </si>
  <si>
    <t>0,1*(2*(0,9+1,3)-0,6+2*(1,55+2,63)-0,6)</t>
  </si>
  <si>
    <t>36</t>
  </si>
  <si>
    <t>711HZS</t>
  </si>
  <si>
    <t xml:space="preserve">Montáž pásky těsnící </t>
  </si>
  <si>
    <t>hod</t>
  </si>
  <si>
    <t>-1823317458</t>
  </si>
  <si>
    <t>37</t>
  </si>
  <si>
    <t>283552020</t>
  </si>
  <si>
    <t>páska těsnící - ASO-Dichtband-2000 120 mm x 10 m</t>
  </si>
  <si>
    <t>-1313993905</t>
  </si>
  <si>
    <t>1,156/0,1</t>
  </si>
  <si>
    <t>38</t>
  </si>
  <si>
    <t>998711201</t>
  </si>
  <si>
    <t>Přesun hmot procentní pro izolace proti vodě, vlhkosti a plynům v objektech v do 6 m</t>
  </si>
  <si>
    <t>%</t>
  </si>
  <si>
    <t>-282042671</t>
  </si>
  <si>
    <t>721</t>
  </si>
  <si>
    <t>Zdravotechnika - vnitřní kanalizace</t>
  </si>
  <si>
    <t>39</t>
  </si>
  <si>
    <t>721171803</t>
  </si>
  <si>
    <t>Demontáž potrubí z PVC do D 75</t>
  </si>
  <si>
    <t>926392570</t>
  </si>
  <si>
    <t>40</t>
  </si>
  <si>
    <t>721171808</t>
  </si>
  <si>
    <t>Demontáž potrubí z PVC do D 114</t>
  </si>
  <si>
    <t>-218487139</t>
  </si>
  <si>
    <t>41</t>
  </si>
  <si>
    <t>721171914</t>
  </si>
  <si>
    <t>Potrubí z PP propojení potrubí DN 75</t>
  </si>
  <si>
    <t>-1834554252</t>
  </si>
  <si>
    <t>42</t>
  </si>
  <si>
    <t>721174042</t>
  </si>
  <si>
    <t>Potrubí kanalizační z PP připojovací systém HT DN 40</t>
  </si>
  <si>
    <t>1803123717</t>
  </si>
  <si>
    <t>43</t>
  </si>
  <si>
    <t>721174043</t>
  </si>
  <si>
    <t>Potrubí kanalizační z PP připojovací systém HT DN 50</t>
  </si>
  <si>
    <t>1419092892</t>
  </si>
  <si>
    <t>44</t>
  </si>
  <si>
    <t>721174044</t>
  </si>
  <si>
    <t>Potrubí kanalizační z PP připojovací systém HT DN 70</t>
  </si>
  <si>
    <t>180385191</t>
  </si>
  <si>
    <t>45</t>
  </si>
  <si>
    <t>721174045</t>
  </si>
  <si>
    <t>Potrubí kanalizační z PP připojovací systém HT DN 100</t>
  </si>
  <si>
    <t>-1794928180</t>
  </si>
  <si>
    <t>46</t>
  </si>
  <si>
    <t>721194104</t>
  </si>
  <si>
    <t>Vyvedení a upevnění odpadních výpustek DN 40</t>
  </si>
  <si>
    <t>2037456181</t>
  </si>
  <si>
    <t>47</t>
  </si>
  <si>
    <t>721194105</t>
  </si>
  <si>
    <t>Vyvedení a upevnění odpadních výpustek DN 50</t>
  </si>
  <si>
    <t>501197969</t>
  </si>
  <si>
    <t>48</t>
  </si>
  <si>
    <t>721194109</t>
  </si>
  <si>
    <t>Vyvedení a upevnění odpadních výpustek DN 100</t>
  </si>
  <si>
    <t>880656281</t>
  </si>
  <si>
    <t>49</t>
  </si>
  <si>
    <t>721290123</t>
  </si>
  <si>
    <t>Zkouška těsnosti potrubí kanalizace kouřem do DN 300</t>
  </si>
  <si>
    <t>1301922657</t>
  </si>
  <si>
    <t>50</t>
  </si>
  <si>
    <t>998721201</t>
  </si>
  <si>
    <t>Přesun hmot procentní pro vnitřní kanalizace v objektech v do 6 m</t>
  </si>
  <si>
    <t>-1144984046</t>
  </si>
  <si>
    <t>722</t>
  </si>
  <si>
    <t>Zdravotechnika - vnitřní vodovod</t>
  </si>
  <si>
    <t>51</t>
  </si>
  <si>
    <t>722130801</t>
  </si>
  <si>
    <t>Demontáž potrubí ocelové pozinkované závitové do DN 25</t>
  </si>
  <si>
    <t>389684108</t>
  </si>
  <si>
    <t>52</t>
  </si>
  <si>
    <t>722131933</t>
  </si>
  <si>
    <t>Potrubí pozinkované závitové propojení potrubí DN 25</t>
  </si>
  <si>
    <t>460669664</t>
  </si>
  <si>
    <t>53</t>
  </si>
  <si>
    <t>722174002</t>
  </si>
  <si>
    <t>Potrubí vodovodní plastové PPR svar polyfuze PN 16 D 20 x 2,8 mm</t>
  </si>
  <si>
    <t>-1382863316</t>
  </si>
  <si>
    <t>54</t>
  </si>
  <si>
    <t>722174003</t>
  </si>
  <si>
    <t>Potrubí vodovodní plastové PPR svar polyfuze PN 16 D 25 x 3,5 mm</t>
  </si>
  <si>
    <t>-2037892807</t>
  </si>
  <si>
    <t>55</t>
  </si>
  <si>
    <t>722181211</t>
  </si>
  <si>
    <t>Ochrana vodovodního potrubí izolace návleková MiIRELON PRO tl do 6 mm DN do 22 mm</t>
  </si>
  <si>
    <t>1259692307</t>
  </si>
  <si>
    <t>56</t>
  </si>
  <si>
    <t>722190401</t>
  </si>
  <si>
    <t>Vyvedení a upevnění výpustku do DN 25</t>
  </si>
  <si>
    <t>-65141098</t>
  </si>
  <si>
    <t>57</t>
  </si>
  <si>
    <t>722190901</t>
  </si>
  <si>
    <t>Uzavření nebo otevření vodovodního potrubí při opravách</t>
  </si>
  <si>
    <t>-1976837762</t>
  </si>
  <si>
    <t>58</t>
  </si>
  <si>
    <t>722220111</t>
  </si>
  <si>
    <t>Nástěnka K 247 pro výtokový ventil G 1/2</t>
  </si>
  <si>
    <t>-1418811503</t>
  </si>
  <si>
    <t>59</t>
  </si>
  <si>
    <t>722220121</t>
  </si>
  <si>
    <t>Nástěnka pro baterii G 1/2 s jedním závitem</t>
  </si>
  <si>
    <t>pár</t>
  </si>
  <si>
    <t>1945612550</t>
  </si>
  <si>
    <t>60</t>
  </si>
  <si>
    <t>722220861</t>
  </si>
  <si>
    <t>Demontáž armatur závitových se dvěma závity G do 3/4</t>
  </si>
  <si>
    <t>-781839080</t>
  </si>
  <si>
    <t>61</t>
  </si>
  <si>
    <t>722239102</t>
  </si>
  <si>
    <t>Montáž armatur vodovodních se dvěma závity G 3/4</t>
  </si>
  <si>
    <t>1260404969</t>
  </si>
  <si>
    <t>62</t>
  </si>
  <si>
    <t>722-02</t>
  </si>
  <si>
    <t>Kohout kulový R 250D-20</t>
  </si>
  <si>
    <t>ks</t>
  </si>
  <si>
    <t>30889195</t>
  </si>
  <si>
    <t>63</t>
  </si>
  <si>
    <t>722290226</t>
  </si>
  <si>
    <t>Zkouška těsnosti vodovodního potrubí závitového do DN 50</t>
  </si>
  <si>
    <t>-319108258</t>
  </si>
  <si>
    <t>64</t>
  </si>
  <si>
    <t>722290234</t>
  </si>
  <si>
    <t>Proplach a dezinfekce vodovodního potrubí do DN 80</t>
  </si>
  <si>
    <t>-587057016</t>
  </si>
  <si>
    <t>65</t>
  </si>
  <si>
    <t>998722201</t>
  </si>
  <si>
    <t>Přesun hmot procentní pro vnitřní vodovod v objektech v do 6 m</t>
  </si>
  <si>
    <t>-1512538127</t>
  </si>
  <si>
    <t>725</t>
  </si>
  <si>
    <t>Zdravotechnika - zařizovací předměty</t>
  </si>
  <si>
    <t>66</t>
  </si>
  <si>
    <t>725110811</t>
  </si>
  <si>
    <t>Demontáž klozetů splachovací s nádrží</t>
  </si>
  <si>
    <t>soubor</t>
  </si>
  <si>
    <t>541771362</t>
  </si>
  <si>
    <t>67</t>
  </si>
  <si>
    <t>725112182</t>
  </si>
  <si>
    <t>Kombi klozet s úspornou armaturou odpad svislý</t>
  </si>
  <si>
    <t>254190386</t>
  </si>
  <si>
    <t>68</t>
  </si>
  <si>
    <t>725210821</t>
  </si>
  <si>
    <t>Demontáž umyvadel bez výtokových armatur</t>
  </si>
  <si>
    <t>1179865965</t>
  </si>
  <si>
    <t>69</t>
  </si>
  <si>
    <t>725211603</t>
  </si>
  <si>
    <t>Umyvadlo keramické připevněné na stěnu šrouby bílé bez krytu na sifon 600 mm</t>
  </si>
  <si>
    <t>1941230445</t>
  </si>
  <si>
    <t>70</t>
  </si>
  <si>
    <t>725220842</t>
  </si>
  <si>
    <t>Demontáž van ocelových volně stojících</t>
  </si>
  <si>
    <t>-398222383</t>
  </si>
  <si>
    <t>71</t>
  </si>
  <si>
    <t>725222116</t>
  </si>
  <si>
    <t>Vana bez armatur výtokových akrylátová se zápachovou uzávěrkou 1700x700 mm</t>
  </si>
  <si>
    <t>1967914297</t>
  </si>
  <si>
    <t>72</t>
  </si>
  <si>
    <t>725819201</t>
  </si>
  <si>
    <t>Montáž ventilů nástěnných G 1/2</t>
  </si>
  <si>
    <t>-1294787412</t>
  </si>
  <si>
    <t>73</t>
  </si>
  <si>
    <t>551119820</t>
  </si>
  <si>
    <t>ventil pračkový RIO 10794</t>
  </si>
  <si>
    <t>1186914045</t>
  </si>
  <si>
    <t>74</t>
  </si>
  <si>
    <t>725819401</t>
  </si>
  <si>
    <t>Montáž ventilů rohových G 1/2 s připojovací trubičkou</t>
  </si>
  <si>
    <t>1319943160</t>
  </si>
  <si>
    <t>75</t>
  </si>
  <si>
    <t>551410400</t>
  </si>
  <si>
    <t>ventil rohový mosazný 1TE66 DN 15 1/2"</t>
  </si>
  <si>
    <t>199101613</t>
  </si>
  <si>
    <t>76</t>
  </si>
  <si>
    <t>725820801</t>
  </si>
  <si>
    <t>Demontáž baterie nástěnné do G 3 / 4</t>
  </si>
  <si>
    <t>164440259</t>
  </si>
  <si>
    <t>77</t>
  </si>
  <si>
    <t>725821325</t>
  </si>
  <si>
    <t>Baterie dřezové stojánkové pákové</t>
  </si>
  <si>
    <t>-1591174489</t>
  </si>
  <si>
    <t>78</t>
  </si>
  <si>
    <t>725822612</t>
  </si>
  <si>
    <t>Baterie umyvadlové stojánkové pákové s výpustí</t>
  </si>
  <si>
    <t>1039802584</t>
  </si>
  <si>
    <t>79</t>
  </si>
  <si>
    <t>725831313</t>
  </si>
  <si>
    <t>Baterie vanová nástěnná páková s příslušenstvím a pohyblivým držákem</t>
  </si>
  <si>
    <t>-249810421</t>
  </si>
  <si>
    <t>80</t>
  </si>
  <si>
    <t>725860811</t>
  </si>
  <si>
    <t>Demontáž uzávěrů zápachu jednoduchých</t>
  </si>
  <si>
    <t>-8624830</t>
  </si>
  <si>
    <t>81</t>
  </si>
  <si>
    <t>725861101</t>
  </si>
  <si>
    <t>Zápachová uzávěrka pro umyvadla DN 32</t>
  </si>
  <si>
    <t>-1069417234</t>
  </si>
  <si>
    <t>82</t>
  </si>
  <si>
    <t>725862103</t>
  </si>
  <si>
    <t>Zápachová uzávěrka pro dřezy DN 40/50</t>
  </si>
  <si>
    <t>-818197572</t>
  </si>
  <si>
    <t>83</t>
  </si>
  <si>
    <t>725864311</t>
  </si>
  <si>
    <t>Zápachová uzávěrka van DN 40/50 s kulovým kloubem na odtoku</t>
  </si>
  <si>
    <t>-2005217105</t>
  </si>
  <si>
    <t>84</t>
  </si>
  <si>
    <t>725980122</t>
  </si>
  <si>
    <t>Revizní dvířka 15/30</t>
  </si>
  <si>
    <t>1303432076</t>
  </si>
  <si>
    <t>85</t>
  </si>
  <si>
    <t>725980123</t>
  </si>
  <si>
    <t>Dvířka vanová 30/30 plast</t>
  </si>
  <si>
    <t>-1403898944</t>
  </si>
  <si>
    <t>86</t>
  </si>
  <si>
    <t>998725201</t>
  </si>
  <si>
    <t>Přesun hmot procentní pro zařizovací předměty v objektech v do 6 m</t>
  </si>
  <si>
    <t>1863893967</t>
  </si>
  <si>
    <t>741</t>
  </si>
  <si>
    <t>Elektroinstalace - silnoproud</t>
  </si>
  <si>
    <t>87</t>
  </si>
  <si>
    <t>741112061</t>
  </si>
  <si>
    <t>Montáž krabice přístrojová zapuštěná plastová kruhová</t>
  </si>
  <si>
    <t>1701751659</t>
  </si>
  <si>
    <t>88</t>
  </si>
  <si>
    <t>345715190</t>
  </si>
  <si>
    <t>krabice univerzální z PH KU 68/2-1902s víčkem KO68</t>
  </si>
  <si>
    <t>-468456182</t>
  </si>
  <si>
    <t>89</t>
  </si>
  <si>
    <t>741122015</t>
  </si>
  <si>
    <t>Montáž kabel Cu bez ukončení uložený pod omítku plný kulatý 3x1,5 mm2 (CYKY)</t>
  </si>
  <si>
    <t>-566421882</t>
  </si>
  <si>
    <t>90</t>
  </si>
  <si>
    <t>341110300</t>
  </si>
  <si>
    <t>kabel silový s Cu jádrem CYKY 3x1,5 mm2</t>
  </si>
  <si>
    <t>-1277129935</t>
  </si>
  <si>
    <t>91</t>
  </si>
  <si>
    <t>741122016</t>
  </si>
  <si>
    <t>Montáž kabel Cu bez ukončení uložený pod omítku plný kulatý 3x2,5 až 6 mm2 (CYKY)</t>
  </si>
  <si>
    <t>1986514831</t>
  </si>
  <si>
    <t>92</t>
  </si>
  <si>
    <t>341110360</t>
  </si>
  <si>
    <t>kabel silový s Cu jádrem CYKY 3x2,5 mm2</t>
  </si>
  <si>
    <t>-1091523571</t>
  </si>
  <si>
    <t>93</t>
  </si>
  <si>
    <t>741210099</t>
  </si>
  <si>
    <t>Rozvodnice bytová montáž + dodávka skříně</t>
  </si>
  <si>
    <t>50946934</t>
  </si>
  <si>
    <t>94</t>
  </si>
  <si>
    <t>741310001</t>
  </si>
  <si>
    <t>Montáž vypínač nástěnný 1-jednopólový prostředí normální</t>
  </si>
  <si>
    <t>59871751</t>
  </si>
  <si>
    <t>95</t>
  </si>
  <si>
    <t>345355120</t>
  </si>
  <si>
    <t>spínač jednopólový 10A Classic 3553-01289 bílý</t>
  </si>
  <si>
    <t>-2088754861</t>
  </si>
  <si>
    <t>96</t>
  </si>
  <si>
    <t>345355520</t>
  </si>
  <si>
    <t>přepínač střídavý řazení 6 10A Classic 3553-01289 bílý</t>
  </si>
  <si>
    <t>2034293450</t>
  </si>
  <si>
    <t>97</t>
  </si>
  <si>
    <t>741313003</t>
  </si>
  <si>
    <t>Montáž zásuvka (polo)zapuštěná bezšroubové připojení 2x(2P+PE) dvojnásobná</t>
  </si>
  <si>
    <t>-372041748</t>
  </si>
  <si>
    <t>98</t>
  </si>
  <si>
    <t>345551200</t>
  </si>
  <si>
    <t>zásuvka 2násobná 16A Classic 3553-01289 bílá</t>
  </si>
  <si>
    <t>711070650</t>
  </si>
  <si>
    <t>99</t>
  </si>
  <si>
    <t>741320105</t>
  </si>
  <si>
    <t>Montáž jistič jednopólový nn do 25 A ve skříni</t>
  </si>
  <si>
    <t>-2065521717</t>
  </si>
  <si>
    <t>100</t>
  </si>
  <si>
    <t>35811501</t>
  </si>
  <si>
    <t>Jistič 10A</t>
  </si>
  <si>
    <t>-1807660646</t>
  </si>
  <si>
    <t>101</t>
  </si>
  <si>
    <t>35811502</t>
  </si>
  <si>
    <t>Jistič 16A</t>
  </si>
  <si>
    <t>-2007945314</t>
  </si>
  <si>
    <t>102</t>
  </si>
  <si>
    <t>741321003</t>
  </si>
  <si>
    <t>Montáž proudových chráničů dvoupólových nn do 25 A ve skříni</t>
  </si>
  <si>
    <t>2075703973</t>
  </si>
  <si>
    <t>103</t>
  </si>
  <si>
    <t>358890560</t>
  </si>
  <si>
    <t>chránič proudový 2pólový OFE-25-2-030AC typ AC</t>
  </si>
  <si>
    <t>-1223477765</t>
  </si>
  <si>
    <t>104</t>
  </si>
  <si>
    <t>741370002</t>
  </si>
  <si>
    <t>Montáž svítidlo žárovkové bytové stropní přisazené 1 zdroj se sklem</t>
  </si>
  <si>
    <t>1531443344</t>
  </si>
  <si>
    <t>105</t>
  </si>
  <si>
    <t>7410001</t>
  </si>
  <si>
    <t>Svítidlo (chodba, WC, Koupelna, komora)</t>
  </si>
  <si>
    <t>-2130716884</t>
  </si>
  <si>
    <t>106</t>
  </si>
  <si>
    <t>741371031</t>
  </si>
  <si>
    <t>Montáž svítidlo zářivkové bytové nástěnné přisazené 1 zdroj</t>
  </si>
  <si>
    <t>-672322802</t>
  </si>
  <si>
    <t>107</t>
  </si>
  <si>
    <t>7410002</t>
  </si>
  <si>
    <t>Svítidlo zářivkové pod linku</t>
  </si>
  <si>
    <t>-542708902</t>
  </si>
  <si>
    <t>108</t>
  </si>
  <si>
    <t>741379999</t>
  </si>
  <si>
    <t>Výměna hlavního jističe za jednofázový, úprava elektroměrového rozvaděče, odpojení nočního tarifu</t>
  </si>
  <si>
    <t>kpl</t>
  </si>
  <si>
    <t>-223515264</t>
  </si>
  <si>
    <t>109</t>
  </si>
  <si>
    <t>741400001</t>
  </si>
  <si>
    <t>Montáž trouby vestavné elektrické</t>
  </si>
  <si>
    <t>-2032488441</t>
  </si>
  <si>
    <t>110</t>
  </si>
  <si>
    <t>741491</t>
  </si>
  <si>
    <t>Vestavná trouba elektrická - provedení nerez</t>
  </si>
  <si>
    <t>519797981</t>
  </si>
  <si>
    <t>111</t>
  </si>
  <si>
    <t>741400002</t>
  </si>
  <si>
    <t>Montáž odsavače par (digestoř)</t>
  </si>
  <si>
    <t>-103982010</t>
  </si>
  <si>
    <t>112</t>
  </si>
  <si>
    <t>741492</t>
  </si>
  <si>
    <t xml:space="preserve">Digestoř nerez s uhlíkovým filtrem </t>
  </si>
  <si>
    <t>526279284</t>
  </si>
  <si>
    <t>113</t>
  </si>
  <si>
    <t>741810001</t>
  </si>
  <si>
    <t>Revize odběrného místa elektřiny</t>
  </si>
  <si>
    <t>-1899350724</t>
  </si>
  <si>
    <t>Poznámka k položce:
Vydrátování rozvaděče pro připojení jednosazbového jednofázového elektroměru dle podmínek ČEZ, uvedení hodnoty hlavního jističe.</t>
  </si>
  <si>
    <t>114</t>
  </si>
  <si>
    <t>74195000</t>
  </si>
  <si>
    <t xml:space="preserve">Demontáž elektroinstalace původní </t>
  </si>
  <si>
    <t>-2046803355</t>
  </si>
  <si>
    <t>Poznámka k položce:
vč. přímotopů</t>
  </si>
  <si>
    <t>115</t>
  </si>
  <si>
    <t>741999999</t>
  </si>
  <si>
    <t>Ostatní práce elektro - neuvedené</t>
  </si>
  <si>
    <t>1603093627</t>
  </si>
  <si>
    <t>116</t>
  </si>
  <si>
    <t>998741201</t>
  </si>
  <si>
    <t>Přesun hmot procentní pro silnoproud v objektech v do 6 m</t>
  </si>
  <si>
    <t>937687835</t>
  </si>
  <si>
    <t>762</t>
  </si>
  <si>
    <t>Konstrukce tesařské</t>
  </si>
  <si>
    <t>117</t>
  </si>
  <si>
    <t>762511246</t>
  </si>
  <si>
    <t>Podlahové kce podkladové z desek OSB tl 22 mm na sraz šroubovaných</t>
  </si>
  <si>
    <t>-1809635545</t>
  </si>
  <si>
    <t>"viz demontáž" 55,500</t>
  </si>
  <si>
    <t>118</t>
  </si>
  <si>
    <t>762526811</t>
  </si>
  <si>
    <t>Demontáž podlah z dřevotřísky, překližky, sololitu tloušťky do 20 mm bez polštářů</t>
  </si>
  <si>
    <t>1579691267</t>
  </si>
  <si>
    <t>"pokoj 1"2,553*4,15+0,7*0,45</t>
  </si>
  <si>
    <t>"OP" 4,42*4,15+0,45*2,6</t>
  </si>
  <si>
    <t>"chodba" 1,7*4,2+2,55*1,5</t>
  </si>
  <si>
    <t>"pokoj 2" 4,2*3,36</t>
  </si>
  <si>
    <t>119</t>
  </si>
  <si>
    <t>998762201</t>
  </si>
  <si>
    <t>Přesun hmot procentní pro kce tesařské v objektech v do 6 m</t>
  </si>
  <si>
    <t>1441710289</t>
  </si>
  <si>
    <t>763</t>
  </si>
  <si>
    <t>Konstrukce suché výstavby</t>
  </si>
  <si>
    <t>120</t>
  </si>
  <si>
    <t>763164541</t>
  </si>
  <si>
    <t>SDK obklad tvaru L š do 0,8 m desky 1xH2 12,5</t>
  </si>
  <si>
    <t>-779295719</t>
  </si>
  <si>
    <t>Poznámka k položce:
opláštění kanalizační stoupačky</t>
  </si>
  <si>
    <t>121</t>
  </si>
  <si>
    <t>998763401</t>
  </si>
  <si>
    <t>Přesun hmot procentní pro sádrokartonové konstrukce v objektech v do 6 m</t>
  </si>
  <si>
    <t>2071461840</t>
  </si>
  <si>
    <t>766</t>
  </si>
  <si>
    <t>Konstrukce truhlářské</t>
  </si>
  <si>
    <t>122</t>
  </si>
  <si>
    <t>766660001</t>
  </si>
  <si>
    <t>Montáž dveřních křídel otvíravých 1křídlových š do 0,8 m do ocelové zárubně</t>
  </si>
  <si>
    <t>-1529721627</t>
  </si>
  <si>
    <t>123</t>
  </si>
  <si>
    <t>611601320</t>
  </si>
  <si>
    <t>dveře dřevěné vnitřní hladké plné 60x197 cm vč. kování</t>
  </si>
  <si>
    <t>1686235026</t>
  </si>
  <si>
    <t>124</t>
  </si>
  <si>
    <t>611607080</t>
  </si>
  <si>
    <t>dveře vnitřní hladké ze2/3 zasklené 80x197cm vč. kování</t>
  </si>
  <si>
    <t>-1501293179</t>
  </si>
  <si>
    <t>125</t>
  </si>
  <si>
    <t>611601920</t>
  </si>
  <si>
    <t>dveře dřevěné vnitřní hladké plné 1křídlové bílé 80x197 cm vč. kování</t>
  </si>
  <si>
    <t>64722810</t>
  </si>
  <si>
    <t>126</t>
  </si>
  <si>
    <t>766660021</t>
  </si>
  <si>
    <t>Montáž dveřních křídel otvíravých 1křídlových š do 0,8 m požárních do ocelové zárubně</t>
  </si>
  <si>
    <t>-288913176</t>
  </si>
  <si>
    <t>127</t>
  </si>
  <si>
    <t>2181001105</t>
  </si>
  <si>
    <t>Protipožární dveře vchodové, odolnost EI,EW 30 DP3, 800  folie-dub včetně kování bezpečnostní zámek</t>
  </si>
  <si>
    <t>7783364</t>
  </si>
  <si>
    <t>128</t>
  </si>
  <si>
    <t>766691914</t>
  </si>
  <si>
    <t>Vyvěšení nebo zavěšení dřevěných křídel dveří pl do 2 m2</t>
  </si>
  <si>
    <t>1502973553</t>
  </si>
  <si>
    <t>129</t>
  </si>
  <si>
    <t>766695212</t>
  </si>
  <si>
    <t>Montáž truhlářských prahů dveří 1křídlových šířky do 10 cm</t>
  </si>
  <si>
    <t>-905963486</t>
  </si>
  <si>
    <t>130</t>
  </si>
  <si>
    <t>611871160</t>
  </si>
  <si>
    <t>prah dveřní dřevěný dubový tl 2 cm dl.62 cm š 10 cm</t>
  </si>
  <si>
    <t>381414758</t>
  </si>
  <si>
    <t>131</t>
  </si>
  <si>
    <t>611871560</t>
  </si>
  <si>
    <t>prah dveřní dřevěný dubový tl 2 cm dl.82 cm š 10 cm</t>
  </si>
  <si>
    <t>-912521271</t>
  </si>
  <si>
    <t>132</t>
  </si>
  <si>
    <t>766811199</t>
  </si>
  <si>
    <t>D+M kuchyňská linka dl. 3000 mm - dle specifikace vč. dřezu</t>
  </si>
  <si>
    <t>-359390984</t>
  </si>
  <si>
    <t>133</t>
  </si>
  <si>
    <t>766812849</t>
  </si>
  <si>
    <t>Demontáž kuchyňských linek dřevěných nebo kovových délky do 3 m</t>
  </si>
  <si>
    <t>-1235819705</t>
  </si>
  <si>
    <t>134</t>
  </si>
  <si>
    <t>766825821</t>
  </si>
  <si>
    <t>Demontáž truhlářských vestavěných skříní dvoukřídlových</t>
  </si>
  <si>
    <t>1536733727</t>
  </si>
  <si>
    <t>135</t>
  </si>
  <si>
    <t>766825999</t>
  </si>
  <si>
    <t>Demontáž truhlářských kcí - ostatních (regály, prahy, garnýže.)</t>
  </si>
  <si>
    <t>-1611263975</t>
  </si>
  <si>
    <t>136</t>
  </si>
  <si>
    <t>998766201</t>
  </si>
  <si>
    <t>Přesun hmot procentní pro konstrukce truhlářské v objektech v do 6 m</t>
  </si>
  <si>
    <t>-997776280</t>
  </si>
  <si>
    <t>771</t>
  </si>
  <si>
    <t>Podlahy z dlaždic</t>
  </si>
  <si>
    <t>137</t>
  </si>
  <si>
    <t>771474111</t>
  </si>
  <si>
    <t>Montáž soklíků z dlaždic keramických rovných flexibilní lepidlo v do 65 mm</t>
  </si>
  <si>
    <t>385865992</t>
  </si>
  <si>
    <t>kuchyň</t>
  </si>
  <si>
    <t>2*(4,15+2,13)-0,8</t>
  </si>
  <si>
    <t>"komora"</t>
  </si>
  <si>
    <t>2*1,3+0,85+0,5-0,6</t>
  </si>
  <si>
    <t>138</t>
  </si>
  <si>
    <t>597613120</t>
  </si>
  <si>
    <t xml:space="preserve">sokl keramický (barevné) 30 x 6 x 0,8 cm </t>
  </si>
  <si>
    <t>-2085602032</t>
  </si>
  <si>
    <t>"15,11/0,3*1,05=52,885" 53</t>
  </si>
  <si>
    <t>139</t>
  </si>
  <si>
    <t>771574113</t>
  </si>
  <si>
    <t>Montáž podlah keramických hladkých lepených flexibilním lepidlem do 12 ks/m2</t>
  </si>
  <si>
    <t>1895945941</t>
  </si>
  <si>
    <t>"Kuchyň" 2,13*4,15</t>
  </si>
  <si>
    <t>"koupelna" 1,155*2,630</t>
  </si>
  <si>
    <t>"Wc" 0,9*1,3</t>
  </si>
  <si>
    <t>"komora"1,2*(0,85+0,5)/2</t>
  </si>
  <si>
    <t>140</t>
  </si>
  <si>
    <t>597611350</t>
  </si>
  <si>
    <t>dlaždice keramické (barevné) 30 x 30 x 0,8 cm I. j.</t>
  </si>
  <si>
    <t>250545815</t>
  </si>
  <si>
    <t>13,858*1,1 'Přepočtené koeficientem množství</t>
  </si>
  <si>
    <t>141</t>
  </si>
  <si>
    <t>771579191</t>
  </si>
  <si>
    <t>Příplatek k montáž podlah keramických za plochu do 5 m2</t>
  </si>
  <si>
    <t>1001171147</t>
  </si>
  <si>
    <t>3,038+1,17+0,810</t>
  </si>
  <si>
    <t>142</t>
  </si>
  <si>
    <t>771579192</t>
  </si>
  <si>
    <t>Příplatek k montáž podlah keramických za omezený prostor</t>
  </si>
  <si>
    <t>1586795777</t>
  </si>
  <si>
    <t>143</t>
  </si>
  <si>
    <t>771591115</t>
  </si>
  <si>
    <t>Podlahy spárování silikonem</t>
  </si>
  <si>
    <t>323425400</t>
  </si>
  <si>
    <t>2*(2,63+1,55)-0,6+2*(0,9+1,3)-0,6</t>
  </si>
  <si>
    <t>144</t>
  </si>
  <si>
    <t>771990112</t>
  </si>
  <si>
    <t>Vyrovnání podkladu samonivelační stěrkou tl 4 mm pevnosti 30 Mpa</t>
  </si>
  <si>
    <t>-2032327147</t>
  </si>
  <si>
    <t>145</t>
  </si>
  <si>
    <t>771990191</t>
  </si>
  <si>
    <t>Příplatek k vyrovnání podkladu dlažby samonivelační stěrkou pevnosti 15 Mpa ZKD 1 mm tloušťky</t>
  </si>
  <si>
    <t>641258284</t>
  </si>
  <si>
    <t>13,858*3 'Přepočtené koeficientem množství</t>
  </si>
  <si>
    <t>146</t>
  </si>
  <si>
    <t>998771201</t>
  </si>
  <si>
    <t>Přesun hmot procentní pro podlahy z dlaždic v objektech v do 6 m</t>
  </si>
  <si>
    <t>-219700339</t>
  </si>
  <si>
    <t>775</t>
  </si>
  <si>
    <t>Podlahy skládané</t>
  </si>
  <si>
    <t>147</t>
  </si>
  <si>
    <t>775411810</t>
  </si>
  <si>
    <t>Demontáž soklíků nebo lišt dřevěných přibíjených</t>
  </si>
  <si>
    <t>931390694</t>
  </si>
  <si>
    <t>"m.č. 1,2,4,7"</t>
  </si>
  <si>
    <t>2*(2,553+4,15)-0,8-0,6</t>
  </si>
  <si>
    <t>2*(4,42+4,15)+2*0,45-3*0,8</t>
  </si>
  <si>
    <t>2*(1,7+4,2)-3*0,6-2*0,8+2*(1,5+2,5)-0,6-2*0,8</t>
  </si>
  <si>
    <t>2*(4,2+3,36)-0,6-0,8</t>
  </si>
  <si>
    <t>148</t>
  </si>
  <si>
    <t>775413115</t>
  </si>
  <si>
    <t>Montáž podlahové lišty ze dřeva nebo plastu lepené</t>
  </si>
  <si>
    <t>722495915</t>
  </si>
  <si>
    <t>2*(2,553+4,15)-0,8+2*0,45</t>
  </si>
  <si>
    <t>2*(4,2+1,7)-3*0,8-2*0,6+2*(2,55+1,5)-2*0,8-0,6</t>
  </si>
  <si>
    <t>2*(4,2+3,36)-0,8</t>
  </si>
  <si>
    <t>149</t>
  </si>
  <si>
    <t>283741999</t>
  </si>
  <si>
    <t>lišta podlahová soklová dl. 2,5 m vč. příslušenství</t>
  </si>
  <si>
    <t>641493337</t>
  </si>
  <si>
    <t>150</t>
  </si>
  <si>
    <t>775541151</t>
  </si>
  <si>
    <t>Montáž podlah plovoucích z lamel laminátových</t>
  </si>
  <si>
    <t>-1913485754</t>
  </si>
  <si>
    <t>"m.č. 7" 4,2*3,36</t>
  </si>
  <si>
    <t>151</t>
  </si>
  <si>
    <t>611521240</t>
  </si>
  <si>
    <t>parketa laminátová  7x192x1285 mm</t>
  </si>
  <si>
    <t>-300158669</t>
  </si>
  <si>
    <t>55,5*1,1 'Přepočtené koeficientem množství</t>
  </si>
  <si>
    <t>152</t>
  </si>
  <si>
    <t>775591191</t>
  </si>
  <si>
    <t>Montáž podložky vyrovnávací a tlumící pro plovoucí podlahy</t>
  </si>
  <si>
    <t>1619464146</t>
  </si>
  <si>
    <t>153</t>
  </si>
  <si>
    <t>611553510</t>
  </si>
  <si>
    <t>podložka (Mirelon) pěnová 3 mm</t>
  </si>
  <si>
    <t>-1164061172</t>
  </si>
  <si>
    <t>55,5*1,02 'Přepočtené koeficientem množství</t>
  </si>
  <si>
    <t>154</t>
  </si>
  <si>
    <t>998775201</t>
  </si>
  <si>
    <t>Přesun hmot procentní pro podlahy dřevěné v objektech v do 6 m</t>
  </si>
  <si>
    <t>-613858850</t>
  </si>
  <si>
    <t>776</t>
  </si>
  <si>
    <t>Podlahy povlakové</t>
  </si>
  <si>
    <t>155</t>
  </si>
  <si>
    <t>776201814</t>
  </si>
  <si>
    <t>Demontáž povlakových podlahovin volně položených podlepených páskou</t>
  </si>
  <si>
    <t>1293521761</t>
  </si>
  <si>
    <t>m.č.1,2,3,4,5,7,8</t>
  </si>
  <si>
    <t>10,90+19,513+8,84+11,22+1,17+14,112+0,84</t>
  </si>
  <si>
    <t>781</t>
  </si>
  <si>
    <t>Dokončovací práce - obklady</t>
  </si>
  <si>
    <t>156</t>
  </si>
  <si>
    <t>781474114</t>
  </si>
  <si>
    <t>Montáž obkladů vnitřních keramických hladkých do 22 ks/m2 lepených flexibilním lepidlem</t>
  </si>
  <si>
    <t>552085978</t>
  </si>
  <si>
    <t>"kuchyň"(4,15+2*0,6)*0,6</t>
  </si>
  <si>
    <t>"koupelna" 2*(1,55+2,63)*2-0,6*2</t>
  </si>
  <si>
    <t>"wc" 1,5*2*(0,9+1,3)-0,6*1,5</t>
  </si>
  <si>
    <t>157</t>
  </si>
  <si>
    <t>597610200</t>
  </si>
  <si>
    <t>obkládačky keramické 30 x 30 x 0,7 cm</t>
  </si>
  <si>
    <t>1280985390</t>
  </si>
  <si>
    <t>24,43*1,1 'Přepočtené koeficientem množství</t>
  </si>
  <si>
    <t>158</t>
  </si>
  <si>
    <t>781479191</t>
  </si>
  <si>
    <t>Příplatek k montáži obkladů vnitřních keramických hladkých za plochu do 10 m2</t>
  </si>
  <si>
    <t>1863988554</t>
  </si>
  <si>
    <t>3,21+5,7</t>
  </si>
  <si>
    <t>159</t>
  </si>
  <si>
    <t>781479192</t>
  </si>
  <si>
    <t>Příplatek k montáži obkladů vnitřních keramických hladkých za omezený prostor</t>
  </si>
  <si>
    <t>1413764113</t>
  </si>
  <si>
    <t>160</t>
  </si>
  <si>
    <t>781491111</t>
  </si>
  <si>
    <t>Plastové profily rohové kladené do malty</t>
  </si>
  <si>
    <t>-1052066786</t>
  </si>
  <si>
    <t>161</t>
  </si>
  <si>
    <t>781493611</t>
  </si>
  <si>
    <t>D+M Vanová dvířka plastová s rámem lepené</t>
  </si>
  <si>
    <t>-1769774510</t>
  </si>
  <si>
    <t>162</t>
  </si>
  <si>
    <t>781495115</t>
  </si>
  <si>
    <t>Spárování vnitřních obkladů silikonem</t>
  </si>
  <si>
    <t>769100840</t>
  </si>
  <si>
    <t>1,5+2*0,7</t>
  </si>
  <si>
    <t>163</t>
  </si>
  <si>
    <t>998781201</t>
  </si>
  <si>
    <t>Přesun hmot procentní pro obklady keramické v objektech v do 6 m</t>
  </si>
  <si>
    <t>1508180912</t>
  </si>
  <si>
    <t>783</t>
  </si>
  <si>
    <t>Dokončovací práce - nátěry</t>
  </si>
  <si>
    <t>164</t>
  </si>
  <si>
    <t>783301311</t>
  </si>
  <si>
    <t>Odmaštění zámečnických konstrukcí vodou ředitelným odmašťovačem</t>
  </si>
  <si>
    <t>978652968</t>
  </si>
  <si>
    <t>"vchod"(2*2+0,90)*0,25</t>
  </si>
  <si>
    <t>165</t>
  </si>
  <si>
    <t>783314101</t>
  </si>
  <si>
    <t>Základní jednonásobný syntetický nátěr zámečnických konstrukcí</t>
  </si>
  <si>
    <t>1410587850</t>
  </si>
  <si>
    <t>"60"3*((2*2+0,6)*0,2)</t>
  </si>
  <si>
    <t>"80"4*((2*2+0,8)*0,2)</t>
  </si>
  <si>
    <t>166</t>
  </si>
  <si>
    <t>783317101</t>
  </si>
  <si>
    <t>Krycí jednonásobný syntetický standardní nátěr zámečnických konstrukcí</t>
  </si>
  <si>
    <t>-1560886465</t>
  </si>
  <si>
    <t>6,6+1,225</t>
  </si>
  <si>
    <t>784</t>
  </si>
  <si>
    <t>Dokončovací práce - malby a tapety</t>
  </si>
  <si>
    <t>167</t>
  </si>
  <si>
    <t>784121001</t>
  </si>
  <si>
    <t>Oškrabání malby v mísnostech výšky do 3,80 m</t>
  </si>
  <si>
    <t>1996255143</t>
  </si>
  <si>
    <t>168</t>
  </si>
  <si>
    <t>784171101</t>
  </si>
  <si>
    <t>Zakrytí vnitřních podlah včetně pozdějšího odkrytí</t>
  </si>
  <si>
    <t>1342407074</t>
  </si>
  <si>
    <t>169</t>
  </si>
  <si>
    <t>581248450</t>
  </si>
  <si>
    <t>fólie pro malířské potřeby zakrývací, PG 4022-20, 40µ,  4 x 5 m</t>
  </si>
  <si>
    <t>1008681525</t>
  </si>
  <si>
    <t>170</t>
  </si>
  <si>
    <t>581248330</t>
  </si>
  <si>
    <t>páska pro malířské potřeby NARCAR 19mm x 50 m</t>
  </si>
  <si>
    <t>-592522380</t>
  </si>
  <si>
    <t>171</t>
  </si>
  <si>
    <t>784181101</t>
  </si>
  <si>
    <t>Základní akrylátová jednonásobná penetrace podkladu v místnostech výšky do 3,80m</t>
  </si>
  <si>
    <t>1319836508</t>
  </si>
  <si>
    <t>"viz pol. malby" 313,708</t>
  </si>
  <si>
    <t>172</t>
  </si>
  <si>
    <t>784211121</t>
  </si>
  <si>
    <t>Dvojnásobné bílé malby ze směsí za mokra středně otěruvzdorných v místnostech výšky do 3,80 m</t>
  </si>
  <si>
    <t>-1058300640</t>
  </si>
  <si>
    <t>"m.č.1"2,553*4,15+2*(2,553+4,15)*2,8</t>
  </si>
  <si>
    <t>"m.č. 2" 4,42*4,15+0,4*2,6+2*(4,42+4,15)*2,8</t>
  </si>
  <si>
    <t>"m.č. 3" 2,13*4,15 +2*(2,13+4,15)*2,8</t>
  </si>
  <si>
    <t>"m.č. 4" 1,7*4,2+2,55*1,6+2*(1,7+4,2)*2,8+2*(2,55+1,6)*2,8</t>
  </si>
  <si>
    <t>"m.č. 5" 0,9*1,3+2*(0,9+1,3)*(2,8-1,5)</t>
  </si>
  <si>
    <t>"m.č. 6" 1,55*2,63+2*(1,55+2,63)*(2,8-2)</t>
  </si>
  <si>
    <t>"m.č. 7" 4,2*3,36+2*(4,2+3,36)*2,8</t>
  </si>
  <si>
    <t>"m.č.8" 1,3*0,8-0,3*0,7+2*(1,3+0,8)*2,8</t>
  </si>
  <si>
    <t>Práce a dodávky M</t>
  </si>
  <si>
    <t>22-M</t>
  </si>
  <si>
    <t>Montáže technologických zařízení pro dopravní stavby</t>
  </si>
  <si>
    <t>173</t>
  </si>
  <si>
    <t>220320201</t>
  </si>
  <si>
    <t>Montáž zvonku pro vnitřní použití na střídavý nebo stejnosměrný proud napětí  3 až 24 V</t>
  </si>
  <si>
    <t>-1069080968</t>
  </si>
  <si>
    <t>174</t>
  </si>
  <si>
    <t>220001</t>
  </si>
  <si>
    <t>Zvonek bytový - dodávka</t>
  </si>
  <si>
    <t>256</t>
  </si>
  <si>
    <t>-637531176</t>
  </si>
  <si>
    <t>175</t>
  </si>
  <si>
    <t>22099R</t>
  </si>
  <si>
    <t>Ostatní pomocné práce slaboproud</t>
  </si>
  <si>
    <t>-1608140085</t>
  </si>
  <si>
    <t>01a - Plyn a ÚT - byt č. 4, ul. Zapletalova 257/4, k.ú. Slezská Ostrava</t>
  </si>
  <si>
    <t xml:space="preserve">    95 - Dokončovací konstrukce na pozemních stavbách</t>
  </si>
  <si>
    <t xml:space="preserve">    97 - Prorážení otvorů</t>
  </si>
  <si>
    <t xml:space="preserve">    723 - Zdravotechnika - vnitřní plynovod</t>
  </si>
  <si>
    <t xml:space="preserve">    730 - Ústřední vytápění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</si>
  <si>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</si>
  <si>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</si>
  <si>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</si>
  <si>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</si>
  <si>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783 - Nátěry</t>
  </si>
  <si>
    <t xml:space="preserve">    784 - Malby</t>
  </si>
  <si>
    <t>Dokončovací konstrukce na pozemních stavbách</t>
  </si>
  <si>
    <t>953802112R00</t>
  </si>
  <si>
    <t>Montáž komínové vložky ohebné 130 mm,do 10 m vč. vyčištění stávajícího průduchu</t>
  </si>
  <si>
    <t>Prorážení otvorů</t>
  </si>
  <si>
    <t>310235241RT2</t>
  </si>
  <si>
    <t>Zazdívka otvorů pl.0,0225 m2 cihlami, tl.zdi 30 cm s použitím suché maltové směsi</t>
  </si>
  <si>
    <t>310235251RT2</t>
  </si>
  <si>
    <t>Zazdívka otvorů pl.0,0225 m2 cihlami, tl.zdi 45 cm s použitím suché maltové směsi</t>
  </si>
  <si>
    <t>346244461R00</t>
  </si>
  <si>
    <t>Zazdívka rýh - potrubí</t>
  </si>
  <si>
    <t>971033241R00</t>
  </si>
  <si>
    <t>Vybourání otv. zeď cihel. 0,0225 m2, tl. 30cm, MVC</t>
  </si>
  <si>
    <t>10</t>
  </si>
  <si>
    <t>971033251R00</t>
  </si>
  <si>
    <t>Vybourání otv. zeď cihel. 0,0225 m2, tl. 45cm, MVC</t>
  </si>
  <si>
    <t>974031155R00</t>
  </si>
  <si>
    <t>Vysekání rýh ve zdi cihelné 10 x 20 cm</t>
  </si>
  <si>
    <t>979081111R00</t>
  </si>
  <si>
    <t>Odvoz suti a vybour. hmot na skládku do 1 km</t>
  </si>
  <si>
    <t>-1708323806</t>
  </si>
  <si>
    <t>723</t>
  </si>
  <si>
    <t>Zdravotechnika - vnitřní plynovod</t>
  </si>
  <si>
    <t>722160223R00</t>
  </si>
  <si>
    <t>Potrubí z měd.trub vč.závěsů a zed.prací D 18/1,0</t>
  </si>
  <si>
    <t>722160225R00</t>
  </si>
  <si>
    <t>Potrubí z měd.trub vč.závěsů a zed.prací D 22/1,0</t>
  </si>
  <si>
    <t>722160226R00</t>
  </si>
  <si>
    <t>Potrubí z měd.trub vč.závěsů a zed.prací D 28/1,0</t>
  </si>
  <si>
    <t>723120204R00</t>
  </si>
  <si>
    <t>Potrubí ocelové závitové černé svařované DN 25</t>
  </si>
  <si>
    <t>723120804R00</t>
  </si>
  <si>
    <t>Demontáž potrubí svařovaného závitového do DN 25</t>
  </si>
  <si>
    <t>723150368R00</t>
  </si>
  <si>
    <t>Potrubí - ochranná trubka D40</t>
  </si>
  <si>
    <t>723160204R00</t>
  </si>
  <si>
    <t>Přípojka k plynoměru, závitová bez ochozu G 1</t>
  </si>
  <si>
    <t>723160334R00</t>
  </si>
  <si>
    <t>Rozpěrka přípojky plynoměru G 1</t>
  </si>
  <si>
    <t>723190202R00</t>
  </si>
  <si>
    <t>Přípojka plynovodu, trubky závitové černé DN 15</t>
  </si>
  <si>
    <t>723190203R00</t>
  </si>
  <si>
    <t>Přípojka plynovodu, trubky závitové černé DN 20</t>
  </si>
  <si>
    <t>723190251R00</t>
  </si>
  <si>
    <t>Vyvedení a upevnění plynovodních výpustek DN 15</t>
  </si>
  <si>
    <t>723190252R00</t>
  </si>
  <si>
    <t>Vyvedení a upevnění plynovodních výpustek DN 20</t>
  </si>
  <si>
    <t>723190901R00</t>
  </si>
  <si>
    <t>Uzavření nebo otevření plynového potrubí</t>
  </si>
  <si>
    <t>723190907R00</t>
  </si>
  <si>
    <t>Odvzdušnění a napuštění plynového potrubí</t>
  </si>
  <si>
    <t>723190909R00</t>
  </si>
  <si>
    <t>Zkouška tlaková  plynového potrubí</t>
  </si>
  <si>
    <t>723221112R00</t>
  </si>
  <si>
    <t>Armatury s 1závitem-kohout kulový vzorkovací,G 1/2</t>
  </si>
  <si>
    <t>723239101R00</t>
  </si>
  <si>
    <t>Montáž plynovodních armatur, 2 závity, G 1/2</t>
  </si>
  <si>
    <t>723239101RT2</t>
  </si>
  <si>
    <t>Montáž plynovodních armatur, 2 závity, G 1/2 včetně kulového kohoutu</t>
  </si>
  <si>
    <t>723239102RT2</t>
  </si>
  <si>
    <t>Montáž plynovodních armatur, 2 závity, G 3/4 včetně kulového kohoutu</t>
  </si>
  <si>
    <t>723239103RT2</t>
  </si>
  <si>
    <t>Montáž plynovodních armatur, 2 závity, G 1 včetně kulového kohoutu</t>
  </si>
  <si>
    <t>725514801R00</t>
  </si>
  <si>
    <t>Demontáž ohřívače plynového TUV, topidka  vč. kouřovodu</t>
  </si>
  <si>
    <t>725610810R00</t>
  </si>
  <si>
    <t>Demontáž plynového sporáku</t>
  </si>
  <si>
    <t>725619101</t>
  </si>
  <si>
    <t>Montáž varné desky na zemní plyn</t>
  </si>
  <si>
    <t>-106506804</t>
  </si>
  <si>
    <t>54111022</t>
  </si>
  <si>
    <t xml:space="preserve">Varná deska plynová provedení - sklo </t>
  </si>
  <si>
    <t>-1204445073</t>
  </si>
  <si>
    <t>PK1</t>
  </si>
  <si>
    <t>Kulový kohout DN15 - s integrovanou protipožární a nadprůtokovou pojistkou</t>
  </si>
  <si>
    <t>PK2</t>
  </si>
  <si>
    <t>Ohebná pancéřovaná plynová hadice - 1 m</t>
  </si>
  <si>
    <t>PU1</t>
  </si>
  <si>
    <t>Požární ucpávky pro potrubí 15-35, pěna</t>
  </si>
  <si>
    <t>998723201</t>
  </si>
  <si>
    <t>Přesun hmot procentní pro vnitřní plynovod v objektech v do 6 m</t>
  </si>
  <si>
    <t>-900050343</t>
  </si>
  <si>
    <t>730</t>
  </si>
  <si>
    <t>Ústřední vytápění</t>
  </si>
  <si>
    <t>904      R02</t>
  </si>
  <si>
    <t>Hzs-zkousky v ramci montaz.praci, revize komínu Topná zkouška, tlakové zk., zaregulování syst.</t>
  </si>
  <si>
    <t>904      R03</t>
  </si>
  <si>
    <t>Hzs-zkousky v ramci montaz.praci Revize plynu, servis. uvedení kotle do provozu</t>
  </si>
  <si>
    <t>731</t>
  </si>
  <si>
    <t>Ústřední vytápění - kotelny</t>
  </si>
  <si>
    <t>731249322R00</t>
  </si>
  <si>
    <t>Montáž závěsných kotlů turbo s TUV, odkouření</t>
  </si>
  <si>
    <t>Kot01</t>
  </si>
  <si>
    <t>Plynový kotel kondenzační - 3,3-25,2 kW průtokový ohřev TUV (expanze,PV, čerpadlo)</t>
  </si>
  <si>
    <t>Kot03</t>
  </si>
  <si>
    <t>Regulátor pro kond. kotel - nastavitelná teplota (dle vnitřní teploty)- kabeláž</t>
  </si>
  <si>
    <t>Kot14</t>
  </si>
  <si>
    <t>Základní sada odkouření pro koncentrický odvod spalin a přívod vzduchu z šachty DN80/125</t>
  </si>
  <si>
    <t>Kot15</t>
  </si>
  <si>
    <t>Koleno 87°DN80/125</t>
  </si>
  <si>
    <t>Kot18</t>
  </si>
  <si>
    <t>Sada pro odvod spalin pružnou trubkou DN83 vsazeno do komína, zákl. délka 12,5 m vč. vymez. kroužků</t>
  </si>
  <si>
    <t>Kot20</t>
  </si>
  <si>
    <t>Odvod kondenzátu</t>
  </si>
  <si>
    <t>Kot21</t>
  </si>
  <si>
    <t>Dopojení TUV na stávající rozvudy PPR20 vč. IZ vzdálenost dopojení cca 1m</t>
  </si>
  <si>
    <t>998731201</t>
  </si>
  <si>
    <t>Přesun hmot pro kotelny, výšky do 6 m</t>
  </si>
  <si>
    <t>-1440434360</t>
  </si>
  <si>
    <t>733</t>
  </si>
  <si>
    <t>Ústřední vytápění - rozvodné potrubí</t>
  </si>
  <si>
    <t>733113113R00</t>
  </si>
  <si>
    <t>Příplatek za zhotovení přípojky DN 15</t>
  </si>
  <si>
    <t>733161104R00</t>
  </si>
  <si>
    <t>Potrubí měděné 15 x 1 mm, polotvrdé</t>
  </si>
  <si>
    <t>733161106R00</t>
  </si>
  <si>
    <t>Potrubí měděné 18 x 1 mm, polotvrdé</t>
  </si>
  <si>
    <t>733161107R00</t>
  </si>
  <si>
    <t>Potrubí měděné 22 x 1 mm, polotvrdé</t>
  </si>
  <si>
    <t>733291101U00</t>
  </si>
  <si>
    <t>Zkouška těsnosti potrubí Cu D 35</t>
  </si>
  <si>
    <t>998733201</t>
  </si>
  <si>
    <t>Přesun hmot procentní pro rozvody potrubí v objektech v do 6 m</t>
  </si>
  <si>
    <t>-1233851864</t>
  </si>
  <si>
    <t>734</t>
  </si>
  <si>
    <t>Ústřední vytápění - armatury</t>
  </si>
  <si>
    <t>734209102R00</t>
  </si>
  <si>
    <t>Montáž armatur závitových,s 1závitem, G 3/8</t>
  </si>
  <si>
    <t>734209113R00</t>
  </si>
  <si>
    <t>Montáž armatur závitových,se 2závity, G 1/2</t>
  </si>
  <si>
    <t>734209114R00</t>
  </si>
  <si>
    <t>Montáž armatur závitových,se 2závity, G 3/4</t>
  </si>
  <si>
    <t>734209114RT3</t>
  </si>
  <si>
    <t>Montáž armatur závitových,se 2závity, G 3/4 včetně filtru</t>
  </si>
  <si>
    <t>734233112R00</t>
  </si>
  <si>
    <t>Kohout kulový, vnitř.-vnitř.z. DN 20</t>
  </si>
  <si>
    <t>734293312R00</t>
  </si>
  <si>
    <t>Kohout kulový vypouštěcí DN 10</t>
  </si>
  <si>
    <t>H02</t>
  </si>
  <si>
    <t>Termostatická hlavice, kapalinové čidlo M30x1,5</t>
  </si>
  <si>
    <t>H03</t>
  </si>
  <si>
    <t>Šroubení svorné Cu15</t>
  </si>
  <si>
    <t>H04</t>
  </si>
  <si>
    <t>Středová připojovací garnitura pro napojení top. žebříků, vč. hlavice a plastové krytky</t>
  </si>
  <si>
    <t>H10</t>
  </si>
  <si>
    <t>Uzavírací a regulační armatura (H-kus) rohová připojení těles se spodním připojením</t>
  </si>
  <si>
    <t>998734201</t>
  </si>
  <si>
    <t>Přesun hmot procentní pro armatury v objektech v do 6 m</t>
  </si>
  <si>
    <t>1964291445</t>
  </si>
  <si>
    <t>735</t>
  </si>
  <si>
    <t>Ústřední vytápění - otopná tělesa</t>
  </si>
  <si>
    <t>734209101R00</t>
  </si>
  <si>
    <t>Montáž hlavic TRV</t>
  </si>
  <si>
    <t>735000912R00</t>
  </si>
  <si>
    <t>Vyregulování ventilů s termost.ovládáním</t>
  </si>
  <si>
    <t>735156910R00</t>
  </si>
  <si>
    <t>Tlakové zkoušky otopných těles</t>
  </si>
  <si>
    <t>735159523R00</t>
  </si>
  <si>
    <t>Montáž panel.těles, s odvzduš.</t>
  </si>
  <si>
    <t>735179110R00</t>
  </si>
  <si>
    <t>Montáž otopných těles koupelnových (žebříků)</t>
  </si>
  <si>
    <t>735191905R00</t>
  </si>
  <si>
    <t>Odvzdušnění otopných těles</t>
  </si>
  <si>
    <t>735191910R00</t>
  </si>
  <si>
    <t>Napuštění vody do otopného systému - bez kotle</t>
  </si>
  <si>
    <t>OT01</t>
  </si>
  <si>
    <t>Ručníkový radiátor 1820/600 středové připojení</t>
  </si>
  <si>
    <t>OT07</t>
  </si>
  <si>
    <t>Otopné těleso ocel. deskové 11/400/400 spodní připojení, zabudovaný ventil</t>
  </si>
  <si>
    <t>OT08</t>
  </si>
  <si>
    <t>Otopné těleso ocel. deskové 22/600/600 spodní připojení, zabudovaný ventil</t>
  </si>
  <si>
    <t>OT09</t>
  </si>
  <si>
    <t>Otopné těleso ocel. deskové 22/600/800 spodní připojení, zabudovaný ventil</t>
  </si>
  <si>
    <t>OT10</t>
  </si>
  <si>
    <t>Otopné těleso ocel. deskové 22/600/1100 spodní připojení, zabudovaný ventil</t>
  </si>
  <si>
    <t>OT11</t>
  </si>
  <si>
    <t>Otopné těleso ocel. deskové 22/600/1400 spodní připojení, zabudovaný ventil</t>
  </si>
  <si>
    <t>998735201</t>
  </si>
  <si>
    <t>Přesun hmot procentní pro otopná tělesa v objektech v do 6 m</t>
  </si>
  <si>
    <t>13403326</t>
  </si>
  <si>
    <t>Nátěry</t>
  </si>
  <si>
    <t>783424340R00</t>
  </si>
  <si>
    <t>Nátěr syntet. potrubí do DN 50 mm  Z+2x +1x email</t>
  </si>
  <si>
    <t>Malby</t>
  </si>
  <si>
    <t>784422371R00</t>
  </si>
  <si>
    <t>Malba vápenná 2x, 1 barva, místn. do 3,8 m se začištěním</t>
  </si>
  <si>
    <t>02 - Byt č. 4 - Sionkova 1501/7, k.ú. Slezská Ostrava</t>
  </si>
  <si>
    <t xml:space="preserve">    713 - Izolace tepelné</t>
  </si>
  <si>
    <t>-1643256559</t>
  </si>
  <si>
    <t>-2036138672</t>
  </si>
  <si>
    <t>-1889519466</t>
  </si>
  <si>
    <t>691066494</t>
  </si>
  <si>
    <t>1564384025</t>
  </si>
  <si>
    <t>70,902*0,1+24,43+47,056+120,839*0,1+10</t>
  </si>
  <si>
    <t>-2136312511</t>
  </si>
  <si>
    <t>-280020185</t>
  </si>
  <si>
    <t>-320124114</t>
  </si>
  <si>
    <t>2*2*0,6*2+0,65*2*2</t>
  </si>
  <si>
    <t>612311131</t>
  </si>
  <si>
    <t>Potažení vnitřních stěn vápenným štukem tloušťky do 3 mm</t>
  </si>
  <si>
    <t>-1326712184</t>
  </si>
  <si>
    <t xml:space="preserve">Poznámka k položce:
</t>
  </si>
  <si>
    <t>"OP+chodba"47,056</t>
  </si>
  <si>
    <t>322997519</t>
  </si>
  <si>
    <t>0,6*2*2*2</t>
  </si>
  <si>
    <t>"kuchyň" 31,625-0,6*(4,15+1,2)</t>
  </si>
  <si>
    <t>-208640489</t>
  </si>
  <si>
    <t>-2099786569</t>
  </si>
  <si>
    <t>"m.č.1"2*(2,553+4,15)*2,8-1,8*1,5-0,8*2</t>
  </si>
  <si>
    <t>"m.č. 3" 2*(2,13+4,15)*2,8-1,45*2-0,6*1,5-0,6*2-0,6*(4,15+1,2)</t>
  </si>
  <si>
    <t>-395129565</t>
  </si>
  <si>
    <t>1852782826</t>
  </si>
  <si>
    <t>553311580</t>
  </si>
  <si>
    <t>zárubeň ocelová pro běžné zdění H 160 900 L/P- vstupní dveře</t>
  </si>
  <si>
    <t>179804451</t>
  </si>
  <si>
    <t>2031883159</t>
  </si>
  <si>
    <t>-173351118</t>
  </si>
  <si>
    <t>1087805079</t>
  </si>
  <si>
    <t>177688146</t>
  </si>
  <si>
    <t>-696468306</t>
  </si>
  <si>
    <t>-1202395226</t>
  </si>
  <si>
    <t>"technická místnost, kuchyň,pokoj, vstup"</t>
  </si>
  <si>
    <t>2*0,6*2+2*0,8*2</t>
  </si>
  <si>
    <t>594242275</t>
  </si>
  <si>
    <t>-433027609</t>
  </si>
  <si>
    <t>323604684</t>
  </si>
  <si>
    <t>-787402503</t>
  </si>
  <si>
    <t>"kuchyň"1,5*(4,15+1,5+2,1-0,6)</t>
  </si>
  <si>
    <t>"koupelna"2*2*(1,5+2,6)-0,6*2</t>
  </si>
  <si>
    <t>"WC"1,5*2*(0,9+1,3)-0,6*1,5</t>
  </si>
  <si>
    <t>-234714219</t>
  </si>
  <si>
    <t>"pokoj 2+OP strukturovaná omítka"2,8*(4,15*2+4,42+2*0,45)-0,6*2-1,45*2+2,8*(2*(4,2+1,7)-0,9*2-2*0,6*2-0,8*2-1,5*0,9)</t>
  </si>
  <si>
    <t>389922211</t>
  </si>
  <si>
    <t>247110807</t>
  </si>
  <si>
    <t>1765565553</t>
  </si>
  <si>
    <t>9,243*9 'Přepočtené koeficientem množství</t>
  </si>
  <si>
    <t>-1091664840</t>
  </si>
  <si>
    <t>641936066</t>
  </si>
  <si>
    <t>-900577875</t>
  </si>
  <si>
    <t>1420777464</t>
  </si>
  <si>
    <t>-679247724</t>
  </si>
  <si>
    <t>134831685</t>
  </si>
  <si>
    <t>-1957808878</t>
  </si>
  <si>
    <t>713</t>
  </si>
  <si>
    <t>Izolace tepelné</t>
  </si>
  <si>
    <t>713110851</t>
  </si>
  <si>
    <t>Odstranění tepelné izolace stropů lepené z polystyrenu tl do 100 mm</t>
  </si>
  <si>
    <t>-1869008183</t>
  </si>
  <si>
    <t>dekorační stropnice z EPS</t>
  </si>
  <si>
    <t>"Ku"2,13*4,15</t>
  </si>
  <si>
    <t>"OP"4,42*4,15+2,6*0,45</t>
  </si>
  <si>
    <t>"pok1,2"4,15*2,553+0,7*0,45+4,2*3,36</t>
  </si>
  <si>
    <t>713130851</t>
  </si>
  <si>
    <t>Odstranění tepelné izolace stěn lepené z polystyrenu tl do 100 mm</t>
  </si>
  <si>
    <t>-690939070</t>
  </si>
  <si>
    <t>4,42*2,8+2,553*2,8</t>
  </si>
  <si>
    <t>1835649636</t>
  </si>
  <si>
    <t>1437516280</t>
  </si>
  <si>
    <t>1550378396</t>
  </si>
  <si>
    <t>-21802064</t>
  </si>
  <si>
    <t>294555392</t>
  </si>
  <si>
    <t>4876128</t>
  </si>
  <si>
    <t>331888628</t>
  </si>
  <si>
    <t>696435653</t>
  </si>
  <si>
    <t>-142552446</t>
  </si>
  <si>
    <t>-2070821388</t>
  </si>
  <si>
    <t>332987477</t>
  </si>
  <si>
    <t>-1353944250</t>
  </si>
  <si>
    <t>2105289742</t>
  </si>
  <si>
    <t>196155828</t>
  </si>
  <si>
    <t>-74006698</t>
  </si>
  <si>
    <t>408875655</t>
  </si>
  <si>
    <t>-1631824042</t>
  </si>
  <si>
    <t>-109137728</t>
  </si>
  <si>
    <t>1668105563</t>
  </si>
  <si>
    <t>-558549354</t>
  </si>
  <si>
    <t>-1401941397</t>
  </si>
  <si>
    <t>1815413190</t>
  </si>
  <si>
    <t>1430947044</t>
  </si>
  <si>
    <t>380028728</t>
  </si>
  <si>
    <t>500865420</t>
  </si>
  <si>
    <t>1169870495</t>
  </si>
  <si>
    <t>274100269</t>
  </si>
  <si>
    <t>-2104202630</t>
  </si>
  <si>
    <t>-1653885741</t>
  </si>
  <si>
    <t>-1886530938</t>
  </si>
  <si>
    <t>53220445</t>
  </si>
  <si>
    <t>183388436</t>
  </si>
  <si>
    <t>1378437682</t>
  </si>
  <si>
    <t>-671212188</t>
  </si>
  <si>
    <t>1581647030</t>
  </si>
  <si>
    <t>2048416794</t>
  </si>
  <si>
    <t>1196205813</t>
  </si>
  <si>
    <t>-1604649450</t>
  </si>
  <si>
    <t>409405091</t>
  </si>
  <si>
    <t>-178007627</t>
  </si>
  <si>
    <t>730184216</t>
  </si>
  <si>
    <t>381135906</t>
  </si>
  <si>
    <t>921176422</t>
  </si>
  <si>
    <t>-674261332</t>
  </si>
  <si>
    <t>542346982</t>
  </si>
  <si>
    <t>-531425905</t>
  </si>
  <si>
    <t>-1048282483</t>
  </si>
  <si>
    <t>1650780014</t>
  </si>
  <si>
    <t>-732027759</t>
  </si>
  <si>
    <t>-893619035</t>
  </si>
  <si>
    <t>332385950</t>
  </si>
  <si>
    <t>-1918782809</t>
  </si>
  <si>
    <t>1753186493</t>
  </si>
  <si>
    <t>-963061937</t>
  </si>
  <si>
    <t>-1216711206</t>
  </si>
  <si>
    <t>712648153</t>
  </si>
  <si>
    <t>-1040384540</t>
  </si>
  <si>
    <t>-932847188</t>
  </si>
  <si>
    <t>1943522094</t>
  </si>
  <si>
    <t>-2044791727</t>
  </si>
  <si>
    <t>-313975297</t>
  </si>
  <si>
    <t>-979707632</t>
  </si>
  <si>
    <t>282590725</t>
  </si>
  <si>
    <t>2062890184</t>
  </si>
  <si>
    <t>-1450810005</t>
  </si>
  <si>
    <t>1700503935</t>
  </si>
  <si>
    <t>1518441493</t>
  </si>
  <si>
    <t>-420754171</t>
  </si>
  <si>
    <t>-1366370662</t>
  </si>
  <si>
    <t>-1145255082</t>
  </si>
  <si>
    <t>-996277883</t>
  </si>
  <si>
    <t>1157397815</t>
  </si>
  <si>
    <t>-1445425961</t>
  </si>
  <si>
    <t>-7214805</t>
  </si>
  <si>
    <t>1517470910</t>
  </si>
  <si>
    <t>533344548</t>
  </si>
  <si>
    <t>335195339</t>
  </si>
  <si>
    <t>1987464679</t>
  </si>
  <si>
    <t>"viz demontáž" 21,875</t>
  </si>
  <si>
    <t>-640059885</t>
  </si>
  <si>
    <t>-915986824</t>
  </si>
  <si>
    <t>379704530</t>
  </si>
  <si>
    <t>-1567866794</t>
  </si>
  <si>
    <t>766411821</t>
  </si>
  <si>
    <t>Demontáž truhlářského obložení stěn z palubek</t>
  </si>
  <si>
    <t>-1286926328</t>
  </si>
  <si>
    <t>"chodba"2+1,7</t>
  </si>
  <si>
    <t>1584006404</t>
  </si>
  <si>
    <t>131212418</t>
  </si>
  <si>
    <t>-2070762133</t>
  </si>
  <si>
    <t>924096228</t>
  </si>
  <si>
    <t>403904804</t>
  </si>
  <si>
    <t>981002310</t>
  </si>
  <si>
    <t>1972952560</t>
  </si>
  <si>
    <t>1287333818</t>
  </si>
  <si>
    <t>178</t>
  </si>
  <si>
    <t>766695213</t>
  </si>
  <si>
    <t>Montáž truhlářských prahů dveří 1křídlových šířky přes 10 cm</t>
  </si>
  <si>
    <t>-1540292932</t>
  </si>
  <si>
    <t>611871810</t>
  </si>
  <si>
    <t>prah dveřní dřevěný dubový tl 2 cm dl.92 cm š 15 cm</t>
  </si>
  <si>
    <t>1767901028</t>
  </si>
  <si>
    <t>766660022</t>
  </si>
  <si>
    <t>Montáž dveřních křídel otvíravých 1křídlových š přes 0,8 m požárních do ocelové zárubně</t>
  </si>
  <si>
    <t>-2037090983</t>
  </si>
  <si>
    <t>611656030</t>
  </si>
  <si>
    <t>dveře vchodové  požárně odolné, odolnost EI (EW) 30 D3,1křídlové 90 x 197 cm</t>
  </si>
  <si>
    <t>45908590</t>
  </si>
  <si>
    <t>Poznámka k položce:
včetně bezpečnostního kování</t>
  </si>
  <si>
    <t>2061671011</t>
  </si>
  <si>
    <t>766812850</t>
  </si>
  <si>
    <t>Demontáž kuchyňských linek dřevěných nebo kovových délky do 5 m</t>
  </si>
  <si>
    <t>127845709</t>
  </si>
  <si>
    <t>20049841</t>
  </si>
  <si>
    <t>971641137</t>
  </si>
  <si>
    <t>-959307173</t>
  </si>
  <si>
    <t>-1447593107</t>
  </si>
  <si>
    <t>2*(4,15+2,13)-0,6-1,45</t>
  </si>
  <si>
    <t>-377077941</t>
  </si>
  <si>
    <t>"13,86/0,3*1,05=48,51" 49</t>
  </si>
  <si>
    <t>-601200553</t>
  </si>
  <si>
    <t>603919522</t>
  </si>
  <si>
    <t>-135255605</t>
  </si>
  <si>
    <t>-1947414343</t>
  </si>
  <si>
    <t>83764942</t>
  </si>
  <si>
    <t>-856735075</t>
  </si>
  <si>
    <t>-371496963</t>
  </si>
  <si>
    <t>638275040</t>
  </si>
  <si>
    <t>-147190079</t>
  </si>
  <si>
    <t>-1498094303</t>
  </si>
  <si>
    <t>"Pokoj 1,2,OP,Cho"</t>
  </si>
  <si>
    <t>-1042871558</t>
  </si>
  <si>
    <t>-1614802290</t>
  </si>
  <si>
    <t>-239409647</t>
  </si>
  <si>
    <t>775541811</t>
  </si>
  <si>
    <t>Demontáž podlah plovoucích laminátových lepených do suti</t>
  </si>
  <si>
    <t>-182230358</t>
  </si>
  <si>
    <t>"OP+Pok2"</t>
  </si>
  <si>
    <t>4,42*4,15+0,45*2,6+3,36*4,2</t>
  </si>
  <si>
    <t>-300812507</t>
  </si>
  <si>
    <t>404823688</t>
  </si>
  <si>
    <t>579164877</t>
  </si>
  <si>
    <t>-232383668</t>
  </si>
  <si>
    <t>"KU, CHO, POk" 4,15*2,13+4,15*2,553+0,4*0,7+4,2*1,7+4,2</t>
  </si>
  <si>
    <t>703490486</t>
  </si>
  <si>
    <t>651508959</t>
  </si>
  <si>
    <t>-1685536201</t>
  </si>
  <si>
    <t>149219657</t>
  </si>
  <si>
    <t>-1707421237</t>
  </si>
  <si>
    <t>127117654</t>
  </si>
  <si>
    <t>1842834091</t>
  </si>
  <si>
    <t>1397724069</t>
  </si>
  <si>
    <t>1483735064</t>
  </si>
  <si>
    <t>"60"2*((2*2+0,6)*0,2)</t>
  </si>
  <si>
    <t>"80"3*((2*2+0,8)*0,2)</t>
  </si>
  <si>
    <t>1299232328</t>
  </si>
  <si>
    <t>"60"(2*2+0,6)*0,2</t>
  </si>
  <si>
    <t>"90"(2*2+0,9)*0,25</t>
  </si>
  <si>
    <t>-775560473</t>
  </si>
  <si>
    <t>4,72+2,145</t>
  </si>
  <si>
    <t>1888356851</t>
  </si>
  <si>
    <t>"m.č. 2" 4,42*4,15</t>
  </si>
  <si>
    <t>"m.č. 4" 1,7*4,2</t>
  </si>
  <si>
    <t>76985000</t>
  </si>
  <si>
    <t>1399164690</t>
  </si>
  <si>
    <t>-1631239665</t>
  </si>
  <si>
    <t>716295457</t>
  </si>
  <si>
    <t>-949960539</t>
  </si>
  <si>
    <t>-1451288754</t>
  </si>
  <si>
    <t>176</t>
  </si>
  <si>
    <t>631201042</t>
  </si>
  <si>
    <t>177</t>
  </si>
  <si>
    <t>-2120103618</t>
  </si>
  <si>
    <t>02a - Plyn a ÚT, byt č.4, ul. Sionkova 1501/7, k.ú. Slezská Ostrava</t>
  </si>
  <si>
    <t xml:space="preserve">    731 - Kotelny</t>
  </si>
  <si>
    <t xml:space="preserve">    733 - Rozvod potrubí</t>
  </si>
  <si>
    <t xml:space="preserve">    734 - Armatury</t>
  </si>
  <si>
    <t xml:space="preserve">    735 - Otopná tělesa</t>
  </si>
  <si>
    <t>956851268</t>
  </si>
  <si>
    <t>Demontáž ohřívače plynového vč. kouřovodu</t>
  </si>
  <si>
    <t>283063797</t>
  </si>
  <si>
    <t>-478876126</t>
  </si>
  <si>
    <t>725650805R00</t>
  </si>
  <si>
    <t>Demontáž těles otopných plynových podokenních</t>
  </si>
  <si>
    <t>54111021</t>
  </si>
  <si>
    <t>Sporák kombinovaný bílý , šíře 50 cm</t>
  </si>
  <si>
    <t>998723202R00</t>
  </si>
  <si>
    <t>Přesun hmot pro vnitřní plynovod, výšky do 12 m</t>
  </si>
  <si>
    <t>Kotelny</t>
  </si>
  <si>
    <t>998731202R00</t>
  </si>
  <si>
    <t>Přesun hmot pro kotelny, výšky do 12 m</t>
  </si>
  <si>
    <t>Rozvod potrubí</t>
  </si>
  <si>
    <t>998733203R00</t>
  </si>
  <si>
    <t>Přesun hmot pro rozvody potrubí, výšky do 24 m</t>
  </si>
  <si>
    <t>Armatury</t>
  </si>
  <si>
    <t>998734203R00</t>
  </si>
  <si>
    <t>Přesun hmot pro armatury, výšky do 24 m</t>
  </si>
  <si>
    <t>Otopná tělesa</t>
  </si>
  <si>
    <t>998735202R00</t>
  </si>
  <si>
    <t>Přesun hmot pro otopná tělesa, výšky do 12 m</t>
  </si>
  <si>
    <t>03 - Byt č. 2 - Chrustova 263/14, k.ú. Slezská Ostrava</t>
  </si>
  <si>
    <t>1522624784</t>
  </si>
  <si>
    <t>" zděř+ventilace kuchyň +koupelna" 3+2+2</t>
  </si>
  <si>
    <t>1578860485</t>
  </si>
  <si>
    <t>-815112867</t>
  </si>
  <si>
    <t>-627787177</t>
  </si>
  <si>
    <t>-29781808</t>
  </si>
  <si>
    <t>734441429</t>
  </si>
  <si>
    <t>"oprava omítek"0,1*(70,9+204,716)</t>
  </si>
  <si>
    <t>"nová omítka" 6*0,3*0,3+0,6*2*3*2+0,6*1,5*2+4,15*2,8-0,8*2</t>
  </si>
  <si>
    <t>-824377101</t>
  </si>
  <si>
    <t>592602912</t>
  </si>
  <si>
    <t>-1172201102</t>
  </si>
  <si>
    <t>2*2*0,6*2+2*0,65*2</t>
  </si>
  <si>
    <t>-1337454493</t>
  </si>
  <si>
    <t>"mezi kuchyní a OP"</t>
  </si>
  <si>
    <t>4,15*2,8-0,8*2</t>
  </si>
  <si>
    <t>-2010245834</t>
  </si>
  <si>
    <t>0,6*2*3*2+0,65*2*2</t>
  </si>
  <si>
    <t>-1930805055</t>
  </si>
  <si>
    <t>711665283</t>
  </si>
  <si>
    <t>-48176538</t>
  </si>
  <si>
    <t>"m.č. 3"2,13*4,15*(2,8-1,4)+2*2,13*2,8-1*1,5</t>
  </si>
  <si>
    <t>241148807</t>
  </si>
  <si>
    <t>-486566809</t>
  </si>
  <si>
    <t>400151361</t>
  </si>
  <si>
    <t>403565835</t>
  </si>
  <si>
    <t>-1023270579</t>
  </si>
  <si>
    <t>-1696267805</t>
  </si>
  <si>
    <t>-1137919031</t>
  </si>
  <si>
    <t>280079462</t>
  </si>
  <si>
    <t>"komora"1,2*(0,5+0,85)/2</t>
  </si>
  <si>
    <t>1663703709</t>
  </si>
  <si>
    <t>603274619</t>
  </si>
  <si>
    <t>"10 ks celý byt"</t>
  </si>
  <si>
    <t>5*0,6*2+5*0,8*2</t>
  </si>
  <si>
    <t>261071068</t>
  </si>
  <si>
    <t>-1859795364</t>
  </si>
  <si>
    <t>576724100</t>
  </si>
  <si>
    <t>-1444309946</t>
  </si>
  <si>
    <t>-1546241216</t>
  </si>
  <si>
    <t>1304924246</t>
  </si>
  <si>
    <t>1178163465</t>
  </si>
  <si>
    <t>-1421077482</t>
  </si>
  <si>
    <t>7,595*9 'Přepočtené koeficientem množství</t>
  </si>
  <si>
    <t>-902709020</t>
  </si>
  <si>
    <t>-1270677659</t>
  </si>
  <si>
    <t>1568012325</t>
  </si>
  <si>
    <t>917490918</t>
  </si>
  <si>
    <t>470458951</t>
  </si>
  <si>
    <t>-1956272243</t>
  </si>
  <si>
    <t>107019222</t>
  </si>
  <si>
    <t>104587126</t>
  </si>
  <si>
    <t>833761682</t>
  </si>
  <si>
    <t>1459501626</t>
  </si>
  <si>
    <t>1480362120</t>
  </si>
  <si>
    <t>-1004945649</t>
  </si>
  <si>
    <t>-618621466</t>
  </si>
  <si>
    <t>-54612662</t>
  </si>
  <si>
    <t>-1820099750</t>
  </si>
  <si>
    <t>1468372859</t>
  </si>
  <si>
    <t>-1511342653</t>
  </si>
  <si>
    <t>-1283368084</t>
  </si>
  <si>
    <t>1935913946</t>
  </si>
  <si>
    <t>-468320961</t>
  </si>
  <si>
    <t>1570261527</t>
  </si>
  <si>
    <t>401213019</t>
  </si>
  <si>
    <t>-1681969529</t>
  </si>
  <si>
    <t>-708786001</t>
  </si>
  <si>
    <t>-1332280395</t>
  </si>
  <si>
    <t>-183573813</t>
  </si>
  <si>
    <t>1764721685</t>
  </si>
  <si>
    <t>1844214592</t>
  </si>
  <si>
    <t>1846680219</t>
  </si>
  <si>
    <t>-1219575577</t>
  </si>
  <si>
    <t>-440630520</t>
  </si>
  <si>
    <t>2135947365</t>
  </si>
  <si>
    <t>-913073272</t>
  </si>
  <si>
    <t>-490403586</t>
  </si>
  <si>
    <t>1958410670</t>
  </si>
  <si>
    <t>-1942464942</t>
  </si>
  <si>
    <t>1865173488</t>
  </si>
  <si>
    <t>-1191073982</t>
  </si>
  <si>
    <t>-1868738556</t>
  </si>
  <si>
    <t>415265947</t>
  </si>
  <si>
    <t>349500552</t>
  </si>
  <si>
    <t>2120611525</t>
  </si>
  <si>
    <t>647050588</t>
  </si>
  <si>
    <t>-986069070</t>
  </si>
  <si>
    <t>-1797793703</t>
  </si>
  <si>
    <t>1729364544</t>
  </si>
  <si>
    <t>-979048884</t>
  </si>
  <si>
    <t>874922411</t>
  </si>
  <si>
    <t>-1798778189</t>
  </si>
  <si>
    <t>1359844821</t>
  </si>
  <si>
    <t>-914385120</t>
  </si>
  <si>
    <t>-1372581770</t>
  </si>
  <si>
    <t>779666759</t>
  </si>
  <si>
    <t>1795549272</t>
  </si>
  <si>
    <t>708860018</t>
  </si>
  <si>
    <t>-1258457866</t>
  </si>
  <si>
    <t>Poznámka k položce:
rozšíření zásuvkových okruhů v pokojích, nové v koupelně a kuchyni</t>
  </si>
  <si>
    <t>-268359615</t>
  </si>
  <si>
    <t>1149755816</t>
  </si>
  <si>
    <t>-598643561</t>
  </si>
  <si>
    <t>1998556442</t>
  </si>
  <si>
    <t>-1652209529</t>
  </si>
  <si>
    <t>-264985025</t>
  </si>
  <si>
    <t>-1891717064</t>
  </si>
  <si>
    <t>Poznámka k položce:
Výměna stávajících spínačů za nové</t>
  </si>
  <si>
    <t>-875058638</t>
  </si>
  <si>
    <t>1854694964</t>
  </si>
  <si>
    <t>1900798387</t>
  </si>
  <si>
    <t>Poznámka k položce:
Rozšíření zásuvek + výměna původních (sjednocení vzhledu)</t>
  </si>
  <si>
    <t>"nové" 2*3+4*1+1+1+1</t>
  </si>
  <si>
    <t>"výměna stávajících"10</t>
  </si>
  <si>
    <t>-353475847</t>
  </si>
  <si>
    <t>2055743558</t>
  </si>
  <si>
    <t>1701239600</t>
  </si>
  <si>
    <t>-1443364589</t>
  </si>
  <si>
    <t>1393013347</t>
  </si>
  <si>
    <t>-1836993022</t>
  </si>
  <si>
    <t>-1661125842</t>
  </si>
  <si>
    <t>-1167185275</t>
  </si>
  <si>
    <t>-1150069323</t>
  </si>
  <si>
    <t>-291331826</t>
  </si>
  <si>
    <t>566463398</t>
  </si>
  <si>
    <t>1553913053</t>
  </si>
  <si>
    <t>-1061671339</t>
  </si>
  <si>
    <t>195335476</t>
  </si>
  <si>
    <t>-1718450612</t>
  </si>
  <si>
    <t xml:space="preserve">Demontáž elektroinstalace, původních zásuvek, vypínačů,svítidel </t>
  </si>
  <si>
    <t>1353838056</t>
  </si>
  <si>
    <t>1593074969</t>
  </si>
  <si>
    <t>-1281581411</t>
  </si>
  <si>
    <t>1364797493</t>
  </si>
  <si>
    <t>-2042264603</t>
  </si>
  <si>
    <t>1384439062</t>
  </si>
  <si>
    <t>-213971727</t>
  </si>
  <si>
    <t>364296980</t>
  </si>
  <si>
    <t>-1095400472</t>
  </si>
  <si>
    <t>-1639719276</t>
  </si>
  <si>
    <t>930891998</t>
  </si>
  <si>
    <t>2073360528</t>
  </si>
  <si>
    <t>-1198161931</t>
  </si>
  <si>
    <t>1537166947</t>
  </si>
  <si>
    <t>2040522901</t>
  </si>
  <si>
    <t>766691969</t>
  </si>
  <si>
    <t>Oprava okna trojdílného, doplnění uzávěrů</t>
  </si>
  <si>
    <t>-809839532</t>
  </si>
  <si>
    <t>-1264561316</t>
  </si>
  <si>
    <t>-1865983428</t>
  </si>
  <si>
    <t>-1872857033</t>
  </si>
  <si>
    <t>211306682</t>
  </si>
  <si>
    <t>-875745408</t>
  </si>
  <si>
    <t>1044139075</t>
  </si>
  <si>
    <t>816696436</t>
  </si>
  <si>
    <t>-237522973</t>
  </si>
  <si>
    <t>1897626160</t>
  </si>
  <si>
    <t>1755224230</t>
  </si>
  <si>
    <t>-1881157015</t>
  </si>
  <si>
    <t>1187783423</t>
  </si>
  <si>
    <t>-1331910412</t>
  </si>
  <si>
    <t>-372214337</t>
  </si>
  <si>
    <t>252930963</t>
  </si>
  <si>
    <t>1979764946</t>
  </si>
  <si>
    <t>-878785150</t>
  </si>
  <si>
    <t>2074373461</t>
  </si>
  <si>
    <t>1223988206</t>
  </si>
  <si>
    <t>684334861</t>
  </si>
  <si>
    <t>-1690506481</t>
  </si>
  <si>
    <t>"OP, pokoje+chodba"</t>
  </si>
  <si>
    <t>356358795</t>
  </si>
  <si>
    <t>"OP, pokoje, chodba</t>
  </si>
  <si>
    <t>862735353</t>
  </si>
  <si>
    <t>-1328751755</t>
  </si>
  <si>
    <t>-2010643823</t>
  </si>
  <si>
    <t>-1050198357</t>
  </si>
  <si>
    <t>-47997258</t>
  </si>
  <si>
    <t>-846131636</t>
  </si>
  <si>
    <t>-2084925501</t>
  </si>
  <si>
    <t>pokoje, chodba,OP</t>
  </si>
  <si>
    <t>19,4+10,9+14,1+11,2</t>
  </si>
  <si>
    <t>-172027641</t>
  </si>
  <si>
    <t>1399982781</t>
  </si>
  <si>
    <t>1127279868</t>
  </si>
  <si>
    <t>1513874594</t>
  </si>
  <si>
    <t>2132231872</t>
  </si>
  <si>
    <t>-1911286620</t>
  </si>
  <si>
    <t>453765595</t>
  </si>
  <si>
    <t>-702278012</t>
  </si>
  <si>
    <t>1926724749</t>
  </si>
  <si>
    <t>"vstup"(2*2+0,9)*0,25</t>
  </si>
  <si>
    <t>862225063</t>
  </si>
  <si>
    <t>-694552966</t>
  </si>
  <si>
    <t>-278596692</t>
  </si>
  <si>
    <t>-661275475</t>
  </si>
  <si>
    <t>-729024901</t>
  </si>
  <si>
    <t>1225486060</t>
  </si>
  <si>
    <t>"viz pol. malby" 313,383</t>
  </si>
  <si>
    <t>1957325990</t>
  </si>
  <si>
    <t>"m.č. 2" 4,42*4,15+0,45*2,6+2*(4,42+4,15)*2,8</t>
  </si>
  <si>
    <t>421106711</t>
  </si>
  <si>
    <t>-1712671667</t>
  </si>
  <si>
    <t>-1588925778</t>
  </si>
  <si>
    <t>03a - Plyn, ÚT, byt č. 2, ul. Chrustova 263/14, k.ú. Slezská Ostrava</t>
  </si>
  <si>
    <t>428948220</t>
  </si>
  <si>
    <t>-1181945608</t>
  </si>
  <si>
    <t>-1564774174</t>
  </si>
  <si>
    <t>Plynová varná deska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</si>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</sst>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sz val="8"/>
      <color rgb="FF800080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39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vertical="center"/>
    </xf>
    <xf numFmtId="0" fontId="14" fillId="3" borderId="0" xfId="0" applyFont="1" applyFill="1" applyAlignment="1" applyProtection="1">
      <alignment horizontal="left" vertical="center"/>
    </xf>
    <xf numFmtId="0" fontId="15" fillId="3" borderId="0" xfId="1" applyFont="1" applyFill="1" applyAlignment="1" applyProtection="1">
      <alignment vertical="center"/>
    </xf>
    <xf numFmtId="0" fontId="48" fillId="3" borderId="0" xfId="1" applyFill="1"/>
    <xf numFmtId="0" fontId="0" fillId="3" borderId="0" xfId="0" applyFill="1"/>
    <xf numFmtId="0" fontId="12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9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1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3" fillId="0" borderId="18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0" fillId="0" borderId="23" xfId="0" applyNumberFormat="1" applyFont="1" applyBorder="1" applyAlignment="1" applyProtection="1">
      <alignment vertical="center"/>
    </xf>
    <xf numFmtId="4" fontId="30" fillId="0" borderId="24" xfId="0" applyNumberFormat="1" applyFont="1" applyBorder="1" applyAlignment="1" applyProtection="1">
      <alignment vertical="center"/>
    </xf>
    <xf numFmtId="166" fontId="30" fillId="0" borderId="24" xfId="0" applyNumberFormat="1" applyFont="1" applyBorder="1" applyAlignment="1" applyProtection="1">
      <alignment vertical="center"/>
    </xf>
    <xf numFmtId="4" fontId="30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/>
    </xf>
    <xf numFmtId="0" fontId="31" fillId="3" borderId="0" xfId="1" applyFont="1" applyFill="1" applyAlignment="1">
      <alignment vertical="center"/>
    </xf>
    <xf numFmtId="0" fontId="13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4" fontId="24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33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4" fillId="0" borderId="16" xfId="0" applyNumberFormat="1" applyFont="1" applyBorder="1" applyAlignment="1" applyProtection="1"/>
    <xf numFmtId="166" fontId="34" fillId="0" borderId="17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6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167" fontId="8" fillId="0" borderId="0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36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7" fillId="0" borderId="0" xfId="0" applyFont="1" applyBorder="1" applyAlignment="1" applyProtection="1">
      <alignment horizontal="left" vertical="center"/>
    </xf>
    <xf numFmtId="0" fontId="37" fillId="0" borderId="0" xfId="0" applyFont="1" applyBorder="1" applyAlignment="1" applyProtection="1">
      <alignment horizontal="left" vertical="center" wrapText="1"/>
    </xf>
    <xf numFmtId="167" fontId="9" fillId="0" borderId="0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8" fillId="0" borderId="28" xfId="0" applyFont="1" applyBorder="1" applyAlignment="1" applyProtection="1">
      <alignment horizontal="center" vertical="center"/>
    </xf>
    <xf numFmtId="49" fontId="38" fillId="0" borderId="28" xfId="0" applyNumberFormat="1" applyFont="1" applyBorder="1" applyAlignment="1" applyProtection="1">
      <alignment horizontal="left" vertical="center" wrapText="1"/>
    </xf>
    <xf numFmtId="0" fontId="38" fillId="0" borderId="28" xfId="0" applyFont="1" applyBorder="1" applyAlignment="1" applyProtection="1">
      <alignment horizontal="left" vertical="center" wrapText="1"/>
    </xf>
    <xf numFmtId="0" fontId="38" fillId="0" borderId="28" xfId="0" applyFont="1" applyBorder="1" applyAlignment="1" applyProtection="1">
      <alignment horizontal="center" vertical="center" wrapText="1"/>
    </xf>
    <xf numFmtId="167" fontId="38" fillId="0" borderId="28" xfId="0" applyNumberFormat="1" applyFont="1" applyBorder="1" applyAlignment="1" applyProtection="1">
      <alignment vertical="center"/>
    </xf>
    <xf numFmtId="4" fontId="38" fillId="4" borderId="28" xfId="0" applyNumberFormat="1" applyFont="1" applyFill="1" applyBorder="1" applyAlignment="1" applyProtection="1">
      <alignment vertical="center"/>
      <protection locked="0"/>
    </xf>
    <xf numFmtId="4" fontId="38" fillId="0" borderId="28" xfId="0" applyNumberFormat="1" applyFont="1" applyBorder="1" applyAlignment="1" applyProtection="1">
      <alignment vertical="center"/>
    </xf>
    <xf numFmtId="0" fontId="38" fillId="0" borderId="5" xfId="0" applyFont="1" applyBorder="1" applyAlignment="1">
      <alignment vertical="center"/>
    </xf>
    <xf numFmtId="0" fontId="38" fillId="4" borderId="2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9" fillId="0" borderId="0" xfId="0" applyFont="1" applyAlignment="1" applyProtection="1">
      <alignment horizontal="left" vertical="center"/>
    </xf>
    <xf numFmtId="0" fontId="39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7" fillId="0" borderId="0" xfId="0" applyFont="1" applyAlignment="1" applyProtection="1">
      <alignment horizontal="left" vertical="center"/>
    </xf>
    <xf numFmtId="0" fontId="37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40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167" fontId="0" fillId="4" borderId="28" xfId="0" applyNumberFormat="1" applyFont="1" applyFill="1" applyBorder="1" applyAlignment="1" applyProtection="1">
      <alignment vertical="center"/>
      <protection locked="0"/>
    </xf>
    <xf numFmtId="0" fontId="40" fillId="0" borderId="0" xfId="0" applyFont="1" applyBorder="1" applyAlignment="1" applyProtection="1">
      <alignment vertical="center" wrapText="1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41" fillId="0" borderId="29" xfId="0" applyFont="1" applyBorder="1" applyAlignment="1" applyProtection="1">
      <alignment vertical="center" wrapText="1"/>
      <protection locked="0"/>
    </xf>
    <xf numFmtId="0" fontId="41" fillId="0" borderId="30" xfId="0" applyFont="1" applyBorder="1" applyAlignment="1" applyProtection="1">
      <alignment vertical="center" wrapText="1"/>
      <protection locked="0"/>
    </xf>
    <xf numFmtId="0" fontId="41" fillId="0" borderId="31" xfId="0" applyFont="1" applyBorder="1" applyAlignment="1" applyProtection="1">
      <alignment vertical="center" wrapText="1"/>
      <protection locked="0"/>
    </xf>
    <xf numFmtId="0" fontId="41" fillId="0" borderId="32" xfId="0" applyFont="1" applyBorder="1" applyAlignment="1" applyProtection="1">
      <alignment horizontal="center" vertical="center" wrapText="1"/>
      <protection locked="0"/>
    </xf>
    <xf numFmtId="0" fontId="41" fillId="0" borderId="33" xfId="0" applyFont="1" applyBorder="1" applyAlignment="1" applyProtection="1">
      <alignment horizontal="center" vertical="center" wrapText="1"/>
      <protection locked="0"/>
    </xf>
    <xf numFmtId="0" fontId="41" fillId="0" borderId="32" xfId="0" applyFont="1" applyBorder="1" applyAlignment="1" applyProtection="1">
      <alignment vertical="center" wrapText="1"/>
      <protection locked="0"/>
    </xf>
    <xf numFmtId="0" fontId="41" fillId="0" borderId="33" xfId="0" applyFont="1" applyBorder="1" applyAlignment="1" applyProtection="1">
      <alignment vertical="center" wrapText="1"/>
      <protection locked="0"/>
    </xf>
    <xf numFmtId="0" fontId="43" fillId="0" borderId="1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49" fontId="44" fillId="0" borderId="1" xfId="0" applyNumberFormat="1" applyFont="1" applyBorder="1" applyAlignment="1" applyProtection="1">
      <alignment vertical="center" wrapText="1"/>
      <protection locked="0"/>
    </xf>
    <xf numFmtId="0" fontId="41" fillId="0" borderId="35" xfId="0" applyFont="1" applyBorder="1" applyAlignment="1" applyProtection="1">
      <alignment vertical="center" wrapText="1"/>
      <protection locked="0"/>
    </xf>
    <xf numFmtId="0" fontId="45" fillId="0" borderId="34" xfId="0" applyFont="1" applyBorder="1" applyAlignment="1" applyProtection="1">
      <alignment vertical="center" wrapText="1"/>
      <protection locked="0"/>
    </xf>
    <xf numFmtId="0" fontId="41" fillId="0" borderId="36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vertical="top"/>
      <protection locked="0"/>
    </xf>
    <xf numFmtId="0" fontId="41" fillId="0" borderId="0" xfId="0" applyFont="1" applyAlignment="1" applyProtection="1">
      <alignment vertical="top"/>
      <protection locked="0"/>
    </xf>
    <xf numFmtId="0" fontId="41" fillId="0" borderId="29" xfId="0" applyFont="1" applyBorder="1" applyAlignment="1" applyProtection="1">
      <alignment horizontal="left" vertical="center"/>
      <protection locked="0"/>
    </xf>
    <xf numFmtId="0" fontId="41" fillId="0" borderId="30" xfId="0" applyFont="1" applyBorder="1" applyAlignment="1" applyProtection="1">
      <alignment horizontal="left" vertical="center"/>
      <protection locked="0"/>
    </xf>
    <xf numFmtId="0" fontId="41" fillId="0" borderId="31" xfId="0" applyFont="1" applyBorder="1" applyAlignment="1" applyProtection="1">
      <alignment horizontal="left" vertical="center"/>
      <protection locked="0"/>
    </xf>
    <xf numFmtId="0" fontId="41" fillId="0" borderId="32" xfId="0" applyFont="1" applyBorder="1" applyAlignment="1" applyProtection="1">
      <alignment horizontal="left" vertical="center"/>
      <protection locked="0"/>
    </xf>
    <xf numFmtId="0" fontId="41" fillId="0" borderId="33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center" vertical="center"/>
      <protection locked="0"/>
    </xf>
    <xf numFmtId="0" fontId="46" fillId="0" borderId="34" xfId="0" applyFont="1" applyBorder="1" applyAlignment="1" applyProtection="1">
      <alignment horizontal="left" vertical="center"/>
      <protection locked="0"/>
    </xf>
    <xf numFmtId="0" fontId="47" fillId="0" borderId="1" xfId="0" applyFont="1" applyBorder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center" vertical="center"/>
      <protection locked="0"/>
    </xf>
    <xf numFmtId="0" fontId="44" fillId="0" borderId="32" xfId="0" applyFont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0" fontId="41" fillId="0" borderId="35" xfId="0" applyFont="1" applyBorder="1" applyAlignment="1" applyProtection="1">
      <alignment horizontal="left" vertical="center"/>
      <protection locked="0"/>
    </xf>
    <xf numFmtId="0" fontId="45" fillId="0" borderId="34" xfId="0" applyFont="1" applyBorder="1" applyAlignment="1" applyProtection="1">
      <alignment horizontal="left" vertical="center"/>
      <protection locked="0"/>
    </xf>
    <xf numFmtId="0" fontId="41" fillId="0" borderId="36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0" fontId="44" fillId="0" borderId="34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center" vertical="center" wrapText="1"/>
      <protection locked="0"/>
    </xf>
    <xf numFmtId="0" fontId="41" fillId="0" borderId="29" xfId="0" applyFont="1" applyBorder="1" applyAlignment="1" applyProtection="1">
      <alignment horizontal="left" vertical="center" wrapText="1"/>
      <protection locked="0"/>
    </xf>
    <xf numFmtId="0" fontId="41" fillId="0" borderId="30" xfId="0" applyFont="1" applyBorder="1" applyAlignment="1" applyProtection="1">
      <alignment horizontal="left" vertical="center" wrapText="1"/>
      <protection locked="0"/>
    </xf>
    <xf numFmtId="0" fontId="41" fillId="0" borderId="31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 wrapText="1"/>
      <protection locked="0"/>
    </xf>
    <xf numFmtId="0" fontId="46" fillId="0" borderId="32" xfId="0" applyFont="1" applyBorder="1" applyAlignment="1" applyProtection="1">
      <alignment horizontal="left" vertical="center" wrapText="1"/>
      <protection locked="0"/>
    </xf>
    <xf numFmtId="0" fontId="46" fillId="0" borderId="33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/>
      <protection locked="0"/>
    </xf>
    <xf numFmtId="0" fontId="44" fillId="0" borderId="35" xfId="0" applyFont="1" applyBorder="1" applyAlignment="1" applyProtection="1">
      <alignment horizontal="left" vertical="center" wrapText="1"/>
      <protection locked="0"/>
    </xf>
    <xf numFmtId="0" fontId="44" fillId="0" borderId="34" xfId="0" applyFont="1" applyBorder="1" applyAlignment="1" applyProtection="1">
      <alignment horizontal="left" vertical="center" wrapText="1"/>
      <protection locked="0"/>
    </xf>
    <xf numFmtId="0" fontId="44" fillId="0" borderId="36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top"/>
      <protection locked="0"/>
    </xf>
    <xf numFmtId="0" fontId="44" fillId="0" borderId="1" xfId="0" applyFont="1" applyBorder="1" applyAlignment="1" applyProtection="1">
      <alignment horizontal="center" vertical="top"/>
      <protection locked="0"/>
    </xf>
    <xf numFmtId="0" fontId="44" fillId="0" borderId="35" xfId="0" applyFont="1" applyBorder="1" applyAlignment="1" applyProtection="1">
      <alignment horizontal="left" vertical="center"/>
      <protection locked="0"/>
    </xf>
    <xf numFmtId="0" fontId="44" fillId="0" borderId="36" xfId="0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3" fillId="0" borderId="1" xfId="0" applyFont="1" applyBorder="1" applyAlignment="1" applyProtection="1">
      <alignment vertical="center"/>
      <protection locked="0"/>
    </xf>
    <xf numFmtId="0" fontId="46" fillId="0" borderId="34" xfId="0" applyFont="1" applyBorder="1" applyAlignment="1" applyProtection="1">
      <alignment vertical="center"/>
      <protection locked="0"/>
    </xf>
    <xf numFmtId="0" fontId="43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4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3" fillId="0" borderId="34" xfId="0" applyFont="1" applyBorder="1" applyAlignment="1" applyProtection="1">
      <alignment horizontal="left"/>
      <protection locked="0"/>
    </xf>
    <xf numFmtId="0" fontId="46" fillId="0" borderId="34" xfId="0" applyFont="1" applyBorder="1" applyAlignment="1" applyProtection="1">
      <protection locked="0"/>
    </xf>
    <xf numFmtId="0" fontId="41" fillId="0" borderId="32" xfId="0" applyFont="1" applyBorder="1" applyAlignment="1" applyProtection="1">
      <alignment vertical="top"/>
      <protection locked="0"/>
    </xf>
    <xf numFmtId="0" fontId="41" fillId="0" borderId="33" xfId="0" applyFont="1" applyBorder="1" applyAlignment="1" applyProtection="1">
      <alignment vertical="top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0" fontId="41" fillId="0" borderId="1" xfId="0" applyFont="1" applyBorder="1" applyAlignment="1" applyProtection="1">
      <alignment horizontal="left" vertical="top"/>
      <protection locked="0"/>
    </xf>
    <xf numFmtId="0" fontId="41" fillId="0" borderId="35" xfId="0" applyFont="1" applyBorder="1" applyAlignment="1" applyProtection="1">
      <alignment vertical="top"/>
      <protection locked="0"/>
    </xf>
    <xf numFmtId="0" fontId="41" fillId="0" borderId="34" xfId="0" applyFont="1" applyBorder="1" applyAlignment="1" applyProtection="1">
      <alignment vertical="top"/>
      <protection locked="0"/>
    </xf>
    <xf numFmtId="0" fontId="41" fillId="0" borderId="36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1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0" fillId="0" borderId="0" xfId="0"/>
    <xf numFmtId="0" fontId="19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 wrapText="1"/>
    </xf>
    <xf numFmtId="0" fontId="19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1" fillId="3" borderId="0" xfId="1" applyFont="1" applyFill="1" applyAlignment="1">
      <alignment vertical="center"/>
    </xf>
    <xf numFmtId="0" fontId="44" fillId="0" borderId="1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top"/>
      <protection locked="0"/>
    </xf>
    <xf numFmtId="0" fontId="43" fillId="0" borderId="34" xfId="0" applyFont="1" applyBorder="1" applyAlignment="1" applyProtection="1">
      <alignment horizontal="left"/>
      <protection locked="0"/>
    </xf>
    <xf numFmtId="0" fontId="42" fillId="0" borderId="1" xfId="0" applyFont="1" applyBorder="1" applyAlignment="1" applyProtection="1">
      <alignment horizontal="center" vertical="center" wrapText="1"/>
      <protection locked="0"/>
    </xf>
    <xf numFmtId="0" fontId="42" fillId="0" borderId="1" xfId="0" applyFont="1" applyBorder="1" applyAlignment="1" applyProtection="1">
      <alignment horizontal="center" vertical="center"/>
      <protection locked="0"/>
    </xf>
    <xf numFmtId="49" fontId="44" fillId="0" borderId="1" xfId="0" applyNumberFormat="1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3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1:74" ht="36.950000000000003" customHeight="1">
      <c r="AR2" s="378"/>
      <c r="AS2" s="378"/>
      <c r="AT2" s="378"/>
      <c r="AU2" s="378"/>
      <c r="AV2" s="378"/>
      <c r="AW2" s="378"/>
      <c r="AX2" s="378"/>
      <c r="AY2" s="378"/>
      <c r="AZ2" s="378"/>
      <c r="BA2" s="378"/>
      <c r="BB2" s="378"/>
      <c r="BC2" s="378"/>
      <c r="BD2" s="378"/>
      <c r="BE2" s="378"/>
      <c r="BS2" s="23" t="s">
        <v>8</v>
      </c>
      <c r="BT2" s="23" t="s">
        <v>9</v>
      </c>
    </row>
    <row r="3" spans="1:74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1:74" ht="36.950000000000003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1:74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3" t="s">
        <v>16</v>
      </c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28"/>
      <c r="AQ5" s="30"/>
      <c r="BE5" s="341" t="s">
        <v>17</v>
      </c>
      <c r="BS5" s="23" t="s">
        <v>8</v>
      </c>
    </row>
    <row r="6" spans="1:74" ht="36.950000000000003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45" t="s">
        <v>19</v>
      </c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28"/>
      <c r="AQ6" s="30"/>
      <c r="BE6" s="342"/>
      <c r="BS6" s="23" t="s">
        <v>8</v>
      </c>
    </row>
    <row r="7" spans="1:74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21</v>
      </c>
      <c r="AO7" s="28"/>
      <c r="AP7" s="28"/>
      <c r="AQ7" s="30"/>
      <c r="BE7" s="342"/>
      <c r="BS7" s="23" t="s">
        <v>8</v>
      </c>
    </row>
    <row r="8" spans="1:74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42"/>
      <c r="BS8" s="23" t="s">
        <v>8</v>
      </c>
    </row>
    <row r="9" spans="1:74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42"/>
      <c r="BS9" s="23" t="s">
        <v>8</v>
      </c>
    </row>
    <row r="10" spans="1:74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21</v>
      </c>
      <c r="AO10" s="28"/>
      <c r="AP10" s="28"/>
      <c r="AQ10" s="30"/>
      <c r="BE10" s="342"/>
      <c r="BS10" s="23" t="s">
        <v>8</v>
      </c>
    </row>
    <row r="11" spans="1:74" ht="18.399999999999999" customHeight="1">
      <c r="B11" s="27"/>
      <c r="C11" s="28"/>
      <c r="D11" s="28"/>
      <c r="E11" s="34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30</v>
      </c>
      <c r="AL11" s="28"/>
      <c r="AM11" s="28"/>
      <c r="AN11" s="34" t="s">
        <v>21</v>
      </c>
      <c r="AO11" s="28"/>
      <c r="AP11" s="28"/>
      <c r="AQ11" s="30"/>
      <c r="BE11" s="342"/>
      <c r="BS11" s="23" t="s">
        <v>8</v>
      </c>
    </row>
    <row r="12" spans="1:74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42"/>
      <c r="BS12" s="23" t="s">
        <v>8</v>
      </c>
    </row>
    <row r="13" spans="1:74" ht="14.45" customHeight="1">
      <c r="B13" s="27"/>
      <c r="C13" s="28"/>
      <c r="D13" s="36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32</v>
      </c>
      <c r="AO13" s="28"/>
      <c r="AP13" s="28"/>
      <c r="AQ13" s="30"/>
      <c r="BE13" s="342"/>
      <c r="BS13" s="23" t="s">
        <v>8</v>
      </c>
    </row>
    <row r="14" spans="1:74">
      <c r="B14" s="27"/>
      <c r="C14" s="28"/>
      <c r="D14" s="28"/>
      <c r="E14" s="346" t="s">
        <v>32</v>
      </c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6" t="s">
        <v>30</v>
      </c>
      <c r="AL14" s="28"/>
      <c r="AM14" s="28"/>
      <c r="AN14" s="38" t="s">
        <v>32</v>
      </c>
      <c r="AO14" s="28"/>
      <c r="AP14" s="28"/>
      <c r="AQ14" s="30"/>
      <c r="BE14" s="342"/>
      <c r="BS14" s="23" t="s">
        <v>8</v>
      </c>
    </row>
    <row r="15" spans="1:74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42"/>
      <c r="BS15" s="23" t="s">
        <v>6</v>
      </c>
    </row>
    <row r="16" spans="1:74" ht="14.45" customHeight="1">
      <c r="B16" s="27"/>
      <c r="C16" s="28"/>
      <c r="D16" s="36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21</v>
      </c>
      <c r="AO16" s="28"/>
      <c r="AP16" s="28"/>
      <c r="AQ16" s="30"/>
      <c r="BE16" s="342"/>
      <c r="BS16" s="23" t="s">
        <v>6</v>
      </c>
    </row>
    <row r="17" spans="2:71" ht="18.399999999999999" customHeight="1">
      <c r="B17" s="27"/>
      <c r="C17" s="28"/>
      <c r="D17" s="28"/>
      <c r="E17" s="34" t="s">
        <v>29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30</v>
      </c>
      <c r="AL17" s="28"/>
      <c r="AM17" s="28"/>
      <c r="AN17" s="34" t="s">
        <v>21</v>
      </c>
      <c r="AO17" s="28"/>
      <c r="AP17" s="28"/>
      <c r="AQ17" s="30"/>
      <c r="BE17" s="342"/>
      <c r="BS17" s="23" t="s">
        <v>34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42"/>
      <c r="BS18" s="23" t="s">
        <v>8</v>
      </c>
    </row>
    <row r="19" spans="2:71" ht="14.45" customHeight="1">
      <c r="B19" s="27"/>
      <c r="C19" s="28"/>
      <c r="D19" s="36" t="s">
        <v>35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42"/>
      <c r="BS19" s="23" t="s">
        <v>8</v>
      </c>
    </row>
    <row r="20" spans="2:71" ht="22.5" customHeight="1">
      <c r="B20" s="27"/>
      <c r="C20" s="28"/>
      <c r="D20" s="28"/>
      <c r="E20" s="348" t="s">
        <v>21</v>
      </c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  <c r="AL20" s="348"/>
      <c r="AM20" s="348"/>
      <c r="AN20" s="348"/>
      <c r="AO20" s="28"/>
      <c r="AP20" s="28"/>
      <c r="AQ20" s="30"/>
      <c r="BE20" s="342"/>
      <c r="BS20" s="23" t="s">
        <v>34</v>
      </c>
    </row>
    <row r="21" spans="2:71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42"/>
    </row>
    <row r="22" spans="2:71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42"/>
    </row>
    <row r="23" spans="2:71" s="1" customFormat="1" ht="25.9" customHeight="1">
      <c r="B23" s="40"/>
      <c r="C23" s="41"/>
      <c r="D23" s="42" t="s">
        <v>36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49">
        <f>ROUND(AG51,2)</f>
        <v>0</v>
      </c>
      <c r="AL23" s="350"/>
      <c r="AM23" s="350"/>
      <c r="AN23" s="350"/>
      <c r="AO23" s="350"/>
      <c r="AP23" s="41"/>
      <c r="AQ23" s="44"/>
      <c r="BE23" s="342"/>
    </row>
    <row r="24" spans="2:71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42"/>
    </row>
    <row r="25" spans="2:71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51" t="s">
        <v>37</v>
      </c>
      <c r="M25" s="351"/>
      <c r="N25" s="351"/>
      <c r="O25" s="351"/>
      <c r="P25" s="41"/>
      <c r="Q25" s="41"/>
      <c r="R25" s="41"/>
      <c r="S25" s="41"/>
      <c r="T25" s="41"/>
      <c r="U25" s="41"/>
      <c r="V25" s="41"/>
      <c r="W25" s="351" t="s">
        <v>38</v>
      </c>
      <c r="X25" s="351"/>
      <c r="Y25" s="351"/>
      <c r="Z25" s="351"/>
      <c r="AA25" s="351"/>
      <c r="AB25" s="351"/>
      <c r="AC25" s="351"/>
      <c r="AD25" s="351"/>
      <c r="AE25" s="351"/>
      <c r="AF25" s="41"/>
      <c r="AG25" s="41"/>
      <c r="AH25" s="41"/>
      <c r="AI25" s="41"/>
      <c r="AJ25" s="41"/>
      <c r="AK25" s="351" t="s">
        <v>39</v>
      </c>
      <c r="AL25" s="351"/>
      <c r="AM25" s="351"/>
      <c r="AN25" s="351"/>
      <c r="AO25" s="351"/>
      <c r="AP25" s="41"/>
      <c r="AQ25" s="44"/>
      <c r="BE25" s="342"/>
    </row>
    <row r="26" spans="2:71" s="2" customFormat="1" ht="14.45" customHeight="1">
      <c r="B26" s="46"/>
      <c r="C26" s="47"/>
      <c r="D26" s="48" t="s">
        <v>40</v>
      </c>
      <c r="E26" s="47"/>
      <c r="F26" s="48" t="s">
        <v>41</v>
      </c>
      <c r="G26" s="47"/>
      <c r="H26" s="47"/>
      <c r="I26" s="47"/>
      <c r="J26" s="47"/>
      <c r="K26" s="47"/>
      <c r="L26" s="352">
        <v>0.21</v>
      </c>
      <c r="M26" s="353"/>
      <c r="N26" s="353"/>
      <c r="O26" s="353"/>
      <c r="P26" s="47"/>
      <c r="Q26" s="47"/>
      <c r="R26" s="47"/>
      <c r="S26" s="47"/>
      <c r="T26" s="47"/>
      <c r="U26" s="47"/>
      <c r="V26" s="47"/>
      <c r="W26" s="354">
        <f>ROUND(AZ51,2)</f>
        <v>0</v>
      </c>
      <c r="X26" s="353"/>
      <c r="Y26" s="353"/>
      <c r="Z26" s="353"/>
      <c r="AA26" s="353"/>
      <c r="AB26" s="353"/>
      <c r="AC26" s="353"/>
      <c r="AD26" s="353"/>
      <c r="AE26" s="353"/>
      <c r="AF26" s="47"/>
      <c r="AG26" s="47"/>
      <c r="AH26" s="47"/>
      <c r="AI26" s="47"/>
      <c r="AJ26" s="47"/>
      <c r="AK26" s="354">
        <f>ROUND(AV51,2)</f>
        <v>0</v>
      </c>
      <c r="AL26" s="353"/>
      <c r="AM26" s="353"/>
      <c r="AN26" s="353"/>
      <c r="AO26" s="353"/>
      <c r="AP26" s="47"/>
      <c r="AQ26" s="49"/>
      <c r="BE26" s="342"/>
    </row>
    <row r="27" spans="2:71" s="2" customFormat="1" ht="14.45" customHeight="1">
      <c r="B27" s="46"/>
      <c r="C27" s="47"/>
      <c r="D27" s="47"/>
      <c r="E27" s="47"/>
      <c r="F27" s="48" t="s">
        <v>42</v>
      </c>
      <c r="G27" s="47"/>
      <c r="H27" s="47"/>
      <c r="I27" s="47"/>
      <c r="J27" s="47"/>
      <c r="K27" s="47"/>
      <c r="L27" s="352">
        <v>0.15</v>
      </c>
      <c r="M27" s="353"/>
      <c r="N27" s="353"/>
      <c r="O27" s="353"/>
      <c r="P27" s="47"/>
      <c r="Q27" s="47"/>
      <c r="R27" s="47"/>
      <c r="S27" s="47"/>
      <c r="T27" s="47"/>
      <c r="U27" s="47"/>
      <c r="V27" s="47"/>
      <c r="W27" s="354">
        <f>ROUND(BA51,2)</f>
        <v>0</v>
      </c>
      <c r="X27" s="353"/>
      <c r="Y27" s="353"/>
      <c r="Z27" s="353"/>
      <c r="AA27" s="353"/>
      <c r="AB27" s="353"/>
      <c r="AC27" s="353"/>
      <c r="AD27" s="353"/>
      <c r="AE27" s="353"/>
      <c r="AF27" s="47"/>
      <c r="AG27" s="47"/>
      <c r="AH27" s="47"/>
      <c r="AI27" s="47"/>
      <c r="AJ27" s="47"/>
      <c r="AK27" s="354">
        <f>ROUND(AW51,2)</f>
        <v>0</v>
      </c>
      <c r="AL27" s="353"/>
      <c r="AM27" s="353"/>
      <c r="AN27" s="353"/>
      <c r="AO27" s="353"/>
      <c r="AP27" s="47"/>
      <c r="AQ27" s="49"/>
      <c r="BE27" s="342"/>
    </row>
    <row r="28" spans="2:71" s="2" customFormat="1" ht="14.45" hidden="1" customHeight="1">
      <c r="B28" s="46"/>
      <c r="C28" s="47"/>
      <c r="D28" s="47"/>
      <c r="E28" s="47"/>
      <c r="F28" s="48" t="s">
        <v>43</v>
      </c>
      <c r="G28" s="47"/>
      <c r="H28" s="47"/>
      <c r="I28" s="47"/>
      <c r="J28" s="47"/>
      <c r="K28" s="47"/>
      <c r="L28" s="352">
        <v>0.21</v>
      </c>
      <c r="M28" s="353"/>
      <c r="N28" s="353"/>
      <c r="O28" s="353"/>
      <c r="P28" s="47"/>
      <c r="Q28" s="47"/>
      <c r="R28" s="47"/>
      <c r="S28" s="47"/>
      <c r="T28" s="47"/>
      <c r="U28" s="47"/>
      <c r="V28" s="47"/>
      <c r="W28" s="354">
        <f>ROUND(BB51,2)</f>
        <v>0</v>
      </c>
      <c r="X28" s="353"/>
      <c r="Y28" s="353"/>
      <c r="Z28" s="353"/>
      <c r="AA28" s="353"/>
      <c r="AB28" s="353"/>
      <c r="AC28" s="353"/>
      <c r="AD28" s="353"/>
      <c r="AE28" s="353"/>
      <c r="AF28" s="47"/>
      <c r="AG28" s="47"/>
      <c r="AH28" s="47"/>
      <c r="AI28" s="47"/>
      <c r="AJ28" s="47"/>
      <c r="AK28" s="354">
        <v>0</v>
      </c>
      <c r="AL28" s="353"/>
      <c r="AM28" s="353"/>
      <c r="AN28" s="353"/>
      <c r="AO28" s="353"/>
      <c r="AP28" s="47"/>
      <c r="AQ28" s="49"/>
      <c r="BE28" s="342"/>
    </row>
    <row r="29" spans="2:71" s="2" customFormat="1" ht="14.45" hidden="1" customHeight="1">
      <c r="B29" s="46"/>
      <c r="C29" s="47"/>
      <c r="D29" s="47"/>
      <c r="E29" s="47"/>
      <c r="F29" s="48" t="s">
        <v>44</v>
      </c>
      <c r="G29" s="47"/>
      <c r="H29" s="47"/>
      <c r="I29" s="47"/>
      <c r="J29" s="47"/>
      <c r="K29" s="47"/>
      <c r="L29" s="352">
        <v>0.15</v>
      </c>
      <c r="M29" s="353"/>
      <c r="N29" s="353"/>
      <c r="O29" s="353"/>
      <c r="P29" s="47"/>
      <c r="Q29" s="47"/>
      <c r="R29" s="47"/>
      <c r="S29" s="47"/>
      <c r="T29" s="47"/>
      <c r="U29" s="47"/>
      <c r="V29" s="47"/>
      <c r="W29" s="354">
        <f>ROUND(BC51,2)</f>
        <v>0</v>
      </c>
      <c r="X29" s="353"/>
      <c r="Y29" s="353"/>
      <c r="Z29" s="353"/>
      <c r="AA29" s="353"/>
      <c r="AB29" s="353"/>
      <c r="AC29" s="353"/>
      <c r="AD29" s="353"/>
      <c r="AE29" s="353"/>
      <c r="AF29" s="47"/>
      <c r="AG29" s="47"/>
      <c r="AH29" s="47"/>
      <c r="AI29" s="47"/>
      <c r="AJ29" s="47"/>
      <c r="AK29" s="354">
        <v>0</v>
      </c>
      <c r="AL29" s="353"/>
      <c r="AM29" s="353"/>
      <c r="AN29" s="353"/>
      <c r="AO29" s="353"/>
      <c r="AP29" s="47"/>
      <c r="AQ29" s="49"/>
      <c r="BE29" s="342"/>
    </row>
    <row r="30" spans="2:71" s="2" customFormat="1" ht="14.45" hidden="1" customHeight="1">
      <c r="B30" s="46"/>
      <c r="C30" s="47"/>
      <c r="D30" s="47"/>
      <c r="E30" s="47"/>
      <c r="F30" s="48" t="s">
        <v>45</v>
      </c>
      <c r="G30" s="47"/>
      <c r="H30" s="47"/>
      <c r="I30" s="47"/>
      <c r="J30" s="47"/>
      <c r="K30" s="47"/>
      <c r="L30" s="352">
        <v>0</v>
      </c>
      <c r="M30" s="353"/>
      <c r="N30" s="353"/>
      <c r="O30" s="353"/>
      <c r="P30" s="47"/>
      <c r="Q30" s="47"/>
      <c r="R30" s="47"/>
      <c r="S30" s="47"/>
      <c r="T30" s="47"/>
      <c r="U30" s="47"/>
      <c r="V30" s="47"/>
      <c r="W30" s="354">
        <f>ROUND(BD51,2)</f>
        <v>0</v>
      </c>
      <c r="X30" s="353"/>
      <c r="Y30" s="353"/>
      <c r="Z30" s="353"/>
      <c r="AA30" s="353"/>
      <c r="AB30" s="353"/>
      <c r="AC30" s="353"/>
      <c r="AD30" s="353"/>
      <c r="AE30" s="353"/>
      <c r="AF30" s="47"/>
      <c r="AG30" s="47"/>
      <c r="AH30" s="47"/>
      <c r="AI30" s="47"/>
      <c r="AJ30" s="47"/>
      <c r="AK30" s="354">
        <v>0</v>
      </c>
      <c r="AL30" s="353"/>
      <c r="AM30" s="353"/>
      <c r="AN30" s="353"/>
      <c r="AO30" s="353"/>
      <c r="AP30" s="47"/>
      <c r="AQ30" s="49"/>
      <c r="BE30" s="342"/>
    </row>
    <row r="31" spans="2:71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42"/>
    </row>
    <row r="32" spans="2:71" s="1" customFormat="1" ht="25.9" customHeight="1">
      <c r="B32" s="40"/>
      <c r="C32" s="50"/>
      <c r="D32" s="51" t="s">
        <v>46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47</v>
      </c>
      <c r="U32" s="52"/>
      <c r="V32" s="52"/>
      <c r="W32" s="52"/>
      <c r="X32" s="355" t="s">
        <v>48</v>
      </c>
      <c r="Y32" s="356"/>
      <c r="Z32" s="356"/>
      <c r="AA32" s="356"/>
      <c r="AB32" s="356"/>
      <c r="AC32" s="52"/>
      <c r="AD32" s="52"/>
      <c r="AE32" s="52"/>
      <c r="AF32" s="52"/>
      <c r="AG32" s="52"/>
      <c r="AH32" s="52"/>
      <c r="AI32" s="52"/>
      <c r="AJ32" s="52"/>
      <c r="AK32" s="357">
        <f>SUM(AK23:AK30)</f>
        <v>0</v>
      </c>
      <c r="AL32" s="356"/>
      <c r="AM32" s="356"/>
      <c r="AN32" s="356"/>
      <c r="AO32" s="358"/>
      <c r="AP32" s="50"/>
      <c r="AQ32" s="54"/>
      <c r="BE32" s="342"/>
    </row>
    <row r="33" spans="2:56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56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56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56" s="1" customFormat="1" ht="36.950000000000003" customHeight="1">
      <c r="B39" s="40"/>
      <c r="C39" s="61" t="s">
        <v>49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56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56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06/05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56" s="4" customFormat="1" ht="36.950000000000003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59" t="str">
        <f>K6</f>
        <v>Oprava a modernizace volných bytů o velikosti 1+3 v domech Zapletalova 257/14, Sionkova 1501/7 a Chrustova 263/14,</v>
      </c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60"/>
      <c r="X42" s="360"/>
      <c r="Y42" s="360"/>
      <c r="Z42" s="360"/>
      <c r="AA42" s="360"/>
      <c r="AB42" s="360"/>
      <c r="AC42" s="360"/>
      <c r="AD42" s="360"/>
      <c r="AE42" s="360"/>
      <c r="AF42" s="360"/>
      <c r="AG42" s="360"/>
      <c r="AH42" s="360"/>
      <c r="AI42" s="360"/>
      <c r="AJ42" s="360"/>
      <c r="AK42" s="360"/>
      <c r="AL42" s="360"/>
      <c r="AM42" s="360"/>
      <c r="AN42" s="360"/>
      <c r="AO42" s="360"/>
      <c r="AP42" s="69"/>
      <c r="AQ42" s="69"/>
      <c r="AR42" s="70"/>
    </row>
    <row r="43" spans="2:56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56" s="1" customFormat="1">
      <c r="B44" s="40"/>
      <c r="C44" s="64" t="s">
        <v>23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Slezská Ostrava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25</v>
      </c>
      <c r="AJ44" s="62"/>
      <c r="AK44" s="62"/>
      <c r="AL44" s="62"/>
      <c r="AM44" s="361" t="str">
        <f>IF(AN8= "","",AN8)</f>
        <v>17.5.2017</v>
      </c>
      <c r="AN44" s="361"/>
      <c r="AO44" s="62"/>
      <c r="AP44" s="62"/>
      <c r="AQ44" s="62"/>
      <c r="AR44" s="60"/>
    </row>
    <row r="45" spans="2:56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>
      <c r="B46" s="40"/>
      <c r="C46" s="64" t="s">
        <v>27</v>
      </c>
      <c r="D46" s="62"/>
      <c r="E46" s="62"/>
      <c r="F46" s="62"/>
      <c r="G46" s="62"/>
      <c r="H46" s="62"/>
      <c r="I46" s="62"/>
      <c r="J46" s="62"/>
      <c r="K46" s="62"/>
      <c r="L46" s="65" t="str">
        <f>IF(E11= "","",E11)</f>
        <v xml:space="preserve"> 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33</v>
      </c>
      <c r="AJ46" s="62"/>
      <c r="AK46" s="62"/>
      <c r="AL46" s="62"/>
      <c r="AM46" s="362" t="str">
        <f>IF(E17="","",E17)</f>
        <v xml:space="preserve"> </v>
      </c>
      <c r="AN46" s="362"/>
      <c r="AO46" s="362"/>
      <c r="AP46" s="362"/>
      <c r="AQ46" s="62"/>
      <c r="AR46" s="60"/>
      <c r="AS46" s="363" t="s">
        <v>50</v>
      </c>
      <c r="AT46" s="364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>
      <c r="B47" s="40"/>
      <c r="C47" s="64" t="s">
        <v>31</v>
      </c>
      <c r="D47" s="62"/>
      <c r="E47" s="62"/>
      <c r="F47" s="62"/>
      <c r="G47" s="62"/>
      <c r="H47" s="62"/>
      <c r="I47" s="62"/>
      <c r="J47" s="62"/>
      <c r="K47" s="62"/>
      <c r="L47" s="65" t="str">
        <f>IF(E14= 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65"/>
      <c r="AT47" s="366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67"/>
      <c r="AT48" s="368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1:91" s="1" customFormat="1" ht="29.25" customHeight="1">
      <c r="B49" s="40"/>
      <c r="C49" s="369" t="s">
        <v>51</v>
      </c>
      <c r="D49" s="370"/>
      <c r="E49" s="370"/>
      <c r="F49" s="370"/>
      <c r="G49" s="370"/>
      <c r="H49" s="78"/>
      <c r="I49" s="371" t="s">
        <v>52</v>
      </c>
      <c r="J49" s="370"/>
      <c r="K49" s="370"/>
      <c r="L49" s="370"/>
      <c r="M49" s="370"/>
      <c r="N49" s="370"/>
      <c r="O49" s="370"/>
      <c r="P49" s="370"/>
      <c r="Q49" s="370"/>
      <c r="R49" s="370"/>
      <c r="S49" s="370"/>
      <c r="T49" s="370"/>
      <c r="U49" s="370"/>
      <c r="V49" s="370"/>
      <c r="W49" s="370"/>
      <c r="X49" s="370"/>
      <c r="Y49" s="370"/>
      <c r="Z49" s="370"/>
      <c r="AA49" s="370"/>
      <c r="AB49" s="370"/>
      <c r="AC49" s="370"/>
      <c r="AD49" s="370"/>
      <c r="AE49" s="370"/>
      <c r="AF49" s="370"/>
      <c r="AG49" s="372" t="s">
        <v>53</v>
      </c>
      <c r="AH49" s="370"/>
      <c r="AI49" s="370"/>
      <c r="AJ49" s="370"/>
      <c r="AK49" s="370"/>
      <c r="AL49" s="370"/>
      <c r="AM49" s="370"/>
      <c r="AN49" s="371" t="s">
        <v>54</v>
      </c>
      <c r="AO49" s="370"/>
      <c r="AP49" s="370"/>
      <c r="AQ49" s="79" t="s">
        <v>55</v>
      </c>
      <c r="AR49" s="60"/>
      <c r="AS49" s="80" t="s">
        <v>56</v>
      </c>
      <c r="AT49" s="81" t="s">
        <v>57</v>
      </c>
      <c r="AU49" s="81" t="s">
        <v>58</v>
      </c>
      <c r="AV49" s="81" t="s">
        <v>59</v>
      </c>
      <c r="AW49" s="81" t="s">
        <v>60</v>
      </c>
      <c r="AX49" s="81" t="s">
        <v>61</v>
      </c>
      <c r="AY49" s="81" t="s">
        <v>62</v>
      </c>
      <c r="AZ49" s="81" t="s">
        <v>63</v>
      </c>
      <c r="BA49" s="81" t="s">
        <v>64</v>
      </c>
      <c r="BB49" s="81" t="s">
        <v>65</v>
      </c>
      <c r="BC49" s="81" t="s">
        <v>66</v>
      </c>
      <c r="BD49" s="82" t="s">
        <v>67</v>
      </c>
    </row>
    <row r="50" spans="1:91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1:91" s="4" customFormat="1" ht="32.450000000000003" customHeight="1">
      <c r="B51" s="67"/>
      <c r="C51" s="86" t="s">
        <v>68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76">
        <f>ROUND(SUM(AG52:AG57),2)</f>
        <v>0</v>
      </c>
      <c r="AH51" s="376"/>
      <c r="AI51" s="376"/>
      <c r="AJ51" s="376"/>
      <c r="AK51" s="376"/>
      <c r="AL51" s="376"/>
      <c r="AM51" s="376"/>
      <c r="AN51" s="377">
        <f t="shared" ref="AN51:AN57" si="0">SUM(AG51,AT51)</f>
        <v>0</v>
      </c>
      <c r="AO51" s="377"/>
      <c r="AP51" s="377"/>
      <c r="AQ51" s="88" t="s">
        <v>21</v>
      </c>
      <c r="AR51" s="70"/>
      <c r="AS51" s="89">
        <f>ROUND(SUM(AS52:AS57),2)</f>
        <v>0</v>
      </c>
      <c r="AT51" s="90">
        <f t="shared" ref="AT51:AT57" si="1">ROUND(SUM(AV51:AW51),2)</f>
        <v>0</v>
      </c>
      <c r="AU51" s="91">
        <f>ROUND(SUM(AU52:AU57),5)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ROUND(SUM(AZ52:AZ57),2)</f>
        <v>0</v>
      </c>
      <c r="BA51" s="90">
        <f>ROUND(SUM(BA52:BA57),2)</f>
        <v>0</v>
      </c>
      <c r="BB51" s="90">
        <f>ROUND(SUM(BB52:BB57),2)</f>
        <v>0</v>
      </c>
      <c r="BC51" s="90">
        <f>ROUND(SUM(BC52:BC57),2)</f>
        <v>0</v>
      </c>
      <c r="BD51" s="92">
        <f>ROUND(SUM(BD52:BD57),2)</f>
        <v>0</v>
      </c>
      <c r="BS51" s="93" t="s">
        <v>69</v>
      </c>
      <c r="BT51" s="93" t="s">
        <v>70</v>
      </c>
      <c r="BU51" s="94" t="s">
        <v>71</v>
      </c>
      <c r="BV51" s="93" t="s">
        <v>72</v>
      </c>
      <c r="BW51" s="93" t="s">
        <v>7</v>
      </c>
      <c r="BX51" s="93" t="s">
        <v>73</v>
      </c>
      <c r="CL51" s="93" t="s">
        <v>21</v>
      </c>
    </row>
    <row r="52" spans="1:91" s="5" customFormat="1" ht="37.5" customHeight="1">
      <c r="A52" s="95" t="s">
        <v>74</v>
      </c>
      <c r="B52" s="96"/>
      <c r="C52" s="97"/>
      <c r="D52" s="375" t="s">
        <v>75</v>
      </c>
      <c r="E52" s="375"/>
      <c r="F52" s="375"/>
      <c r="G52" s="375"/>
      <c r="H52" s="375"/>
      <c r="I52" s="98"/>
      <c r="J52" s="375" t="s">
        <v>76</v>
      </c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375"/>
      <c r="X52" s="375"/>
      <c r="Y52" s="375"/>
      <c r="Z52" s="375"/>
      <c r="AA52" s="375"/>
      <c r="AB52" s="375"/>
      <c r="AC52" s="375"/>
      <c r="AD52" s="375"/>
      <c r="AE52" s="375"/>
      <c r="AF52" s="375"/>
      <c r="AG52" s="373">
        <f>'01 - Byt č. 4 - Zapletalo...'!J27</f>
        <v>0</v>
      </c>
      <c r="AH52" s="374"/>
      <c r="AI52" s="374"/>
      <c r="AJ52" s="374"/>
      <c r="AK52" s="374"/>
      <c r="AL52" s="374"/>
      <c r="AM52" s="374"/>
      <c r="AN52" s="373">
        <f t="shared" si="0"/>
        <v>0</v>
      </c>
      <c r="AO52" s="374"/>
      <c r="AP52" s="374"/>
      <c r="AQ52" s="99" t="s">
        <v>77</v>
      </c>
      <c r="AR52" s="100"/>
      <c r="AS52" s="101">
        <v>0</v>
      </c>
      <c r="AT52" s="102">
        <f t="shared" si="1"/>
        <v>0</v>
      </c>
      <c r="AU52" s="103">
        <f>'01 - Byt č. 4 - Zapletalo...'!P99</f>
        <v>0</v>
      </c>
      <c r="AV52" s="102">
        <f>'01 - Byt č. 4 - Zapletalo...'!J30</f>
        <v>0</v>
      </c>
      <c r="AW52" s="102">
        <f>'01 - Byt č. 4 - Zapletalo...'!J31</f>
        <v>0</v>
      </c>
      <c r="AX52" s="102">
        <f>'01 - Byt č. 4 - Zapletalo...'!J32</f>
        <v>0</v>
      </c>
      <c r="AY52" s="102">
        <f>'01 - Byt č. 4 - Zapletalo...'!J33</f>
        <v>0</v>
      </c>
      <c r="AZ52" s="102">
        <f>'01 - Byt č. 4 - Zapletalo...'!F30</f>
        <v>0</v>
      </c>
      <c r="BA52" s="102">
        <f>'01 - Byt č. 4 - Zapletalo...'!F31</f>
        <v>0</v>
      </c>
      <c r="BB52" s="102">
        <f>'01 - Byt č. 4 - Zapletalo...'!F32</f>
        <v>0</v>
      </c>
      <c r="BC52" s="102">
        <f>'01 - Byt č. 4 - Zapletalo...'!F33</f>
        <v>0</v>
      </c>
      <c r="BD52" s="104">
        <f>'01 - Byt č. 4 - Zapletalo...'!F34</f>
        <v>0</v>
      </c>
      <c r="BT52" s="105" t="s">
        <v>78</v>
      </c>
      <c r="BV52" s="105" t="s">
        <v>72</v>
      </c>
      <c r="BW52" s="105" t="s">
        <v>79</v>
      </c>
      <c r="BX52" s="105" t="s">
        <v>7</v>
      </c>
      <c r="CL52" s="105" t="s">
        <v>21</v>
      </c>
      <c r="CM52" s="105" t="s">
        <v>78</v>
      </c>
    </row>
    <row r="53" spans="1:91" s="5" customFormat="1" ht="37.5" customHeight="1">
      <c r="A53" s="95" t="s">
        <v>74</v>
      </c>
      <c r="B53" s="96"/>
      <c r="C53" s="97"/>
      <c r="D53" s="375" t="s">
        <v>80</v>
      </c>
      <c r="E53" s="375"/>
      <c r="F53" s="375"/>
      <c r="G53" s="375"/>
      <c r="H53" s="375"/>
      <c r="I53" s="98"/>
      <c r="J53" s="375" t="s">
        <v>81</v>
      </c>
      <c r="K53" s="375"/>
      <c r="L53" s="375"/>
      <c r="M53" s="375"/>
      <c r="N53" s="375"/>
      <c r="O53" s="375"/>
      <c r="P53" s="375"/>
      <c r="Q53" s="375"/>
      <c r="R53" s="375"/>
      <c r="S53" s="375"/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5"/>
      <c r="AF53" s="375"/>
      <c r="AG53" s="373">
        <f>'01a - Plyn a ÚT - byt č. ...'!J27</f>
        <v>0</v>
      </c>
      <c r="AH53" s="374"/>
      <c r="AI53" s="374"/>
      <c r="AJ53" s="374"/>
      <c r="AK53" s="374"/>
      <c r="AL53" s="374"/>
      <c r="AM53" s="374"/>
      <c r="AN53" s="373">
        <f t="shared" si="0"/>
        <v>0</v>
      </c>
      <c r="AO53" s="374"/>
      <c r="AP53" s="374"/>
      <c r="AQ53" s="99" t="s">
        <v>77</v>
      </c>
      <c r="AR53" s="100"/>
      <c r="AS53" s="101">
        <v>0</v>
      </c>
      <c r="AT53" s="102">
        <f t="shared" si="1"/>
        <v>0</v>
      </c>
      <c r="AU53" s="103">
        <f>'01a - Plyn a ÚT - byt č. ...'!P88</f>
        <v>0</v>
      </c>
      <c r="AV53" s="102">
        <f>'01a - Plyn a ÚT - byt č. ...'!J30</f>
        <v>0</v>
      </c>
      <c r="AW53" s="102">
        <f>'01a - Plyn a ÚT - byt č. ...'!J31</f>
        <v>0</v>
      </c>
      <c r="AX53" s="102">
        <f>'01a - Plyn a ÚT - byt č. ...'!J32</f>
        <v>0</v>
      </c>
      <c r="AY53" s="102">
        <f>'01a - Plyn a ÚT - byt č. ...'!J33</f>
        <v>0</v>
      </c>
      <c r="AZ53" s="102">
        <f>'01a - Plyn a ÚT - byt č. ...'!F30</f>
        <v>0</v>
      </c>
      <c r="BA53" s="102">
        <f>'01a - Plyn a ÚT - byt č. ...'!F31</f>
        <v>0</v>
      </c>
      <c r="BB53" s="102">
        <f>'01a - Plyn a ÚT - byt č. ...'!F32</f>
        <v>0</v>
      </c>
      <c r="BC53" s="102">
        <f>'01a - Plyn a ÚT - byt č. ...'!F33</f>
        <v>0</v>
      </c>
      <c r="BD53" s="104">
        <f>'01a - Plyn a ÚT - byt č. ...'!F34</f>
        <v>0</v>
      </c>
      <c r="BT53" s="105" t="s">
        <v>78</v>
      </c>
      <c r="BV53" s="105" t="s">
        <v>72</v>
      </c>
      <c r="BW53" s="105" t="s">
        <v>82</v>
      </c>
      <c r="BX53" s="105" t="s">
        <v>7</v>
      </c>
      <c r="CL53" s="105" t="s">
        <v>21</v>
      </c>
      <c r="CM53" s="105" t="s">
        <v>78</v>
      </c>
    </row>
    <row r="54" spans="1:91" s="5" customFormat="1" ht="37.5" customHeight="1">
      <c r="A54" s="95" t="s">
        <v>74</v>
      </c>
      <c r="B54" s="96"/>
      <c r="C54" s="97"/>
      <c r="D54" s="375" t="s">
        <v>83</v>
      </c>
      <c r="E54" s="375"/>
      <c r="F54" s="375"/>
      <c r="G54" s="375"/>
      <c r="H54" s="375"/>
      <c r="I54" s="98"/>
      <c r="J54" s="375" t="s">
        <v>84</v>
      </c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375"/>
      <c r="AE54" s="375"/>
      <c r="AF54" s="375"/>
      <c r="AG54" s="373">
        <f>'02 - Byt č. 4 - Sionkova ...'!J27</f>
        <v>0</v>
      </c>
      <c r="AH54" s="374"/>
      <c r="AI54" s="374"/>
      <c r="AJ54" s="374"/>
      <c r="AK54" s="374"/>
      <c r="AL54" s="374"/>
      <c r="AM54" s="374"/>
      <c r="AN54" s="373">
        <f t="shared" si="0"/>
        <v>0</v>
      </c>
      <c r="AO54" s="374"/>
      <c r="AP54" s="374"/>
      <c r="AQ54" s="99" t="s">
        <v>77</v>
      </c>
      <c r="AR54" s="100"/>
      <c r="AS54" s="101">
        <v>0</v>
      </c>
      <c r="AT54" s="102">
        <f t="shared" si="1"/>
        <v>0</v>
      </c>
      <c r="AU54" s="103">
        <f>'02 - Byt č. 4 - Sionkova ...'!P100</f>
        <v>0</v>
      </c>
      <c r="AV54" s="102">
        <f>'02 - Byt č. 4 - Sionkova ...'!J30</f>
        <v>0</v>
      </c>
      <c r="AW54" s="102">
        <f>'02 - Byt č. 4 - Sionkova ...'!J31</f>
        <v>0</v>
      </c>
      <c r="AX54" s="102">
        <f>'02 - Byt č. 4 - Sionkova ...'!J32</f>
        <v>0</v>
      </c>
      <c r="AY54" s="102">
        <f>'02 - Byt č. 4 - Sionkova ...'!J33</f>
        <v>0</v>
      </c>
      <c r="AZ54" s="102">
        <f>'02 - Byt č. 4 - Sionkova ...'!F30</f>
        <v>0</v>
      </c>
      <c r="BA54" s="102">
        <f>'02 - Byt č. 4 - Sionkova ...'!F31</f>
        <v>0</v>
      </c>
      <c r="BB54" s="102">
        <f>'02 - Byt č. 4 - Sionkova ...'!F32</f>
        <v>0</v>
      </c>
      <c r="BC54" s="102">
        <f>'02 - Byt č. 4 - Sionkova ...'!F33</f>
        <v>0</v>
      </c>
      <c r="BD54" s="104">
        <f>'02 - Byt č. 4 - Sionkova ...'!F34</f>
        <v>0</v>
      </c>
      <c r="BT54" s="105" t="s">
        <v>78</v>
      </c>
      <c r="BV54" s="105" t="s">
        <v>72</v>
      </c>
      <c r="BW54" s="105" t="s">
        <v>85</v>
      </c>
      <c r="BX54" s="105" t="s">
        <v>7</v>
      </c>
      <c r="CL54" s="105" t="s">
        <v>21</v>
      </c>
      <c r="CM54" s="105" t="s">
        <v>78</v>
      </c>
    </row>
    <row r="55" spans="1:91" s="5" customFormat="1" ht="37.5" customHeight="1">
      <c r="A55" s="95" t="s">
        <v>74</v>
      </c>
      <c r="B55" s="96"/>
      <c r="C55" s="97"/>
      <c r="D55" s="375" t="s">
        <v>86</v>
      </c>
      <c r="E55" s="375"/>
      <c r="F55" s="375"/>
      <c r="G55" s="375"/>
      <c r="H55" s="375"/>
      <c r="I55" s="98"/>
      <c r="J55" s="375" t="s">
        <v>87</v>
      </c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5"/>
      <c r="V55" s="375"/>
      <c r="W55" s="375"/>
      <c r="X55" s="375"/>
      <c r="Y55" s="375"/>
      <c r="Z55" s="375"/>
      <c r="AA55" s="375"/>
      <c r="AB55" s="375"/>
      <c r="AC55" s="375"/>
      <c r="AD55" s="375"/>
      <c r="AE55" s="375"/>
      <c r="AF55" s="375"/>
      <c r="AG55" s="373">
        <f>'02a - Plyn a ÚT, byt č.4,...'!J27</f>
        <v>0</v>
      </c>
      <c r="AH55" s="374"/>
      <c r="AI55" s="374"/>
      <c r="AJ55" s="374"/>
      <c r="AK55" s="374"/>
      <c r="AL55" s="374"/>
      <c r="AM55" s="374"/>
      <c r="AN55" s="373">
        <f t="shared" si="0"/>
        <v>0</v>
      </c>
      <c r="AO55" s="374"/>
      <c r="AP55" s="374"/>
      <c r="AQ55" s="99" t="s">
        <v>77</v>
      </c>
      <c r="AR55" s="100"/>
      <c r="AS55" s="101">
        <v>0</v>
      </c>
      <c r="AT55" s="102">
        <f t="shared" si="1"/>
        <v>0</v>
      </c>
      <c r="AU55" s="103">
        <f>'02a - Plyn a ÚT, byt č.4,...'!P88</f>
        <v>0</v>
      </c>
      <c r="AV55" s="102">
        <f>'02a - Plyn a ÚT, byt č.4,...'!J30</f>
        <v>0</v>
      </c>
      <c r="AW55" s="102">
        <f>'02a - Plyn a ÚT, byt č.4,...'!J31</f>
        <v>0</v>
      </c>
      <c r="AX55" s="102">
        <f>'02a - Plyn a ÚT, byt č.4,...'!J32</f>
        <v>0</v>
      </c>
      <c r="AY55" s="102">
        <f>'02a - Plyn a ÚT, byt č.4,...'!J33</f>
        <v>0</v>
      </c>
      <c r="AZ55" s="102">
        <f>'02a - Plyn a ÚT, byt č.4,...'!F30</f>
        <v>0</v>
      </c>
      <c r="BA55" s="102">
        <f>'02a - Plyn a ÚT, byt č.4,...'!F31</f>
        <v>0</v>
      </c>
      <c r="BB55" s="102">
        <f>'02a - Plyn a ÚT, byt č.4,...'!F32</f>
        <v>0</v>
      </c>
      <c r="BC55" s="102">
        <f>'02a - Plyn a ÚT, byt č.4,...'!F33</f>
        <v>0</v>
      </c>
      <c r="BD55" s="104">
        <f>'02a - Plyn a ÚT, byt č.4,...'!F34</f>
        <v>0</v>
      </c>
      <c r="BT55" s="105" t="s">
        <v>78</v>
      </c>
      <c r="BV55" s="105" t="s">
        <v>72</v>
      </c>
      <c r="BW55" s="105" t="s">
        <v>88</v>
      </c>
      <c r="BX55" s="105" t="s">
        <v>7</v>
      </c>
      <c r="CL55" s="105" t="s">
        <v>21</v>
      </c>
      <c r="CM55" s="105" t="s">
        <v>78</v>
      </c>
    </row>
    <row r="56" spans="1:91" s="5" customFormat="1" ht="37.5" customHeight="1">
      <c r="A56" s="95" t="s">
        <v>74</v>
      </c>
      <c r="B56" s="96"/>
      <c r="C56" s="97"/>
      <c r="D56" s="375" t="s">
        <v>89</v>
      </c>
      <c r="E56" s="375"/>
      <c r="F56" s="375"/>
      <c r="G56" s="375"/>
      <c r="H56" s="375"/>
      <c r="I56" s="98"/>
      <c r="J56" s="375" t="s">
        <v>90</v>
      </c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375"/>
      <c r="Y56" s="375"/>
      <c r="Z56" s="375"/>
      <c r="AA56" s="375"/>
      <c r="AB56" s="375"/>
      <c r="AC56" s="375"/>
      <c r="AD56" s="375"/>
      <c r="AE56" s="375"/>
      <c r="AF56" s="375"/>
      <c r="AG56" s="373">
        <f>'03 - Byt č. 2 - Chrustova...'!J27</f>
        <v>0</v>
      </c>
      <c r="AH56" s="374"/>
      <c r="AI56" s="374"/>
      <c r="AJ56" s="374"/>
      <c r="AK56" s="374"/>
      <c r="AL56" s="374"/>
      <c r="AM56" s="374"/>
      <c r="AN56" s="373">
        <f t="shared" si="0"/>
        <v>0</v>
      </c>
      <c r="AO56" s="374"/>
      <c r="AP56" s="374"/>
      <c r="AQ56" s="99" t="s">
        <v>77</v>
      </c>
      <c r="AR56" s="100"/>
      <c r="AS56" s="101">
        <v>0</v>
      </c>
      <c r="AT56" s="102">
        <f t="shared" si="1"/>
        <v>0</v>
      </c>
      <c r="AU56" s="103">
        <f>'03 - Byt č. 2 - Chrustova...'!P99</f>
        <v>0</v>
      </c>
      <c r="AV56" s="102">
        <f>'03 - Byt č. 2 - Chrustova...'!J30</f>
        <v>0</v>
      </c>
      <c r="AW56" s="102">
        <f>'03 - Byt č. 2 - Chrustova...'!J31</f>
        <v>0</v>
      </c>
      <c r="AX56" s="102">
        <f>'03 - Byt č. 2 - Chrustova...'!J32</f>
        <v>0</v>
      </c>
      <c r="AY56" s="102">
        <f>'03 - Byt č. 2 - Chrustova...'!J33</f>
        <v>0</v>
      </c>
      <c r="AZ56" s="102">
        <f>'03 - Byt č. 2 - Chrustova...'!F30</f>
        <v>0</v>
      </c>
      <c r="BA56" s="102">
        <f>'03 - Byt č. 2 - Chrustova...'!F31</f>
        <v>0</v>
      </c>
      <c r="BB56" s="102">
        <f>'03 - Byt č. 2 - Chrustova...'!F32</f>
        <v>0</v>
      </c>
      <c r="BC56" s="102">
        <f>'03 - Byt č. 2 - Chrustova...'!F33</f>
        <v>0</v>
      </c>
      <c r="BD56" s="104">
        <f>'03 - Byt č. 2 - Chrustova...'!F34</f>
        <v>0</v>
      </c>
      <c r="BT56" s="105" t="s">
        <v>78</v>
      </c>
      <c r="BV56" s="105" t="s">
        <v>72</v>
      </c>
      <c r="BW56" s="105" t="s">
        <v>91</v>
      </c>
      <c r="BX56" s="105" t="s">
        <v>7</v>
      </c>
      <c r="CL56" s="105" t="s">
        <v>21</v>
      </c>
      <c r="CM56" s="105" t="s">
        <v>78</v>
      </c>
    </row>
    <row r="57" spans="1:91" s="5" customFormat="1" ht="37.5" customHeight="1">
      <c r="A57" s="95" t="s">
        <v>74</v>
      </c>
      <c r="B57" s="96"/>
      <c r="C57" s="97"/>
      <c r="D57" s="375" t="s">
        <v>92</v>
      </c>
      <c r="E57" s="375"/>
      <c r="F57" s="375"/>
      <c r="G57" s="375"/>
      <c r="H57" s="375"/>
      <c r="I57" s="98"/>
      <c r="J57" s="375" t="s">
        <v>93</v>
      </c>
      <c r="K57" s="375"/>
      <c r="L57" s="375"/>
      <c r="M57" s="375"/>
      <c r="N57" s="375"/>
      <c r="O57" s="375"/>
      <c r="P57" s="375"/>
      <c r="Q57" s="375"/>
      <c r="R57" s="375"/>
      <c r="S57" s="375"/>
      <c r="T57" s="375"/>
      <c r="U57" s="375"/>
      <c r="V57" s="375"/>
      <c r="W57" s="375"/>
      <c r="X57" s="375"/>
      <c r="Y57" s="375"/>
      <c r="Z57" s="375"/>
      <c r="AA57" s="375"/>
      <c r="AB57" s="375"/>
      <c r="AC57" s="375"/>
      <c r="AD57" s="375"/>
      <c r="AE57" s="375"/>
      <c r="AF57" s="375"/>
      <c r="AG57" s="373">
        <f>'03a - Plyn, ÚT, byt č. 2,...'!J27</f>
        <v>0</v>
      </c>
      <c r="AH57" s="374"/>
      <c r="AI57" s="374"/>
      <c r="AJ57" s="374"/>
      <c r="AK57" s="374"/>
      <c r="AL57" s="374"/>
      <c r="AM57" s="374"/>
      <c r="AN57" s="373">
        <f t="shared" si="0"/>
        <v>0</v>
      </c>
      <c r="AO57" s="374"/>
      <c r="AP57" s="374"/>
      <c r="AQ57" s="99" t="s">
        <v>77</v>
      </c>
      <c r="AR57" s="100"/>
      <c r="AS57" s="106">
        <v>0</v>
      </c>
      <c r="AT57" s="107">
        <f t="shared" si="1"/>
        <v>0</v>
      </c>
      <c r="AU57" s="108">
        <f>'03a - Plyn, ÚT, byt č. 2,...'!P88</f>
        <v>0</v>
      </c>
      <c r="AV57" s="107">
        <f>'03a - Plyn, ÚT, byt č. 2,...'!J30</f>
        <v>0</v>
      </c>
      <c r="AW57" s="107">
        <f>'03a - Plyn, ÚT, byt č. 2,...'!J31</f>
        <v>0</v>
      </c>
      <c r="AX57" s="107">
        <f>'03a - Plyn, ÚT, byt č. 2,...'!J32</f>
        <v>0</v>
      </c>
      <c r="AY57" s="107">
        <f>'03a - Plyn, ÚT, byt č. 2,...'!J33</f>
        <v>0</v>
      </c>
      <c r="AZ57" s="107">
        <f>'03a - Plyn, ÚT, byt č. 2,...'!F30</f>
        <v>0</v>
      </c>
      <c r="BA57" s="107">
        <f>'03a - Plyn, ÚT, byt č. 2,...'!F31</f>
        <v>0</v>
      </c>
      <c r="BB57" s="107">
        <f>'03a - Plyn, ÚT, byt č. 2,...'!F32</f>
        <v>0</v>
      </c>
      <c r="BC57" s="107">
        <f>'03a - Plyn, ÚT, byt č. 2,...'!F33</f>
        <v>0</v>
      </c>
      <c r="BD57" s="109">
        <f>'03a - Plyn, ÚT, byt č. 2,...'!F34</f>
        <v>0</v>
      </c>
      <c r="BT57" s="105" t="s">
        <v>78</v>
      </c>
      <c r="BV57" s="105" t="s">
        <v>72</v>
      </c>
      <c r="BW57" s="105" t="s">
        <v>94</v>
      </c>
      <c r="BX57" s="105" t="s">
        <v>7</v>
      </c>
      <c r="CL57" s="105" t="s">
        <v>21</v>
      </c>
      <c r="CM57" s="105" t="s">
        <v>78</v>
      </c>
    </row>
    <row r="58" spans="1:91" s="1" customFormat="1" ht="30" customHeight="1">
      <c r="B58" s="40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0"/>
    </row>
    <row r="59" spans="1:91" s="1" customFormat="1" ht="6.95" customHeight="1"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60"/>
    </row>
  </sheetData>
  <sheetProtection algorithmName="SHA-512" hashValue="OCD6MicJK11prSOcX1qzANRpdTvGNXwv6jqZxe/O6/mvcLf4jMvoHY2NjYRd5PDBYTHXSQaI7kkDT/KiV+ia2g==" saltValue="YKzZMRiCYaR4uTc7Wvgd1A==" spinCount="100000" sheet="1" objects="1" scenarios="1" formatCells="0" formatColumns="0" formatRows="0" sort="0" autoFilter="0"/>
  <mergeCells count="61">
    <mergeCell ref="AG51:AM51"/>
    <mergeCell ref="AN51:AP51"/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1 - Byt č. 4 - Zapletalo...'!C2" display="/"/>
    <hyperlink ref="A53" location="'01a - Plyn a ÚT - byt č. ...'!C2" display="/"/>
    <hyperlink ref="A54" location="'02 - Byt č. 4 - Sionkova ...'!C2" display="/"/>
    <hyperlink ref="A55" location="'02a - Plyn a ÚT, byt č.4,...'!C2" display="/"/>
    <hyperlink ref="A56" location="'03 - Byt č. 2 - Chrustova...'!C2" display="/"/>
    <hyperlink ref="A57" location="'03a - Plyn, ÚT, byt č. 2,...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7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95</v>
      </c>
      <c r="G1" s="386" t="s">
        <v>96</v>
      </c>
      <c r="H1" s="386"/>
      <c r="I1" s="114"/>
      <c r="J1" s="113" t="s">
        <v>97</v>
      </c>
      <c r="K1" s="112" t="s">
        <v>98</v>
      </c>
      <c r="L1" s="113" t="s">
        <v>99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3" t="s">
        <v>79</v>
      </c>
    </row>
    <row r="3" spans="1:70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78</v>
      </c>
    </row>
    <row r="4" spans="1:70" ht="36.950000000000003" customHeight="1">
      <c r="B4" s="27"/>
      <c r="C4" s="28"/>
      <c r="D4" s="29" t="s">
        <v>100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1:70" ht="22.5" customHeight="1">
      <c r="B7" s="27"/>
      <c r="C7" s="28"/>
      <c r="D7" s="28"/>
      <c r="E7" s="379" t="str">
        <f>'Rekapitulace stavby'!K6</f>
        <v>Oprava a modernizace volných bytů o velikosti 1+3 v domech Zapletalova 257/14, Sionkova 1501/7 a Chrustova 263/14,</v>
      </c>
      <c r="F7" s="380"/>
      <c r="G7" s="380"/>
      <c r="H7" s="380"/>
      <c r="I7" s="116"/>
      <c r="J7" s="28"/>
      <c r="K7" s="30"/>
    </row>
    <row r="8" spans="1:70" s="1" customFormat="1">
      <c r="B8" s="40"/>
      <c r="C8" s="41"/>
      <c r="D8" s="36" t="s">
        <v>101</v>
      </c>
      <c r="E8" s="41"/>
      <c r="F8" s="41"/>
      <c r="G8" s="41"/>
      <c r="H8" s="41"/>
      <c r="I8" s="117"/>
      <c r="J8" s="41"/>
      <c r="K8" s="44"/>
    </row>
    <row r="9" spans="1:70" s="1" customFormat="1" ht="36.950000000000003" customHeight="1">
      <c r="B9" s="40"/>
      <c r="C9" s="41"/>
      <c r="D9" s="41"/>
      <c r="E9" s="381" t="s">
        <v>102</v>
      </c>
      <c r="F9" s="382"/>
      <c r="G9" s="382"/>
      <c r="H9" s="382"/>
      <c r="I9" s="117"/>
      <c r="J9" s="41"/>
      <c r="K9" s="44"/>
    </row>
    <row r="10" spans="1:70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5" customHeight="1">
      <c r="B12" s="40"/>
      <c r="C12" s="41"/>
      <c r="D12" s="36" t="s">
        <v>23</v>
      </c>
      <c r="E12" s="41"/>
      <c r="F12" s="34" t="s">
        <v>29</v>
      </c>
      <c r="G12" s="41"/>
      <c r="H12" s="41"/>
      <c r="I12" s="118" t="s">
        <v>25</v>
      </c>
      <c r="J12" s="119" t="str">
        <f>'Rekapitulace stavby'!AN8</f>
        <v>17.5.2017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tr">
        <f>IF('Rekapitulace stavby'!AN10="","",'Rekapitulace stavby'!AN10)</f>
        <v/>
      </c>
      <c r="K14" s="44"/>
    </row>
    <row r="15" spans="1:70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8" t="s">
        <v>30</v>
      </c>
      <c r="J15" s="34" t="str">
        <f>IF('Rekapitulace stavby'!AN11="","",'Rekapitulace stavby'!AN11)</f>
        <v/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18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8" t="s">
        <v>30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35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48" t="s">
        <v>21</v>
      </c>
      <c r="F24" s="348"/>
      <c r="G24" s="348"/>
      <c r="H24" s="348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36</v>
      </c>
      <c r="E27" s="41"/>
      <c r="F27" s="41"/>
      <c r="G27" s="41"/>
      <c r="H27" s="41"/>
      <c r="I27" s="117"/>
      <c r="J27" s="127">
        <f>ROUND(J99,2)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38</v>
      </c>
      <c r="G29" s="41"/>
      <c r="H29" s="41"/>
      <c r="I29" s="128" t="s">
        <v>37</v>
      </c>
      <c r="J29" s="45" t="s">
        <v>39</v>
      </c>
      <c r="K29" s="44"/>
    </row>
    <row r="30" spans="2:11" s="1" customFormat="1" ht="14.45" customHeight="1">
      <c r="B30" s="40"/>
      <c r="C30" s="41"/>
      <c r="D30" s="48" t="s">
        <v>40</v>
      </c>
      <c r="E30" s="48" t="s">
        <v>41</v>
      </c>
      <c r="F30" s="129">
        <f>ROUND(SUM(BE99:BE426), 2)</f>
        <v>0</v>
      </c>
      <c r="G30" s="41"/>
      <c r="H30" s="41"/>
      <c r="I30" s="130">
        <v>0.21</v>
      </c>
      <c r="J30" s="129">
        <f>ROUND(ROUND((SUM(BE99:BE426)),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42</v>
      </c>
      <c r="F31" s="129">
        <f>ROUND(SUM(BF99:BF426), 2)</f>
        <v>0</v>
      </c>
      <c r="G31" s="41"/>
      <c r="H31" s="41"/>
      <c r="I31" s="130">
        <v>0.15</v>
      </c>
      <c r="J31" s="129">
        <f>ROUND(ROUND((SUM(BF99:BF426)),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43</v>
      </c>
      <c r="F32" s="129">
        <f>ROUND(SUM(BG99:BG426),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44</v>
      </c>
      <c r="F33" s="129">
        <f>ROUND(SUM(BH99:BH426),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45</v>
      </c>
      <c r="F34" s="129">
        <f>ROUND(SUM(BI99:BI426),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46</v>
      </c>
      <c r="E36" s="78"/>
      <c r="F36" s="78"/>
      <c r="G36" s="133" t="s">
        <v>47</v>
      </c>
      <c r="H36" s="134" t="s">
        <v>48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>
      <c r="B42" s="40"/>
      <c r="C42" s="29" t="s">
        <v>103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79" t="str">
        <f>E7</f>
        <v>Oprava a modernizace volných bytů o velikosti 1+3 v domech Zapletalova 257/14, Sionkova 1501/7 a Chrustova 263/14,</v>
      </c>
      <c r="F45" s="380"/>
      <c r="G45" s="380"/>
      <c r="H45" s="380"/>
      <c r="I45" s="117"/>
      <c r="J45" s="41"/>
      <c r="K45" s="44"/>
    </row>
    <row r="46" spans="2:11" s="1" customFormat="1" ht="14.45" customHeight="1">
      <c r="B46" s="40"/>
      <c r="C46" s="36" t="s">
        <v>101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1" t="str">
        <f>E9</f>
        <v>01 - Byt č. 4 - Zapletalova 257/14, k.ú. Slezská Ostrava</v>
      </c>
      <c r="F47" s="382"/>
      <c r="G47" s="382"/>
      <c r="H47" s="382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18" t="s">
        <v>25</v>
      </c>
      <c r="J49" s="119" t="str">
        <f>IF(J12="","",J12)</f>
        <v>17.5.2017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8" t="s">
        <v>33</v>
      </c>
      <c r="J51" s="34" t="str">
        <f>E21</f>
        <v xml:space="preserve"> </v>
      </c>
      <c r="K51" s="44"/>
    </row>
    <row r="52" spans="2:47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>
      <c r="B54" s="40"/>
      <c r="C54" s="143" t="s">
        <v>104</v>
      </c>
      <c r="D54" s="131"/>
      <c r="E54" s="131"/>
      <c r="F54" s="131"/>
      <c r="G54" s="131"/>
      <c r="H54" s="131"/>
      <c r="I54" s="144"/>
      <c r="J54" s="145" t="s">
        <v>105</v>
      </c>
      <c r="K54" s="146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106</v>
      </c>
      <c r="D56" s="41"/>
      <c r="E56" s="41"/>
      <c r="F56" s="41"/>
      <c r="G56" s="41"/>
      <c r="H56" s="41"/>
      <c r="I56" s="117"/>
      <c r="J56" s="127">
        <f>J99</f>
        <v>0</v>
      </c>
      <c r="K56" s="44"/>
      <c r="AU56" s="23" t="s">
        <v>107</v>
      </c>
    </row>
    <row r="57" spans="2:47" s="7" customFormat="1" ht="24.95" customHeight="1">
      <c r="B57" s="148"/>
      <c r="C57" s="149"/>
      <c r="D57" s="150" t="s">
        <v>108</v>
      </c>
      <c r="E57" s="151"/>
      <c r="F57" s="151"/>
      <c r="G57" s="151"/>
      <c r="H57" s="151"/>
      <c r="I57" s="152"/>
      <c r="J57" s="153">
        <f>J100</f>
        <v>0</v>
      </c>
      <c r="K57" s="154"/>
    </row>
    <row r="58" spans="2:47" s="8" customFormat="1" ht="19.899999999999999" customHeight="1">
      <c r="B58" s="155"/>
      <c r="C58" s="156"/>
      <c r="D58" s="157" t="s">
        <v>109</v>
      </c>
      <c r="E58" s="158"/>
      <c r="F58" s="158"/>
      <c r="G58" s="158"/>
      <c r="H58" s="158"/>
      <c r="I58" s="159"/>
      <c r="J58" s="160">
        <f>J101</f>
        <v>0</v>
      </c>
      <c r="K58" s="161"/>
    </row>
    <row r="59" spans="2:47" s="8" customFormat="1" ht="19.899999999999999" customHeight="1">
      <c r="B59" s="155"/>
      <c r="C59" s="156"/>
      <c r="D59" s="157" t="s">
        <v>110</v>
      </c>
      <c r="E59" s="158"/>
      <c r="F59" s="158"/>
      <c r="G59" s="158"/>
      <c r="H59" s="158"/>
      <c r="I59" s="159"/>
      <c r="J59" s="160">
        <f>J112</f>
        <v>0</v>
      </c>
      <c r="K59" s="161"/>
    </row>
    <row r="60" spans="2:47" s="8" customFormat="1" ht="19.899999999999999" customHeight="1">
      <c r="B60" s="155"/>
      <c r="C60" s="156"/>
      <c r="D60" s="157" t="s">
        <v>111</v>
      </c>
      <c r="E60" s="158"/>
      <c r="F60" s="158"/>
      <c r="G60" s="158"/>
      <c r="H60" s="158"/>
      <c r="I60" s="159"/>
      <c r="J60" s="160">
        <f>J155</f>
        <v>0</v>
      </c>
      <c r="K60" s="161"/>
    </row>
    <row r="61" spans="2:47" s="8" customFormat="1" ht="19.899999999999999" customHeight="1">
      <c r="B61" s="155"/>
      <c r="C61" s="156"/>
      <c r="D61" s="157" t="s">
        <v>112</v>
      </c>
      <c r="E61" s="158"/>
      <c r="F61" s="158"/>
      <c r="G61" s="158"/>
      <c r="H61" s="158"/>
      <c r="I61" s="159"/>
      <c r="J61" s="160">
        <f>J189</f>
        <v>0</v>
      </c>
      <c r="K61" s="161"/>
    </row>
    <row r="62" spans="2:47" s="8" customFormat="1" ht="19.899999999999999" customHeight="1">
      <c r="B62" s="155"/>
      <c r="C62" s="156"/>
      <c r="D62" s="157" t="s">
        <v>113</v>
      </c>
      <c r="E62" s="158"/>
      <c r="F62" s="158"/>
      <c r="G62" s="158"/>
      <c r="H62" s="158"/>
      <c r="I62" s="159"/>
      <c r="J62" s="160">
        <f>J196</f>
        <v>0</v>
      </c>
      <c r="K62" s="161"/>
    </row>
    <row r="63" spans="2:47" s="7" customFormat="1" ht="24.95" customHeight="1">
      <c r="B63" s="148"/>
      <c r="C63" s="149"/>
      <c r="D63" s="150" t="s">
        <v>114</v>
      </c>
      <c r="E63" s="151"/>
      <c r="F63" s="151"/>
      <c r="G63" s="151"/>
      <c r="H63" s="151"/>
      <c r="I63" s="152"/>
      <c r="J63" s="153">
        <f>J198</f>
        <v>0</v>
      </c>
      <c r="K63" s="154"/>
    </row>
    <row r="64" spans="2:47" s="8" customFormat="1" ht="19.899999999999999" customHeight="1">
      <c r="B64" s="155"/>
      <c r="C64" s="156"/>
      <c r="D64" s="157" t="s">
        <v>115</v>
      </c>
      <c r="E64" s="158"/>
      <c r="F64" s="158"/>
      <c r="G64" s="158"/>
      <c r="H64" s="158"/>
      <c r="I64" s="159"/>
      <c r="J64" s="160">
        <f>J199</f>
        <v>0</v>
      </c>
      <c r="K64" s="161"/>
    </row>
    <row r="65" spans="2:11" s="8" customFormat="1" ht="19.899999999999999" customHeight="1">
      <c r="B65" s="155"/>
      <c r="C65" s="156"/>
      <c r="D65" s="157" t="s">
        <v>116</v>
      </c>
      <c r="E65" s="158"/>
      <c r="F65" s="158"/>
      <c r="G65" s="158"/>
      <c r="H65" s="158"/>
      <c r="I65" s="159"/>
      <c r="J65" s="160">
        <f>J208</f>
        <v>0</v>
      </c>
      <c r="K65" s="161"/>
    </row>
    <row r="66" spans="2:11" s="8" customFormat="1" ht="19.899999999999999" customHeight="1">
      <c r="B66" s="155"/>
      <c r="C66" s="156"/>
      <c r="D66" s="157" t="s">
        <v>117</v>
      </c>
      <c r="E66" s="158"/>
      <c r="F66" s="158"/>
      <c r="G66" s="158"/>
      <c r="H66" s="158"/>
      <c r="I66" s="159"/>
      <c r="J66" s="160">
        <f>J221</f>
        <v>0</v>
      </c>
      <c r="K66" s="161"/>
    </row>
    <row r="67" spans="2:11" s="8" customFormat="1" ht="19.899999999999999" customHeight="1">
      <c r="B67" s="155"/>
      <c r="C67" s="156"/>
      <c r="D67" s="157" t="s">
        <v>118</v>
      </c>
      <c r="E67" s="158"/>
      <c r="F67" s="158"/>
      <c r="G67" s="158"/>
      <c r="H67" s="158"/>
      <c r="I67" s="159"/>
      <c r="J67" s="160">
        <f>J237</f>
        <v>0</v>
      </c>
      <c r="K67" s="161"/>
    </row>
    <row r="68" spans="2:11" s="8" customFormat="1" ht="19.899999999999999" customHeight="1">
      <c r="B68" s="155"/>
      <c r="C68" s="156"/>
      <c r="D68" s="157" t="s">
        <v>119</v>
      </c>
      <c r="E68" s="158"/>
      <c r="F68" s="158"/>
      <c r="G68" s="158"/>
      <c r="H68" s="158"/>
      <c r="I68" s="159"/>
      <c r="J68" s="160">
        <f>J259</f>
        <v>0</v>
      </c>
      <c r="K68" s="161"/>
    </row>
    <row r="69" spans="2:11" s="8" customFormat="1" ht="19.899999999999999" customHeight="1">
      <c r="B69" s="155"/>
      <c r="C69" s="156"/>
      <c r="D69" s="157" t="s">
        <v>120</v>
      </c>
      <c r="E69" s="158"/>
      <c r="F69" s="158"/>
      <c r="G69" s="158"/>
      <c r="H69" s="158"/>
      <c r="I69" s="159"/>
      <c r="J69" s="160">
        <f>J292</f>
        <v>0</v>
      </c>
      <c r="K69" s="161"/>
    </row>
    <row r="70" spans="2:11" s="8" customFormat="1" ht="19.899999999999999" customHeight="1">
      <c r="B70" s="155"/>
      <c r="C70" s="156"/>
      <c r="D70" s="157" t="s">
        <v>121</v>
      </c>
      <c r="E70" s="158"/>
      <c r="F70" s="158"/>
      <c r="G70" s="158"/>
      <c r="H70" s="158"/>
      <c r="I70" s="159"/>
      <c r="J70" s="160">
        <f>J302</f>
        <v>0</v>
      </c>
      <c r="K70" s="161"/>
    </row>
    <row r="71" spans="2:11" s="8" customFormat="1" ht="19.899999999999999" customHeight="1">
      <c r="B71" s="155"/>
      <c r="C71" s="156"/>
      <c r="D71" s="157" t="s">
        <v>122</v>
      </c>
      <c r="E71" s="158"/>
      <c r="F71" s="158"/>
      <c r="G71" s="158"/>
      <c r="H71" s="158"/>
      <c r="I71" s="159"/>
      <c r="J71" s="160">
        <f>J306</f>
        <v>0</v>
      </c>
      <c r="K71" s="161"/>
    </row>
    <row r="72" spans="2:11" s="8" customFormat="1" ht="19.899999999999999" customHeight="1">
      <c r="B72" s="155"/>
      <c r="C72" s="156"/>
      <c r="D72" s="157" t="s">
        <v>123</v>
      </c>
      <c r="E72" s="158"/>
      <c r="F72" s="158"/>
      <c r="G72" s="158"/>
      <c r="H72" s="158"/>
      <c r="I72" s="159"/>
      <c r="J72" s="160">
        <f>J322</f>
        <v>0</v>
      </c>
      <c r="K72" s="161"/>
    </row>
    <row r="73" spans="2:11" s="8" customFormat="1" ht="19.899999999999999" customHeight="1">
      <c r="B73" s="155"/>
      <c r="C73" s="156"/>
      <c r="D73" s="157" t="s">
        <v>124</v>
      </c>
      <c r="E73" s="158"/>
      <c r="F73" s="158"/>
      <c r="G73" s="158"/>
      <c r="H73" s="158"/>
      <c r="I73" s="159"/>
      <c r="J73" s="160">
        <f>J348</f>
        <v>0</v>
      </c>
      <c r="K73" s="161"/>
    </row>
    <row r="74" spans="2:11" s="8" customFormat="1" ht="19.899999999999999" customHeight="1">
      <c r="B74" s="155"/>
      <c r="C74" s="156"/>
      <c r="D74" s="157" t="s">
        <v>125</v>
      </c>
      <c r="E74" s="158"/>
      <c r="F74" s="158"/>
      <c r="G74" s="158"/>
      <c r="H74" s="158"/>
      <c r="I74" s="159"/>
      <c r="J74" s="160">
        <f>J376</f>
        <v>0</v>
      </c>
      <c r="K74" s="161"/>
    </row>
    <row r="75" spans="2:11" s="8" customFormat="1" ht="19.899999999999999" customHeight="1">
      <c r="B75" s="155"/>
      <c r="C75" s="156"/>
      <c r="D75" s="157" t="s">
        <v>126</v>
      </c>
      <c r="E75" s="158"/>
      <c r="F75" s="158"/>
      <c r="G75" s="158"/>
      <c r="H75" s="158"/>
      <c r="I75" s="159"/>
      <c r="J75" s="160">
        <f>J380</f>
        <v>0</v>
      </c>
      <c r="K75" s="161"/>
    </row>
    <row r="76" spans="2:11" s="8" customFormat="1" ht="19.899999999999999" customHeight="1">
      <c r="B76" s="155"/>
      <c r="C76" s="156"/>
      <c r="D76" s="157" t="s">
        <v>127</v>
      </c>
      <c r="E76" s="158"/>
      <c r="F76" s="158"/>
      <c r="G76" s="158"/>
      <c r="H76" s="158"/>
      <c r="I76" s="159"/>
      <c r="J76" s="160">
        <f>J396</f>
        <v>0</v>
      </c>
      <c r="K76" s="161"/>
    </row>
    <row r="77" spans="2:11" s="8" customFormat="1" ht="19.899999999999999" customHeight="1">
      <c r="B77" s="155"/>
      <c r="C77" s="156"/>
      <c r="D77" s="157" t="s">
        <v>128</v>
      </c>
      <c r="E77" s="158"/>
      <c r="F77" s="158"/>
      <c r="G77" s="158"/>
      <c r="H77" s="158"/>
      <c r="I77" s="159"/>
      <c r="J77" s="160">
        <f>J405</f>
        <v>0</v>
      </c>
      <c r="K77" s="161"/>
    </row>
    <row r="78" spans="2:11" s="7" customFormat="1" ht="24.95" customHeight="1">
      <c r="B78" s="148"/>
      <c r="C78" s="149"/>
      <c r="D78" s="150" t="s">
        <v>129</v>
      </c>
      <c r="E78" s="151"/>
      <c r="F78" s="151"/>
      <c r="G78" s="151"/>
      <c r="H78" s="151"/>
      <c r="I78" s="152"/>
      <c r="J78" s="153">
        <f>J422</f>
        <v>0</v>
      </c>
      <c r="K78" s="154"/>
    </row>
    <row r="79" spans="2:11" s="8" customFormat="1" ht="19.899999999999999" customHeight="1">
      <c r="B79" s="155"/>
      <c r="C79" s="156"/>
      <c r="D79" s="157" t="s">
        <v>130</v>
      </c>
      <c r="E79" s="158"/>
      <c r="F79" s="158"/>
      <c r="G79" s="158"/>
      <c r="H79" s="158"/>
      <c r="I79" s="159"/>
      <c r="J79" s="160">
        <f>J423</f>
        <v>0</v>
      </c>
      <c r="K79" s="161"/>
    </row>
    <row r="80" spans="2:11" s="1" customFormat="1" ht="21.75" customHeight="1">
      <c r="B80" s="40"/>
      <c r="C80" s="41"/>
      <c r="D80" s="41"/>
      <c r="E80" s="41"/>
      <c r="F80" s="41"/>
      <c r="G80" s="41"/>
      <c r="H80" s="41"/>
      <c r="I80" s="117"/>
      <c r="J80" s="41"/>
      <c r="K80" s="44"/>
    </row>
    <row r="81" spans="2:12" s="1" customFormat="1" ht="6.95" customHeight="1">
      <c r="B81" s="55"/>
      <c r="C81" s="56"/>
      <c r="D81" s="56"/>
      <c r="E81" s="56"/>
      <c r="F81" s="56"/>
      <c r="G81" s="56"/>
      <c r="H81" s="56"/>
      <c r="I81" s="138"/>
      <c r="J81" s="56"/>
      <c r="K81" s="57"/>
    </row>
    <row r="85" spans="2:12" s="1" customFormat="1" ht="6.95" customHeight="1">
      <c r="B85" s="58"/>
      <c r="C85" s="59"/>
      <c r="D85" s="59"/>
      <c r="E85" s="59"/>
      <c r="F85" s="59"/>
      <c r="G85" s="59"/>
      <c r="H85" s="59"/>
      <c r="I85" s="141"/>
      <c r="J85" s="59"/>
      <c r="K85" s="59"/>
      <c r="L85" s="60"/>
    </row>
    <row r="86" spans="2:12" s="1" customFormat="1" ht="36.950000000000003" customHeight="1">
      <c r="B86" s="40"/>
      <c r="C86" s="61" t="s">
        <v>131</v>
      </c>
      <c r="D86" s="62"/>
      <c r="E86" s="62"/>
      <c r="F86" s="62"/>
      <c r="G86" s="62"/>
      <c r="H86" s="62"/>
      <c r="I86" s="162"/>
      <c r="J86" s="62"/>
      <c r="K86" s="62"/>
      <c r="L86" s="60"/>
    </row>
    <row r="87" spans="2:12" s="1" customFormat="1" ht="6.95" customHeight="1">
      <c r="B87" s="40"/>
      <c r="C87" s="62"/>
      <c r="D87" s="62"/>
      <c r="E87" s="62"/>
      <c r="F87" s="62"/>
      <c r="G87" s="62"/>
      <c r="H87" s="62"/>
      <c r="I87" s="162"/>
      <c r="J87" s="62"/>
      <c r="K87" s="62"/>
      <c r="L87" s="60"/>
    </row>
    <row r="88" spans="2:12" s="1" customFormat="1" ht="14.45" customHeight="1">
      <c r="B88" s="40"/>
      <c r="C88" s="64" t="s">
        <v>18</v>
      </c>
      <c r="D88" s="62"/>
      <c r="E88" s="62"/>
      <c r="F88" s="62"/>
      <c r="G88" s="62"/>
      <c r="H88" s="62"/>
      <c r="I88" s="162"/>
      <c r="J88" s="62"/>
      <c r="K88" s="62"/>
      <c r="L88" s="60"/>
    </row>
    <row r="89" spans="2:12" s="1" customFormat="1" ht="22.5" customHeight="1">
      <c r="B89" s="40"/>
      <c r="C89" s="62"/>
      <c r="D89" s="62"/>
      <c r="E89" s="383" t="str">
        <f>E7</f>
        <v>Oprava a modernizace volných bytů o velikosti 1+3 v domech Zapletalova 257/14, Sionkova 1501/7 a Chrustova 263/14,</v>
      </c>
      <c r="F89" s="384"/>
      <c r="G89" s="384"/>
      <c r="H89" s="384"/>
      <c r="I89" s="162"/>
      <c r="J89" s="62"/>
      <c r="K89" s="62"/>
      <c r="L89" s="60"/>
    </row>
    <row r="90" spans="2:12" s="1" customFormat="1" ht="14.45" customHeight="1">
      <c r="B90" s="40"/>
      <c r="C90" s="64" t="s">
        <v>101</v>
      </c>
      <c r="D90" s="62"/>
      <c r="E90" s="62"/>
      <c r="F90" s="62"/>
      <c r="G90" s="62"/>
      <c r="H90" s="62"/>
      <c r="I90" s="162"/>
      <c r="J90" s="62"/>
      <c r="K90" s="62"/>
      <c r="L90" s="60"/>
    </row>
    <row r="91" spans="2:12" s="1" customFormat="1" ht="23.25" customHeight="1">
      <c r="B91" s="40"/>
      <c r="C91" s="62"/>
      <c r="D91" s="62"/>
      <c r="E91" s="359" t="str">
        <f>E9</f>
        <v>01 - Byt č. 4 - Zapletalova 257/14, k.ú. Slezská Ostrava</v>
      </c>
      <c r="F91" s="385"/>
      <c r="G91" s="385"/>
      <c r="H91" s="385"/>
      <c r="I91" s="162"/>
      <c r="J91" s="62"/>
      <c r="K91" s="62"/>
      <c r="L91" s="60"/>
    </row>
    <row r="92" spans="2:12" s="1" customFormat="1" ht="6.95" customHeight="1">
      <c r="B92" s="40"/>
      <c r="C92" s="62"/>
      <c r="D92" s="62"/>
      <c r="E92" s="62"/>
      <c r="F92" s="62"/>
      <c r="G92" s="62"/>
      <c r="H92" s="62"/>
      <c r="I92" s="162"/>
      <c r="J92" s="62"/>
      <c r="K92" s="62"/>
      <c r="L92" s="60"/>
    </row>
    <row r="93" spans="2:12" s="1" customFormat="1" ht="18" customHeight="1">
      <c r="B93" s="40"/>
      <c r="C93" s="64" t="s">
        <v>23</v>
      </c>
      <c r="D93" s="62"/>
      <c r="E93" s="62"/>
      <c r="F93" s="163" t="str">
        <f>F12</f>
        <v xml:space="preserve"> </v>
      </c>
      <c r="G93" s="62"/>
      <c r="H93" s="62"/>
      <c r="I93" s="164" t="s">
        <v>25</v>
      </c>
      <c r="J93" s="72" t="str">
        <f>IF(J12="","",J12)</f>
        <v>17.5.2017</v>
      </c>
      <c r="K93" s="62"/>
      <c r="L93" s="60"/>
    </row>
    <row r="94" spans="2:12" s="1" customFormat="1" ht="6.95" customHeight="1">
      <c r="B94" s="40"/>
      <c r="C94" s="62"/>
      <c r="D94" s="62"/>
      <c r="E94" s="62"/>
      <c r="F94" s="62"/>
      <c r="G94" s="62"/>
      <c r="H94" s="62"/>
      <c r="I94" s="162"/>
      <c r="J94" s="62"/>
      <c r="K94" s="62"/>
      <c r="L94" s="60"/>
    </row>
    <row r="95" spans="2:12" s="1" customFormat="1">
      <c r="B95" s="40"/>
      <c r="C95" s="64" t="s">
        <v>27</v>
      </c>
      <c r="D95" s="62"/>
      <c r="E95" s="62"/>
      <c r="F95" s="163" t="str">
        <f>E15</f>
        <v xml:space="preserve"> </v>
      </c>
      <c r="G95" s="62"/>
      <c r="H95" s="62"/>
      <c r="I95" s="164" t="s">
        <v>33</v>
      </c>
      <c r="J95" s="163" t="str">
        <f>E21</f>
        <v xml:space="preserve"> </v>
      </c>
      <c r="K95" s="62"/>
      <c r="L95" s="60"/>
    </row>
    <row r="96" spans="2:12" s="1" customFormat="1" ht="14.45" customHeight="1">
      <c r="B96" s="40"/>
      <c r="C96" s="64" t="s">
        <v>31</v>
      </c>
      <c r="D96" s="62"/>
      <c r="E96" s="62"/>
      <c r="F96" s="163" t="str">
        <f>IF(E18="","",E18)</f>
        <v/>
      </c>
      <c r="G96" s="62"/>
      <c r="H96" s="62"/>
      <c r="I96" s="162"/>
      <c r="J96" s="62"/>
      <c r="K96" s="62"/>
      <c r="L96" s="60"/>
    </row>
    <row r="97" spans="2:65" s="1" customFormat="1" ht="10.35" customHeight="1">
      <c r="B97" s="40"/>
      <c r="C97" s="62"/>
      <c r="D97" s="62"/>
      <c r="E97" s="62"/>
      <c r="F97" s="62"/>
      <c r="G97" s="62"/>
      <c r="H97" s="62"/>
      <c r="I97" s="162"/>
      <c r="J97" s="62"/>
      <c r="K97" s="62"/>
      <c r="L97" s="60"/>
    </row>
    <row r="98" spans="2:65" s="9" customFormat="1" ht="29.25" customHeight="1">
      <c r="B98" s="165"/>
      <c r="C98" s="166" t="s">
        <v>132</v>
      </c>
      <c r="D98" s="167" t="s">
        <v>55</v>
      </c>
      <c r="E98" s="167" t="s">
        <v>51</v>
      </c>
      <c r="F98" s="167" t="s">
        <v>133</v>
      </c>
      <c r="G98" s="167" t="s">
        <v>134</v>
      </c>
      <c r="H98" s="167" t="s">
        <v>135</v>
      </c>
      <c r="I98" s="168" t="s">
        <v>136</v>
      </c>
      <c r="J98" s="167" t="s">
        <v>105</v>
      </c>
      <c r="K98" s="169" t="s">
        <v>137</v>
      </c>
      <c r="L98" s="170"/>
      <c r="M98" s="80" t="s">
        <v>138</v>
      </c>
      <c r="N98" s="81" t="s">
        <v>40</v>
      </c>
      <c r="O98" s="81" t="s">
        <v>139</v>
      </c>
      <c r="P98" s="81" t="s">
        <v>140</v>
      </c>
      <c r="Q98" s="81" t="s">
        <v>141</v>
      </c>
      <c r="R98" s="81" t="s">
        <v>142</v>
      </c>
      <c r="S98" s="81" t="s">
        <v>143</v>
      </c>
      <c r="T98" s="82" t="s">
        <v>144</v>
      </c>
    </row>
    <row r="99" spans="2:65" s="1" customFormat="1" ht="29.25" customHeight="1">
      <c r="B99" s="40"/>
      <c r="C99" s="86" t="s">
        <v>106</v>
      </c>
      <c r="D99" s="62"/>
      <c r="E99" s="62"/>
      <c r="F99" s="62"/>
      <c r="G99" s="62"/>
      <c r="H99" s="62"/>
      <c r="I99" s="162"/>
      <c r="J99" s="171">
        <f>BK99</f>
        <v>0</v>
      </c>
      <c r="K99" s="62"/>
      <c r="L99" s="60"/>
      <c r="M99" s="83"/>
      <c r="N99" s="84"/>
      <c r="O99" s="84"/>
      <c r="P99" s="172">
        <f>P100+P198+P422</f>
        <v>0</v>
      </c>
      <c r="Q99" s="84"/>
      <c r="R99" s="172">
        <f>R100+R198+R422</f>
        <v>7.4939551136000002</v>
      </c>
      <c r="S99" s="84"/>
      <c r="T99" s="173">
        <f>T100+T198+T422</f>
        <v>7.4783554800000012</v>
      </c>
      <c r="AT99" s="23" t="s">
        <v>69</v>
      </c>
      <c r="AU99" s="23" t="s">
        <v>107</v>
      </c>
      <c r="BK99" s="174">
        <f>BK100+BK198+BK422</f>
        <v>0</v>
      </c>
    </row>
    <row r="100" spans="2:65" s="10" customFormat="1" ht="37.35" customHeight="1">
      <c r="B100" s="175"/>
      <c r="C100" s="176"/>
      <c r="D100" s="177" t="s">
        <v>69</v>
      </c>
      <c r="E100" s="178" t="s">
        <v>145</v>
      </c>
      <c r="F100" s="178" t="s">
        <v>146</v>
      </c>
      <c r="G100" s="176"/>
      <c r="H100" s="176"/>
      <c r="I100" s="179"/>
      <c r="J100" s="180">
        <f>BK100</f>
        <v>0</v>
      </c>
      <c r="K100" s="176"/>
      <c r="L100" s="181"/>
      <c r="M100" s="182"/>
      <c r="N100" s="183"/>
      <c r="O100" s="183"/>
      <c r="P100" s="184">
        <f>P101+P112+P155+P189+P196</f>
        <v>0</v>
      </c>
      <c r="Q100" s="183"/>
      <c r="R100" s="184">
        <f>R101+R112+R155+R189+R196</f>
        <v>4.5294186000000005</v>
      </c>
      <c r="S100" s="183"/>
      <c r="T100" s="185">
        <f>T101+T112+T155+T189+T196</f>
        <v>4.5305150000000012</v>
      </c>
      <c r="AR100" s="186" t="s">
        <v>78</v>
      </c>
      <c r="AT100" s="187" t="s">
        <v>69</v>
      </c>
      <c r="AU100" s="187" t="s">
        <v>70</v>
      </c>
      <c r="AY100" s="186" t="s">
        <v>147</v>
      </c>
      <c r="BK100" s="188">
        <f>BK101+BK112+BK155+BK189+BK196</f>
        <v>0</v>
      </c>
    </row>
    <row r="101" spans="2:65" s="10" customFormat="1" ht="19.899999999999999" customHeight="1">
      <c r="B101" s="175"/>
      <c r="C101" s="176"/>
      <c r="D101" s="189" t="s">
        <v>69</v>
      </c>
      <c r="E101" s="190" t="s">
        <v>148</v>
      </c>
      <c r="F101" s="190" t="s">
        <v>149</v>
      </c>
      <c r="G101" s="176"/>
      <c r="H101" s="176"/>
      <c r="I101" s="179"/>
      <c r="J101" s="191">
        <f>BK101</f>
        <v>0</v>
      </c>
      <c r="K101" s="176"/>
      <c r="L101" s="181"/>
      <c r="M101" s="182"/>
      <c r="N101" s="183"/>
      <c r="O101" s="183"/>
      <c r="P101" s="184">
        <f>SUM(P102:P111)</f>
        <v>0</v>
      </c>
      <c r="Q101" s="183"/>
      <c r="R101" s="184">
        <f>SUM(R102:R111)</f>
        <v>1.0195053999999999</v>
      </c>
      <c r="S101" s="183"/>
      <c r="T101" s="185">
        <f>SUM(T102:T111)</f>
        <v>0</v>
      </c>
      <c r="AR101" s="186" t="s">
        <v>78</v>
      </c>
      <c r="AT101" s="187" t="s">
        <v>69</v>
      </c>
      <c r="AU101" s="187" t="s">
        <v>78</v>
      </c>
      <c r="AY101" s="186" t="s">
        <v>147</v>
      </c>
      <c r="BK101" s="188">
        <f>SUM(BK102:BK111)</f>
        <v>0</v>
      </c>
    </row>
    <row r="102" spans="2:65" s="1" customFormat="1" ht="22.5" customHeight="1">
      <c r="B102" s="40"/>
      <c r="C102" s="192" t="s">
        <v>78</v>
      </c>
      <c r="D102" s="192" t="s">
        <v>150</v>
      </c>
      <c r="E102" s="193" t="s">
        <v>151</v>
      </c>
      <c r="F102" s="194" t="s">
        <v>152</v>
      </c>
      <c r="G102" s="195" t="s">
        <v>153</v>
      </c>
      <c r="H102" s="196">
        <v>7</v>
      </c>
      <c r="I102" s="197"/>
      <c r="J102" s="198">
        <f>ROUND(I102*H102,2)</f>
        <v>0</v>
      </c>
      <c r="K102" s="194" t="s">
        <v>154</v>
      </c>
      <c r="L102" s="60"/>
      <c r="M102" s="199" t="s">
        <v>21</v>
      </c>
      <c r="N102" s="200" t="s">
        <v>42</v>
      </c>
      <c r="O102" s="41"/>
      <c r="P102" s="201">
        <f>O102*H102</f>
        <v>0</v>
      </c>
      <c r="Q102" s="201">
        <v>7.3669999999999999E-2</v>
      </c>
      <c r="R102" s="201">
        <f>Q102*H102</f>
        <v>0.51568999999999998</v>
      </c>
      <c r="S102" s="201">
        <v>0</v>
      </c>
      <c r="T102" s="202">
        <f>S102*H102</f>
        <v>0</v>
      </c>
      <c r="AR102" s="23" t="s">
        <v>155</v>
      </c>
      <c r="AT102" s="23" t="s">
        <v>150</v>
      </c>
      <c r="AU102" s="23" t="s">
        <v>156</v>
      </c>
      <c r="AY102" s="23" t="s">
        <v>147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3" t="s">
        <v>156</v>
      </c>
      <c r="BK102" s="203">
        <f>ROUND(I102*H102,2)</f>
        <v>0</v>
      </c>
      <c r="BL102" s="23" t="s">
        <v>155</v>
      </c>
      <c r="BM102" s="23" t="s">
        <v>157</v>
      </c>
    </row>
    <row r="103" spans="2:65" s="11" customFormat="1" ht="13.5">
      <c r="B103" s="204"/>
      <c r="C103" s="205"/>
      <c r="D103" s="206" t="s">
        <v>158</v>
      </c>
      <c r="E103" s="207" t="s">
        <v>21</v>
      </c>
      <c r="F103" s="208" t="s">
        <v>159</v>
      </c>
      <c r="G103" s="205"/>
      <c r="H103" s="209">
        <v>7</v>
      </c>
      <c r="I103" s="210"/>
      <c r="J103" s="205"/>
      <c r="K103" s="205"/>
      <c r="L103" s="211"/>
      <c r="M103" s="212"/>
      <c r="N103" s="213"/>
      <c r="O103" s="213"/>
      <c r="P103" s="213"/>
      <c r="Q103" s="213"/>
      <c r="R103" s="213"/>
      <c r="S103" s="213"/>
      <c r="T103" s="214"/>
      <c r="AT103" s="215" t="s">
        <v>158</v>
      </c>
      <c r="AU103" s="215" t="s">
        <v>156</v>
      </c>
      <c r="AV103" s="11" t="s">
        <v>156</v>
      </c>
      <c r="AW103" s="11" t="s">
        <v>34</v>
      </c>
      <c r="AX103" s="11" t="s">
        <v>78</v>
      </c>
      <c r="AY103" s="215" t="s">
        <v>147</v>
      </c>
    </row>
    <row r="104" spans="2:65" s="1" customFormat="1" ht="31.5" customHeight="1">
      <c r="B104" s="40"/>
      <c r="C104" s="192" t="s">
        <v>156</v>
      </c>
      <c r="D104" s="192" t="s">
        <v>150</v>
      </c>
      <c r="E104" s="193" t="s">
        <v>160</v>
      </c>
      <c r="F104" s="194" t="s">
        <v>161</v>
      </c>
      <c r="G104" s="195" t="s">
        <v>153</v>
      </c>
      <c r="H104" s="196">
        <v>1</v>
      </c>
      <c r="I104" s="197"/>
      <c r="J104" s="198">
        <f>ROUND(I104*H104,2)</f>
        <v>0</v>
      </c>
      <c r="K104" s="194" t="s">
        <v>154</v>
      </c>
      <c r="L104" s="60"/>
      <c r="M104" s="199" t="s">
        <v>21</v>
      </c>
      <c r="N104" s="200" t="s">
        <v>42</v>
      </c>
      <c r="O104" s="41"/>
      <c r="P104" s="201">
        <f>O104*H104</f>
        <v>0</v>
      </c>
      <c r="Q104" s="201">
        <v>2.6839999999999999E-2</v>
      </c>
      <c r="R104" s="201">
        <f>Q104*H104</f>
        <v>2.6839999999999999E-2</v>
      </c>
      <c r="S104" s="201">
        <v>0</v>
      </c>
      <c r="T104" s="202">
        <f>S104*H104</f>
        <v>0</v>
      </c>
      <c r="AR104" s="23" t="s">
        <v>155</v>
      </c>
      <c r="AT104" s="23" t="s">
        <v>150</v>
      </c>
      <c r="AU104" s="23" t="s">
        <v>156</v>
      </c>
      <c r="AY104" s="23" t="s">
        <v>147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3" t="s">
        <v>156</v>
      </c>
      <c r="BK104" s="203">
        <f>ROUND(I104*H104,2)</f>
        <v>0</v>
      </c>
      <c r="BL104" s="23" t="s">
        <v>155</v>
      </c>
      <c r="BM104" s="23" t="s">
        <v>162</v>
      </c>
    </row>
    <row r="105" spans="2:65" s="1" customFormat="1" ht="22.5" customHeight="1">
      <c r="B105" s="40"/>
      <c r="C105" s="192" t="s">
        <v>148</v>
      </c>
      <c r="D105" s="192" t="s">
        <v>150</v>
      </c>
      <c r="E105" s="193" t="s">
        <v>163</v>
      </c>
      <c r="F105" s="194" t="s">
        <v>164</v>
      </c>
      <c r="G105" s="195" t="s">
        <v>165</v>
      </c>
      <c r="H105" s="196">
        <v>4.5</v>
      </c>
      <c r="I105" s="197"/>
      <c r="J105" s="198">
        <f>ROUND(I105*H105,2)</f>
        <v>0</v>
      </c>
      <c r="K105" s="194" t="s">
        <v>154</v>
      </c>
      <c r="L105" s="60"/>
      <c r="M105" s="199" t="s">
        <v>21</v>
      </c>
      <c r="N105" s="200" t="s">
        <v>42</v>
      </c>
      <c r="O105" s="41"/>
      <c r="P105" s="201">
        <f>O105*H105</f>
        <v>0</v>
      </c>
      <c r="Q105" s="201">
        <v>6.8419999999999995E-2</v>
      </c>
      <c r="R105" s="201">
        <f>Q105*H105</f>
        <v>0.30789</v>
      </c>
      <c r="S105" s="201">
        <v>0</v>
      </c>
      <c r="T105" s="202">
        <f>S105*H105</f>
        <v>0</v>
      </c>
      <c r="AR105" s="23" t="s">
        <v>155</v>
      </c>
      <c r="AT105" s="23" t="s">
        <v>150</v>
      </c>
      <c r="AU105" s="23" t="s">
        <v>156</v>
      </c>
      <c r="AY105" s="23" t="s">
        <v>147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3" t="s">
        <v>156</v>
      </c>
      <c r="BK105" s="203">
        <f>ROUND(I105*H105,2)</f>
        <v>0</v>
      </c>
      <c r="BL105" s="23" t="s">
        <v>155</v>
      </c>
      <c r="BM105" s="23" t="s">
        <v>166</v>
      </c>
    </row>
    <row r="106" spans="2:65" s="11" customFormat="1" ht="13.5">
      <c r="B106" s="204"/>
      <c r="C106" s="205"/>
      <c r="D106" s="216" t="s">
        <v>158</v>
      </c>
      <c r="E106" s="217" t="s">
        <v>21</v>
      </c>
      <c r="F106" s="218" t="s">
        <v>167</v>
      </c>
      <c r="G106" s="205"/>
      <c r="H106" s="219">
        <v>1.2</v>
      </c>
      <c r="I106" s="210"/>
      <c r="J106" s="205"/>
      <c r="K106" s="205"/>
      <c r="L106" s="211"/>
      <c r="M106" s="212"/>
      <c r="N106" s="213"/>
      <c r="O106" s="213"/>
      <c r="P106" s="213"/>
      <c r="Q106" s="213"/>
      <c r="R106" s="213"/>
      <c r="S106" s="213"/>
      <c r="T106" s="214"/>
      <c r="AT106" s="215" t="s">
        <v>158</v>
      </c>
      <c r="AU106" s="215" t="s">
        <v>156</v>
      </c>
      <c r="AV106" s="11" t="s">
        <v>156</v>
      </c>
      <c r="AW106" s="11" t="s">
        <v>34</v>
      </c>
      <c r="AX106" s="11" t="s">
        <v>70</v>
      </c>
      <c r="AY106" s="215" t="s">
        <v>147</v>
      </c>
    </row>
    <row r="107" spans="2:65" s="11" customFormat="1" ht="13.5">
      <c r="B107" s="204"/>
      <c r="C107" s="205"/>
      <c r="D107" s="216" t="s">
        <v>158</v>
      </c>
      <c r="E107" s="217" t="s">
        <v>21</v>
      </c>
      <c r="F107" s="218" t="s">
        <v>168</v>
      </c>
      <c r="G107" s="205"/>
      <c r="H107" s="219">
        <v>2.4</v>
      </c>
      <c r="I107" s="210"/>
      <c r="J107" s="205"/>
      <c r="K107" s="205"/>
      <c r="L107" s="211"/>
      <c r="M107" s="212"/>
      <c r="N107" s="213"/>
      <c r="O107" s="213"/>
      <c r="P107" s="213"/>
      <c r="Q107" s="213"/>
      <c r="R107" s="213"/>
      <c r="S107" s="213"/>
      <c r="T107" s="214"/>
      <c r="AT107" s="215" t="s">
        <v>158</v>
      </c>
      <c r="AU107" s="215" t="s">
        <v>156</v>
      </c>
      <c r="AV107" s="11" t="s">
        <v>156</v>
      </c>
      <c r="AW107" s="11" t="s">
        <v>34</v>
      </c>
      <c r="AX107" s="11" t="s">
        <v>70</v>
      </c>
      <c r="AY107" s="215" t="s">
        <v>147</v>
      </c>
    </row>
    <row r="108" spans="2:65" s="11" customFormat="1" ht="13.5">
      <c r="B108" s="204"/>
      <c r="C108" s="205"/>
      <c r="D108" s="216" t="s">
        <v>158</v>
      </c>
      <c r="E108" s="217" t="s">
        <v>21</v>
      </c>
      <c r="F108" s="218" t="s">
        <v>169</v>
      </c>
      <c r="G108" s="205"/>
      <c r="H108" s="219">
        <v>0.9</v>
      </c>
      <c r="I108" s="210"/>
      <c r="J108" s="205"/>
      <c r="K108" s="205"/>
      <c r="L108" s="211"/>
      <c r="M108" s="212"/>
      <c r="N108" s="213"/>
      <c r="O108" s="213"/>
      <c r="P108" s="213"/>
      <c r="Q108" s="213"/>
      <c r="R108" s="213"/>
      <c r="S108" s="213"/>
      <c r="T108" s="214"/>
      <c r="AT108" s="215" t="s">
        <v>158</v>
      </c>
      <c r="AU108" s="215" t="s">
        <v>156</v>
      </c>
      <c r="AV108" s="11" t="s">
        <v>156</v>
      </c>
      <c r="AW108" s="11" t="s">
        <v>34</v>
      </c>
      <c r="AX108" s="11" t="s">
        <v>70</v>
      </c>
      <c r="AY108" s="215" t="s">
        <v>147</v>
      </c>
    </row>
    <row r="109" spans="2:65" s="12" customFormat="1" ht="13.5">
      <c r="B109" s="220"/>
      <c r="C109" s="221"/>
      <c r="D109" s="206" t="s">
        <v>158</v>
      </c>
      <c r="E109" s="222" t="s">
        <v>21</v>
      </c>
      <c r="F109" s="223" t="s">
        <v>170</v>
      </c>
      <c r="G109" s="221"/>
      <c r="H109" s="224">
        <v>4.5</v>
      </c>
      <c r="I109" s="225"/>
      <c r="J109" s="221"/>
      <c r="K109" s="221"/>
      <c r="L109" s="226"/>
      <c r="M109" s="227"/>
      <c r="N109" s="228"/>
      <c r="O109" s="228"/>
      <c r="P109" s="228"/>
      <c r="Q109" s="228"/>
      <c r="R109" s="228"/>
      <c r="S109" s="228"/>
      <c r="T109" s="229"/>
      <c r="AT109" s="230" t="s">
        <v>158</v>
      </c>
      <c r="AU109" s="230" t="s">
        <v>156</v>
      </c>
      <c r="AV109" s="12" t="s">
        <v>155</v>
      </c>
      <c r="AW109" s="12" t="s">
        <v>34</v>
      </c>
      <c r="AX109" s="12" t="s">
        <v>78</v>
      </c>
      <c r="AY109" s="230" t="s">
        <v>147</v>
      </c>
    </row>
    <row r="110" spans="2:65" s="1" customFormat="1" ht="31.5" customHeight="1">
      <c r="B110" s="40"/>
      <c r="C110" s="192" t="s">
        <v>155</v>
      </c>
      <c r="D110" s="192" t="s">
        <v>150</v>
      </c>
      <c r="E110" s="193" t="s">
        <v>171</v>
      </c>
      <c r="F110" s="194" t="s">
        <v>172</v>
      </c>
      <c r="G110" s="195" t="s">
        <v>165</v>
      </c>
      <c r="H110" s="196">
        <v>2.64</v>
      </c>
      <c r="I110" s="197"/>
      <c r="J110" s="198">
        <f>ROUND(I110*H110,2)</f>
        <v>0</v>
      </c>
      <c r="K110" s="194" t="s">
        <v>154</v>
      </c>
      <c r="L110" s="60"/>
      <c r="M110" s="199" t="s">
        <v>21</v>
      </c>
      <c r="N110" s="200" t="s">
        <v>42</v>
      </c>
      <c r="O110" s="41"/>
      <c r="P110" s="201">
        <f>O110*H110</f>
        <v>0</v>
      </c>
      <c r="Q110" s="201">
        <v>6.4047499999999993E-2</v>
      </c>
      <c r="R110" s="201">
        <f>Q110*H110</f>
        <v>0.1690854</v>
      </c>
      <c r="S110" s="201">
        <v>0</v>
      </c>
      <c r="T110" s="202">
        <f>S110*H110</f>
        <v>0</v>
      </c>
      <c r="AR110" s="23" t="s">
        <v>155</v>
      </c>
      <c r="AT110" s="23" t="s">
        <v>150</v>
      </c>
      <c r="AU110" s="23" t="s">
        <v>156</v>
      </c>
      <c r="AY110" s="23" t="s">
        <v>147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3" t="s">
        <v>156</v>
      </c>
      <c r="BK110" s="203">
        <f>ROUND(I110*H110,2)</f>
        <v>0</v>
      </c>
      <c r="BL110" s="23" t="s">
        <v>155</v>
      </c>
      <c r="BM110" s="23" t="s">
        <v>173</v>
      </c>
    </row>
    <row r="111" spans="2:65" s="11" customFormat="1" ht="13.5">
      <c r="B111" s="204"/>
      <c r="C111" s="205"/>
      <c r="D111" s="216" t="s">
        <v>158</v>
      </c>
      <c r="E111" s="217" t="s">
        <v>21</v>
      </c>
      <c r="F111" s="218" t="s">
        <v>174</v>
      </c>
      <c r="G111" s="205"/>
      <c r="H111" s="219">
        <v>2.64</v>
      </c>
      <c r="I111" s="210"/>
      <c r="J111" s="205"/>
      <c r="K111" s="205"/>
      <c r="L111" s="211"/>
      <c r="M111" s="212"/>
      <c r="N111" s="213"/>
      <c r="O111" s="213"/>
      <c r="P111" s="213"/>
      <c r="Q111" s="213"/>
      <c r="R111" s="213"/>
      <c r="S111" s="213"/>
      <c r="T111" s="214"/>
      <c r="AT111" s="215" t="s">
        <v>158</v>
      </c>
      <c r="AU111" s="215" t="s">
        <v>156</v>
      </c>
      <c r="AV111" s="11" t="s">
        <v>156</v>
      </c>
      <c r="AW111" s="11" t="s">
        <v>34</v>
      </c>
      <c r="AX111" s="11" t="s">
        <v>78</v>
      </c>
      <c r="AY111" s="215" t="s">
        <v>147</v>
      </c>
    </row>
    <row r="112" spans="2:65" s="10" customFormat="1" ht="29.85" customHeight="1">
      <c r="B112" s="175"/>
      <c r="C112" s="176"/>
      <c r="D112" s="189" t="s">
        <v>69</v>
      </c>
      <c r="E112" s="190" t="s">
        <v>175</v>
      </c>
      <c r="F112" s="190" t="s">
        <v>176</v>
      </c>
      <c r="G112" s="176"/>
      <c r="H112" s="176"/>
      <c r="I112" s="179"/>
      <c r="J112" s="191">
        <f>BK112</f>
        <v>0</v>
      </c>
      <c r="K112" s="176"/>
      <c r="L112" s="181"/>
      <c r="M112" s="182"/>
      <c r="N112" s="183"/>
      <c r="O112" s="183"/>
      <c r="P112" s="184">
        <f>SUM(P113:P154)</f>
        <v>0</v>
      </c>
      <c r="Q112" s="183"/>
      <c r="R112" s="184">
        <f>SUM(R113:R154)</f>
        <v>3.5068087000000006</v>
      </c>
      <c r="S112" s="183"/>
      <c r="T112" s="185">
        <f>SUM(T113:T154)</f>
        <v>0</v>
      </c>
      <c r="AR112" s="186" t="s">
        <v>78</v>
      </c>
      <c r="AT112" s="187" t="s">
        <v>69</v>
      </c>
      <c r="AU112" s="187" t="s">
        <v>78</v>
      </c>
      <c r="AY112" s="186" t="s">
        <v>147</v>
      </c>
      <c r="BK112" s="188">
        <f>SUM(BK113:BK154)</f>
        <v>0</v>
      </c>
    </row>
    <row r="113" spans="2:65" s="1" customFormat="1" ht="22.5" customHeight="1">
      <c r="B113" s="40"/>
      <c r="C113" s="192" t="s">
        <v>177</v>
      </c>
      <c r="D113" s="192" t="s">
        <v>150</v>
      </c>
      <c r="E113" s="193" t="s">
        <v>178</v>
      </c>
      <c r="F113" s="194" t="s">
        <v>179</v>
      </c>
      <c r="G113" s="195" t="s">
        <v>165</v>
      </c>
      <c r="H113" s="196">
        <v>70.902000000000001</v>
      </c>
      <c r="I113" s="197"/>
      <c r="J113" s="198">
        <f>ROUND(I113*H113,2)</f>
        <v>0</v>
      </c>
      <c r="K113" s="194" t="s">
        <v>154</v>
      </c>
      <c r="L113" s="60"/>
      <c r="M113" s="199" t="s">
        <v>21</v>
      </c>
      <c r="N113" s="200" t="s">
        <v>42</v>
      </c>
      <c r="O113" s="41"/>
      <c r="P113" s="201">
        <f>O113*H113</f>
        <v>0</v>
      </c>
      <c r="Q113" s="201">
        <v>5.7000000000000002E-3</v>
      </c>
      <c r="R113" s="201">
        <f>Q113*H113</f>
        <v>0.40414140000000004</v>
      </c>
      <c r="S113" s="201">
        <v>0</v>
      </c>
      <c r="T113" s="202">
        <f>S113*H113</f>
        <v>0</v>
      </c>
      <c r="AR113" s="23" t="s">
        <v>155</v>
      </c>
      <c r="AT113" s="23" t="s">
        <v>150</v>
      </c>
      <c r="AU113" s="23" t="s">
        <v>156</v>
      </c>
      <c r="AY113" s="23" t="s">
        <v>147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3" t="s">
        <v>156</v>
      </c>
      <c r="BK113" s="203">
        <f>ROUND(I113*H113,2)</f>
        <v>0</v>
      </c>
      <c r="BL113" s="23" t="s">
        <v>155</v>
      </c>
      <c r="BM113" s="23" t="s">
        <v>180</v>
      </c>
    </row>
    <row r="114" spans="2:65" s="11" customFormat="1" ht="13.5">
      <c r="B114" s="204"/>
      <c r="C114" s="205"/>
      <c r="D114" s="216" t="s">
        <v>158</v>
      </c>
      <c r="E114" s="217" t="s">
        <v>21</v>
      </c>
      <c r="F114" s="218" t="s">
        <v>181</v>
      </c>
      <c r="G114" s="205"/>
      <c r="H114" s="219">
        <v>10.91</v>
      </c>
      <c r="I114" s="210"/>
      <c r="J114" s="205"/>
      <c r="K114" s="205"/>
      <c r="L114" s="211"/>
      <c r="M114" s="212"/>
      <c r="N114" s="213"/>
      <c r="O114" s="213"/>
      <c r="P114" s="213"/>
      <c r="Q114" s="213"/>
      <c r="R114" s="213"/>
      <c r="S114" s="213"/>
      <c r="T114" s="214"/>
      <c r="AT114" s="215" t="s">
        <v>158</v>
      </c>
      <c r="AU114" s="215" t="s">
        <v>156</v>
      </c>
      <c r="AV114" s="11" t="s">
        <v>156</v>
      </c>
      <c r="AW114" s="11" t="s">
        <v>34</v>
      </c>
      <c r="AX114" s="11" t="s">
        <v>70</v>
      </c>
      <c r="AY114" s="215" t="s">
        <v>147</v>
      </c>
    </row>
    <row r="115" spans="2:65" s="11" customFormat="1" ht="13.5">
      <c r="B115" s="204"/>
      <c r="C115" s="205"/>
      <c r="D115" s="216" t="s">
        <v>158</v>
      </c>
      <c r="E115" s="217" t="s">
        <v>21</v>
      </c>
      <c r="F115" s="218" t="s">
        <v>182</v>
      </c>
      <c r="G115" s="205"/>
      <c r="H115" s="219">
        <v>19.382999999999999</v>
      </c>
      <c r="I115" s="210"/>
      <c r="J115" s="205"/>
      <c r="K115" s="205"/>
      <c r="L115" s="211"/>
      <c r="M115" s="212"/>
      <c r="N115" s="213"/>
      <c r="O115" s="213"/>
      <c r="P115" s="213"/>
      <c r="Q115" s="213"/>
      <c r="R115" s="213"/>
      <c r="S115" s="213"/>
      <c r="T115" s="214"/>
      <c r="AT115" s="215" t="s">
        <v>158</v>
      </c>
      <c r="AU115" s="215" t="s">
        <v>156</v>
      </c>
      <c r="AV115" s="11" t="s">
        <v>156</v>
      </c>
      <c r="AW115" s="11" t="s">
        <v>34</v>
      </c>
      <c r="AX115" s="11" t="s">
        <v>70</v>
      </c>
      <c r="AY115" s="215" t="s">
        <v>147</v>
      </c>
    </row>
    <row r="116" spans="2:65" s="11" customFormat="1" ht="13.5">
      <c r="B116" s="204"/>
      <c r="C116" s="205"/>
      <c r="D116" s="216" t="s">
        <v>158</v>
      </c>
      <c r="E116" s="217" t="s">
        <v>21</v>
      </c>
      <c r="F116" s="218" t="s">
        <v>183</v>
      </c>
      <c r="G116" s="205"/>
      <c r="H116" s="219">
        <v>9.1549999999999994</v>
      </c>
      <c r="I116" s="210"/>
      <c r="J116" s="205"/>
      <c r="K116" s="205"/>
      <c r="L116" s="211"/>
      <c r="M116" s="212"/>
      <c r="N116" s="213"/>
      <c r="O116" s="213"/>
      <c r="P116" s="213"/>
      <c r="Q116" s="213"/>
      <c r="R116" s="213"/>
      <c r="S116" s="213"/>
      <c r="T116" s="214"/>
      <c r="AT116" s="215" t="s">
        <v>158</v>
      </c>
      <c r="AU116" s="215" t="s">
        <v>156</v>
      </c>
      <c r="AV116" s="11" t="s">
        <v>156</v>
      </c>
      <c r="AW116" s="11" t="s">
        <v>34</v>
      </c>
      <c r="AX116" s="11" t="s">
        <v>70</v>
      </c>
      <c r="AY116" s="215" t="s">
        <v>147</v>
      </c>
    </row>
    <row r="117" spans="2:65" s="11" customFormat="1" ht="13.5">
      <c r="B117" s="204"/>
      <c r="C117" s="205"/>
      <c r="D117" s="216" t="s">
        <v>158</v>
      </c>
      <c r="E117" s="217" t="s">
        <v>21</v>
      </c>
      <c r="F117" s="218" t="s">
        <v>184</v>
      </c>
      <c r="G117" s="205"/>
      <c r="H117" s="219">
        <v>11.265000000000001</v>
      </c>
      <c r="I117" s="210"/>
      <c r="J117" s="205"/>
      <c r="K117" s="205"/>
      <c r="L117" s="211"/>
      <c r="M117" s="212"/>
      <c r="N117" s="213"/>
      <c r="O117" s="213"/>
      <c r="P117" s="213"/>
      <c r="Q117" s="213"/>
      <c r="R117" s="213"/>
      <c r="S117" s="213"/>
      <c r="T117" s="214"/>
      <c r="AT117" s="215" t="s">
        <v>158</v>
      </c>
      <c r="AU117" s="215" t="s">
        <v>156</v>
      </c>
      <c r="AV117" s="11" t="s">
        <v>156</v>
      </c>
      <c r="AW117" s="11" t="s">
        <v>34</v>
      </c>
      <c r="AX117" s="11" t="s">
        <v>70</v>
      </c>
      <c r="AY117" s="215" t="s">
        <v>147</v>
      </c>
    </row>
    <row r="118" spans="2:65" s="11" customFormat="1" ht="13.5">
      <c r="B118" s="204"/>
      <c r="C118" s="205"/>
      <c r="D118" s="216" t="s">
        <v>158</v>
      </c>
      <c r="E118" s="217" t="s">
        <v>21</v>
      </c>
      <c r="F118" s="218" t="s">
        <v>185</v>
      </c>
      <c r="G118" s="205"/>
      <c r="H118" s="219">
        <v>1.17</v>
      </c>
      <c r="I118" s="210"/>
      <c r="J118" s="205"/>
      <c r="K118" s="205"/>
      <c r="L118" s="211"/>
      <c r="M118" s="212"/>
      <c r="N118" s="213"/>
      <c r="O118" s="213"/>
      <c r="P118" s="213"/>
      <c r="Q118" s="213"/>
      <c r="R118" s="213"/>
      <c r="S118" s="213"/>
      <c r="T118" s="214"/>
      <c r="AT118" s="215" t="s">
        <v>158</v>
      </c>
      <c r="AU118" s="215" t="s">
        <v>156</v>
      </c>
      <c r="AV118" s="11" t="s">
        <v>156</v>
      </c>
      <c r="AW118" s="11" t="s">
        <v>34</v>
      </c>
      <c r="AX118" s="11" t="s">
        <v>70</v>
      </c>
      <c r="AY118" s="215" t="s">
        <v>147</v>
      </c>
    </row>
    <row r="119" spans="2:65" s="11" customFormat="1" ht="13.5">
      <c r="B119" s="204"/>
      <c r="C119" s="205"/>
      <c r="D119" s="216" t="s">
        <v>158</v>
      </c>
      <c r="E119" s="217" t="s">
        <v>21</v>
      </c>
      <c r="F119" s="218" t="s">
        <v>186</v>
      </c>
      <c r="G119" s="205"/>
      <c r="H119" s="219">
        <v>4.077</v>
      </c>
      <c r="I119" s="210"/>
      <c r="J119" s="205"/>
      <c r="K119" s="205"/>
      <c r="L119" s="211"/>
      <c r="M119" s="212"/>
      <c r="N119" s="213"/>
      <c r="O119" s="213"/>
      <c r="P119" s="213"/>
      <c r="Q119" s="213"/>
      <c r="R119" s="213"/>
      <c r="S119" s="213"/>
      <c r="T119" s="214"/>
      <c r="AT119" s="215" t="s">
        <v>158</v>
      </c>
      <c r="AU119" s="215" t="s">
        <v>156</v>
      </c>
      <c r="AV119" s="11" t="s">
        <v>156</v>
      </c>
      <c r="AW119" s="11" t="s">
        <v>34</v>
      </c>
      <c r="AX119" s="11" t="s">
        <v>70</v>
      </c>
      <c r="AY119" s="215" t="s">
        <v>147</v>
      </c>
    </row>
    <row r="120" spans="2:65" s="11" customFormat="1" ht="13.5">
      <c r="B120" s="204"/>
      <c r="C120" s="205"/>
      <c r="D120" s="216" t="s">
        <v>158</v>
      </c>
      <c r="E120" s="217" t="s">
        <v>21</v>
      </c>
      <c r="F120" s="218" t="s">
        <v>187</v>
      </c>
      <c r="G120" s="205"/>
      <c r="H120" s="219">
        <v>14.112</v>
      </c>
      <c r="I120" s="210"/>
      <c r="J120" s="205"/>
      <c r="K120" s="205"/>
      <c r="L120" s="211"/>
      <c r="M120" s="212"/>
      <c r="N120" s="213"/>
      <c r="O120" s="213"/>
      <c r="P120" s="213"/>
      <c r="Q120" s="213"/>
      <c r="R120" s="213"/>
      <c r="S120" s="213"/>
      <c r="T120" s="214"/>
      <c r="AT120" s="215" t="s">
        <v>158</v>
      </c>
      <c r="AU120" s="215" t="s">
        <v>156</v>
      </c>
      <c r="AV120" s="11" t="s">
        <v>156</v>
      </c>
      <c r="AW120" s="11" t="s">
        <v>34</v>
      </c>
      <c r="AX120" s="11" t="s">
        <v>70</v>
      </c>
      <c r="AY120" s="215" t="s">
        <v>147</v>
      </c>
    </row>
    <row r="121" spans="2:65" s="11" customFormat="1" ht="13.5">
      <c r="B121" s="204"/>
      <c r="C121" s="205"/>
      <c r="D121" s="216" t="s">
        <v>158</v>
      </c>
      <c r="E121" s="217" t="s">
        <v>21</v>
      </c>
      <c r="F121" s="218" t="s">
        <v>188</v>
      </c>
      <c r="G121" s="205"/>
      <c r="H121" s="219">
        <v>0.83</v>
      </c>
      <c r="I121" s="210"/>
      <c r="J121" s="205"/>
      <c r="K121" s="205"/>
      <c r="L121" s="211"/>
      <c r="M121" s="212"/>
      <c r="N121" s="213"/>
      <c r="O121" s="213"/>
      <c r="P121" s="213"/>
      <c r="Q121" s="213"/>
      <c r="R121" s="213"/>
      <c r="S121" s="213"/>
      <c r="T121" s="214"/>
      <c r="AT121" s="215" t="s">
        <v>158</v>
      </c>
      <c r="AU121" s="215" t="s">
        <v>156</v>
      </c>
      <c r="AV121" s="11" t="s">
        <v>156</v>
      </c>
      <c r="AW121" s="11" t="s">
        <v>34</v>
      </c>
      <c r="AX121" s="11" t="s">
        <v>70</v>
      </c>
      <c r="AY121" s="215" t="s">
        <v>147</v>
      </c>
    </row>
    <row r="122" spans="2:65" s="12" customFormat="1" ht="13.5">
      <c r="B122" s="220"/>
      <c r="C122" s="221"/>
      <c r="D122" s="206" t="s">
        <v>158</v>
      </c>
      <c r="E122" s="222" t="s">
        <v>21</v>
      </c>
      <c r="F122" s="223" t="s">
        <v>170</v>
      </c>
      <c r="G122" s="221"/>
      <c r="H122" s="224">
        <v>70.902000000000001</v>
      </c>
      <c r="I122" s="225"/>
      <c r="J122" s="221"/>
      <c r="K122" s="221"/>
      <c r="L122" s="226"/>
      <c r="M122" s="227"/>
      <c r="N122" s="228"/>
      <c r="O122" s="228"/>
      <c r="P122" s="228"/>
      <c r="Q122" s="228"/>
      <c r="R122" s="228"/>
      <c r="S122" s="228"/>
      <c r="T122" s="229"/>
      <c r="AT122" s="230" t="s">
        <v>158</v>
      </c>
      <c r="AU122" s="230" t="s">
        <v>156</v>
      </c>
      <c r="AV122" s="12" t="s">
        <v>155</v>
      </c>
      <c r="AW122" s="12" t="s">
        <v>34</v>
      </c>
      <c r="AX122" s="12" t="s">
        <v>78</v>
      </c>
      <c r="AY122" s="230" t="s">
        <v>147</v>
      </c>
    </row>
    <row r="123" spans="2:65" s="1" customFormat="1" ht="22.5" customHeight="1">
      <c r="B123" s="40"/>
      <c r="C123" s="192" t="s">
        <v>175</v>
      </c>
      <c r="D123" s="192" t="s">
        <v>150</v>
      </c>
      <c r="E123" s="193" t="s">
        <v>189</v>
      </c>
      <c r="F123" s="194" t="s">
        <v>190</v>
      </c>
      <c r="G123" s="195" t="s">
        <v>165</v>
      </c>
      <c r="H123" s="196">
        <v>62.4</v>
      </c>
      <c r="I123" s="197"/>
      <c r="J123" s="198">
        <f>ROUND(I123*H123,2)</f>
        <v>0</v>
      </c>
      <c r="K123" s="194" t="s">
        <v>191</v>
      </c>
      <c r="L123" s="60"/>
      <c r="M123" s="199" t="s">
        <v>21</v>
      </c>
      <c r="N123" s="200" t="s">
        <v>42</v>
      </c>
      <c r="O123" s="41"/>
      <c r="P123" s="201">
        <f>O123*H123</f>
        <v>0</v>
      </c>
      <c r="Q123" s="201">
        <v>2.63E-4</v>
      </c>
      <c r="R123" s="201">
        <f>Q123*H123</f>
        <v>1.6411200000000001E-2</v>
      </c>
      <c r="S123" s="201">
        <v>0</v>
      </c>
      <c r="T123" s="202">
        <f>S123*H123</f>
        <v>0</v>
      </c>
      <c r="AR123" s="23" t="s">
        <v>155</v>
      </c>
      <c r="AT123" s="23" t="s">
        <v>150</v>
      </c>
      <c r="AU123" s="23" t="s">
        <v>156</v>
      </c>
      <c r="AY123" s="23" t="s">
        <v>147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3" t="s">
        <v>156</v>
      </c>
      <c r="BK123" s="203">
        <f>ROUND(I123*H123,2)</f>
        <v>0</v>
      </c>
      <c r="BL123" s="23" t="s">
        <v>155</v>
      </c>
      <c r="BM123" s="23" t="s">
        <v>192</v>
      </c>
    </row>
    <row r="124" spans="2:65" s="11" customFormat="1" ht="13.5">
      <c r="B124" s="204"/>
      <c r="C124" s="205"/>
      <c r="D124" s="216" t="s">
        <v>158</v>
      </c>
      <c r="E124" s="217" t="s">
        <v>21</v>
      </c>
      <c r="F124" s="218" t="s">
        <v>193</v>
      </c>
      <c r="G124" s="205"/>
      <c r="H124" s="219">
        <v>21.22</v>
      </c>
      <c r="I124" s="210"/>
      <c r="J124" s="205"/>
      <c r="K124" s="205"/>
      <c r="L124" s="211"/>
      <c r="M124" s="212"/>
      <c r="N124" s="213"/>
      <c r="O124" s="213"/>
      <c r="P124" s="213"/>
      <c r="Q124" s="213"/>
      <c r="R124" s="213"/>
      <c r="S124" s="213"/>
      <c r="T124" s="214"/>
      <c r="AT124" s="215" t="s">
        <v>158</v>
      </c>
      <c r="AU124" s="215" t="s">
        <v>156</v>
      </c>
      <c r="AV124" s="11" t="s">
        <v>156</v>
      </c>
      <c r="AW124" s="11" t="s">
        <v>34</v>
      </c>
      <c r="AX124" s="11" t="s">
        <v>70</v>
      </c>
      <c r="AY124" s="215" t="s">
        <v>147</v>
      </c>
    </row>
    <row r="125" spans="2:65" s="11" customFormat="1" ht="13.5">
      <c r="B125" s="204"/>
      <c r="C125" s="205"/>
      <c r="D125" s="216" t="s">
        <v>158</v>
      </c>
      <c r="E125" s="217" t="s">
        <v>21</v>
      </c>
      <c r="F125" s="218" t="s">
        <v>194</v>
      </c>
      <c r="G125" s="205"/>
      <c r="H125" s="219">
        <v>3.21</v>
      </c>
      <c r="I125" s="210"/>
      <c r="J125" s="205"/>
      <c r="K125" s="205"/>
      <c r="L125" s="211"/>
      <c r="M125" s="212"/>
      <c r="N125" s="213"/>
      <c r="O125" s="213"/>
      <c r="P125" s="213"/>
      <c r="Q125" s="213"/>
      <c r="R125" s="213"/>
      <c r="S125" s="213"/>
      <c r="T125" s="214"/>
      <c r="AT125" s="215" t="s">
        <v>158</v>
      </c>
      <c r="AU125" s="215" t="s">
        <v>156</v>
      </c>
      <c r="AV125" s="11" t="s">
        <v>156</v>
      </c>
      <c r="AW125" s="11" t="s">
        <v>34</v>
      </c>
      <c r="AX125" s="11" t="s">
        <v>70</v>
      </c>
      <c r="AY125" s="215" t="s">
        <v>147</v>
      </c>
    </row>
    <row r="126" spans="2:65" s="11" customFormat="1" ht="13.5">
      <c r="B126" s="204"/>
      <c r="C126" s="205"/>
      <c r="D126" s="216" t="s">
        <v>158</v>
      </c>
      <c r="E126" s="217" t="s">
        <v>21</v>
      </c>
      <c r="F126" s="218" t="s">
        <v>195</v>
      </c>
      <c r="G126" s="205"/>
      <c r="H126" s="219">
        <v>28.43</v>
      </c>
      <c r="I126" s="210"/>
      <c r="J126" s="205"/>
      <c r="K126" s="205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158</v>
      </c>
      <c r="AU126" s="215" t="s">
        <v>156</v>
      </c>
      <c r="AV126" s="11" t="s">
        <v>156</v>
      </c>
      <c r="AW126" s="11" t="s">
        <v>34</v>
      </c>
      <c r="AX126" s="11" t="s">
        <v>70</v>
      </c>
      <c r="AY126" s="215" t="s">
        <v>147</v>
      </c>
    </row>
    <row r="127" spans="2:65" s="11" customFormat="1" ht="13.5">
      <c r="B127" s="204"/>
      <c r="C127" s="205"/>
      <c r="D127" s="216" t="s">
        <v>158</v>
      </c>
      <c r="E127" s="217" t="s">
        <v>21</v>
      </c>
      <c r="F127" s="218" t="s">
        <v>196</v>
      </c>
      <c r="G127" s="205"/>
      <c r="H127" s="219">
        <v>9.5399999999999991</v>
      </c>
      <c r="I127" s="210"/>
      <c r="J127" s="205"/>
      <c r="K127" s="205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158</v>
      </c>
      <c r="AU127" s="215" t="s">
        <v>156</v>
      </c>
      <c r="AV127" s="11" t="s">
        <v>156</v>
      </c>
      <c r="AW127" s="11" t="s">
        <v>34</v>
      </c>
      <c r="AX127" s="11" t="s">
        <v>70</v>
      </c>
      <c r="AY127" s="215" t="s">
        <v>147</v>
      </c>
    </row>
    <row r="128" spans="2:65" s="12" customFormat="1" ht="13.5">
      <c r="B128" s="220"/>
      <c r="C128" s="221"/>
      <c r="D128" s="206" t="s">
        <v>158</v>
      </c>
      <c r="E128" s="222" t="s">
        <v>21</v>
      </c>
      <c r="F128" s="223" t="s">
        <v>170</v>
      </c>
      <c r="G128" s="221"/>
      <c r="H128" s="224">
        <v>62.4</v>
      </c>
      <c r="I128" s="225"/>
      <c r="J128" s="221"/>
      <c r="K128" s="221"/>
      <c r="L128" s="226"/>
      <c r="M128" s="227"/>
      <c r="N128" s="228"/>
      <c r="O128" s="228"/>
      <c r="P128" s="228"/>
      <c r="Q128" s="228"/>
      <c r="R128" s="228"/>
      <c r="S128" s="228"/>
      <c r="T128" s="229"/>
      <c r="AT128" s="230" t="s">
        <v>158</v>
      </c>
      <c r="AU128" s="230" t="s">
        <v>156</v>
      </c>
      <c r="AV128" s="12" t="s">
        <v>155</v>
      </c>
      <c r="AW128" s="12" t="s">
        <v>34</v>
      </c>
      <c r="AX128" s="12" t="s">
        <v>78</v>
      </c>
      <c r="AY128" s="230" t="s">
        <v>147</v>
      </c>
    </row>
    <row r="129" spans="2:65" s="1" customFormat="1" ht="22.5" customHeight="1">
      <c r="B129" s="40"/>
      <c r="C129" s="192" t="s">
        <v>197</v>
      </c>
      <c r="D129" s="192" t="s">
        <v>150</v>
      </c>
      <c r="E129" s="193" t="s">
        <v>198</v>
      </c>
      <c r="F129" s="194" t="s">
        <v>199</v>
      </c>
      <c r="G129" s="195" t="s">
        <v>165</v>
      </c>
      <c r="H129" s="196">
        <v>24.43</v>
      </c>
      <c r="I129" s="197"/>
      <c r="J129" s="198">
        <f>ROUND(I129*H129,2)</f>
        <v>0</v>
      </c>
      <c r="K129" s="194" t="s">
        <v>154</v>
      </c>
      <c r="L129" s="60"/>
      <c r="M129" s="199" t="s">
        <v>21</v>
      </c>
      <c r="N129" s="200" t="s">
        <v>42</v>
      </c>
      <c r="O129" s="41"/>
      <c r="P129" s="201">
        <f>O129*H129</f>
        <v>0</v>
      </c>
      <c r="Q129" s="201">
        <v>2.0480000000000002E-2</v>
      </c>
      <c r="R129" s="201">
        <f>Q129*H129</f>
        <v>0.50032640000000006</v>
      </c>
      <c r="S129" s="201">
        <v>0</v>
      </c>
      <c r="T129" s="202">
        <f>S129*H129</f>
        <v>0</v>
      </c>
      <c r="AR129" s="23" t="s">
        <v>155</v>
      </c>
      <c r="AT129" s="23" t="s">
        <v>150</v>
      </c>
      <c r="AU129" s="23" t="s">
        <v>156</v>
      </c>
      <c r="AY129" s="23" t="s">
        <v>147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3" t="s">
        <v>156</v>
      </c>
      <c r="BK129" s="203">
        <f>ROUND(I129*H129,2)</f>
        <v>0</v>
      </c>
      <c r="BL129" s="23" t="s">
        <v>155</v>
      </c>
      <c r="BM129" s="23" t="s">
        <v>200</v>
      </c>
    </row>
    <row r="130" spans="2:65" s="11" customFormat="1" ht="13.5">
      <c r="B130" s="204"/>
      <c r="C130" s="205"/>
      <c r="D130" s="206" t="s">
        <v>158</v>
      </c>
      <c r="E130" s="207" t="s">
        <v>21</v>
      </c>
      <c r="F130" s="208" t="s">
        <v>201</v>
      </c>
      <c r="G130" s="205"/>
      <c r="H130" s="209">
        <v>24.43</v>
      </c>
      <c r="I130" s="210"/>
      <c r="J130" s="205"/>
      <c r="K130" s="205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158</v>
      </c>
      <c r="AU130" s="215" t="s">
        <v>156</v>
      </c>
      <c r="AV130" s="11" t="s">
        <v>156</v>
      </c>
      <c r="AW130" s="11" t="s">
        <v>34</v>
      </c>
      <c r="AX130" s="11" t="s">
        <v>78</v>
      </c>
      <c r="AY130" s="215" t="s">
        <v>147</v>
      </c>
    </row>
    <row r="131" spans="2:65" s="1" customFormat="1" ht="22.5" customHeight="1">
      <c r="B131" s="40"/>
      <c r="C131" s="192" t="s">
        <v>202</v>
      </c>
      <c r="D131" s="192" t="s">
        <v>150</v>
      </c>
      <c r="E131" s="193" t="s">
        <v>203</v>
      </c>
      <c r="F131" s="194" t="s">
        <v>204</v>
      </c>
      <c r="G131" s="195" t="s">
        <v>165</v>
      </c>
      <c r="H131" s="196">
        <v>8</v>
      </c>
      <c r="I131" s="197"/>
      <c r="J131" s="198">
        <f>ROUND(I131*H131,2)</f>
        <v>0</v>
      </c>
      <c r="K131" s="194" t="s">
        <v>191</v>
      </c>
      <c r="L131" s="60"/>
      <c r="M131" s="199" t="s">
        <v>21</v>
      </c>
      <c r="N131" s="200" t="s">
        <v>42</v>
      </c>
      <c r="O131" s="41"/>
      <c r="P131" s="201">
        <f>O131*H131</f>
        <v>0</v>
      </c>
      <c r="Q131" s="201">
        <v>0.04</v>
      </c>
      <c r="R131" s="201">
        <f>Q131*H131</f>
        <v>0.32</v>
      </c>
      <c r="S131" s="201">
        <v>0</v>
      </c>
      <c r="T131" s="202">
        <f>S131*H131</f>
        <v>0</v>
      </c>
      <c r="AR131" s="23" t="s">
        <v>155</v>
      </c>
      <c r="AT131" s="23" t="s">
        <v>150</v>
      </c>
      <c r="AU131" s="23" t="s">
        <v>156</v>
      </c>
      <c r="AY131" s="23" t="s">
        <v>147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3" t="s">
        <v>156</v>
      </c>
      <c r="BK131" s="203">
        <f>ROUND(I131*H131,2)</f>
        <v>0</v>
      </c>
      <c r="BL131" s="23" t="s">
        <v>155</v>
      </c>
      <c r="BM131" s="23" t="s">
        <v>205</v>
      </c>
    </row>
    <row r="132" spans="2:65" s="1" customFormat="1" ht="22.5" customHeight="1">
      <c r="B132" s="40"/>
      <c r="C132" s="192" t="s">
        <v>206</v>
      </c>
      <c r="D132" s="192" t="s">
        <v>150</v>
      </c>
      <c r="E132" s="193" t="s">
        <v>207</v>
      </c>
      <c r="F132" s="194" t="s">
        <v>208</v>
      </c>
      <c r="G132" s="195" t="s">
        <v>165</v>
      </c>
      <c r="H132" s="196">
        <v>9.1999999999999993</v>
      </c>
      <c r="I132" s="197"/>
      <c r="J132" s="198">
        <f>ROUND(I132*H132,2)</f>
        <v>0</v>
      </c>
      <c r="K132" s="194" t="s">
        <v>191</v>
      </c>
      <c r="L132" s="60"/>
      <c r="M132" s="199" t="s">
        <v>21</v>
      </c>
      <c r="N132" s="200" t="s">
        <v>42</v>
      </c>
      <c r="O132" s="41"/>
      <c r="P132" s="201">
        <f>O132*H132</f>
        <v>0</v>
      </c>
      <c r="Q132" s="201">
        <v>4.8900000000000002E-3</v>
      </c>
      <c r="R132" s="201">
        <f>Q132*H132</f>
        <v>4.4988E-2</v>
      </c>
      <c r="S132" s="201">
        <v>0</v>
      </c>
      <c r="T132" s="202">
        <f>S132*H132</f>
        <v>0</v>
      </c>
      <c r="AR132" s="23" t="s">
        <v>155</v>
      </c>
      <c r="AT132" s="23" t="s">
        <v>150</v>
      </c>
      <c r="AU132" s="23" t="s">
        <v>156</v>
      </c>
      <c r="AY132" s="23" t="s">
        <v>147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3" t="s">
        <v>156</v>
      </c>
      <c r="BK132" s="203">
        <f>ROUND(I132*H132,2)</f>
        <v>0</v>
      </c>
      <c r="BL132" s="23" t="s">
        <v>155</v>
      </c>
      <c r="BM132" s="23" t="s">
        <v>209</v>
      </c>
    </row>
    <row r="133" spans="2:65" s="11" customFormat="1" ht="13.5">
      <c r="B133" s="204"/>
      <c r="C133" s="205"/>
      <c r="D133" s="206" t="s">
        <v>158</v>
      </c>
      <c r="E133" s="207" t="s">
        <v>21</v>
      </c>
      <c r="F133" s="208" t="s">
        <v>210</v>
      </c>
      <c r="G133" s="205"/>
      <c r="H133" s="209">
        <v>9.1999999999999993</v>
      </c>
      <c r="I133" s="210"/>
      <c r="J133" s="205"/>
      <c r="K133" s="205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158</v>
      </c>
      <c r="AU133" s="215" t="s">
        <v>156</v>
      </c>
      <c r="AV133" s="11" t="s">
        <v>156</v>
      </c>
      <c r="AW133" s="11" t="s">
        <v>34</v>
      </c>
      <c r="AX133" s="11" t="s">
        <v>78</v>
      </c>
      <c r="AY133" s="215" t="s">
        <v>147</v>
      </c>
    </row>
    <row r="134" spans="2:65" s="1" customFormat="1" ht="22.5" customHeight="1">
      <c r="B134" s="40"/>
      <c r="C134" s="192" t="s">
        <v>211</v>
      </c>
      <c r="D134" s="192" t="s">
        <v>150</v>
      </c>
      <c r="E134" s="193" t="s">
        <v>212</v>
      </c>
      <c r="F134" s="194" t="s">
        <v>213</v>
      </c>
      <c r="G134" s="195" t="s">
        <v>165</v>
      </c>
      <c r="H134" s="196">
        <v>12.5</v>
      </c>
      <c r="I134" s="197"/>
      <c r="J134" s="198">
        <f>ROUND(I134*H134,2)</f>
        <v>0</v>
      </c>
      <c r="K134" s="194" t="s">
        <v>154</v>
      </c>
      <c r="L134" s="60"/>
      <c r="M134" s="199" t="s">
        <v>21</v>
      </c>
      <c r="N134" s="200" t="s">
        <v>42</v>
      </c>
      <c r="O134" s="41"/>
      <c r="P134" s="201">
        <f>O134*H134</f>
        <v>0</v>
      </c>
      <c r="Q134" s="201">
        <v>1.8380000000000001E-2</v>
      </c>
      <c r="R134" s="201">
        <f>Q134*H134</f>
        <v>0.22975000000000001</v>
      </c>
      <c r="S134" s="201">
        <v>0</v>
      </c>
      <c r="T134" s="202">
        <f>S134*H134</f>
        <v>0</v>
      </c>
      <c r="AR134" s="23" t="s">
        <v>155</v>
      </c>
      <c r="AT134" s="23" t="s">
        <v>150</v>
      </c>
      <c r="AU134" s="23" t="s">
        <v>156</v>
      </c>
      <c r="AY134" s="23" t="s">
        <v>147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3" t="s">
        <v>156</v>
      </c>
      <c r="BK134" s="203">
        <f>ROUND(I134*H134,2)</f>
        <v>0</v>
      </c>
      <c r="BL134" s="23" t="s">
        <v>155</v>
      </c>
      <c r="BM134" s="23" t="s">
        <v>214</v>
      </c>
    </row>
    <row r="135" spans="2:65" s="11" customFormat="1" ht="13.5">
      <c r="B135" s="204"/>
      <c r="C135" s="205"/>
      <c r="D135" s="216" t="s">
        <v>158</v>
      </c>
      <c r="E135" s="217" t="s">
        <v>21</v>
      </c>
      <c r="F135" s="218" t="s">
        <v>215</v>
      </c>
      <c r="G135" s="205"/>
      <c r="H135" s="219">
        <v>0.9</v>
      </c>
      <c r="I135" s="210"/>
      <c r="J135" s="205"/>
      <c r="K135" s="205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158</v>
      </c>
      <c r="AU135" s="215" t="s">
        <v>156</v>
      </c>
      <c r="AV135" s="11" t="s">
        <v>156</v>
      </c>
      <c r="AW135" s="11" t="s">
        <v>34</v>
      </c>
      <c r="AX135" s="11" t="s">
        <v>70</v>
      </c>
      <c r="AY135" s="215" t="s">
        <v>147</v>
      </c>
    </row>
    <row r="136" spans="2:65" s="11" customFormat="1" ht="13.5">
      <c r="B136" s="204"/>
      <c r="C136" s="205"/>
      <c r="D136" s="216" t="s">
        <v>158</v>
      </c>
      <c r="E136" s="217" t="s">
        <v>21</v>
      </c>
      <c r="F136" s="218" t="s">
        <v>216</v>
      </c>
      <c r="G136" s="205"/>
      <c r="H136" s="219">
        <v>7.2</v>
      </c>
      <c r="I136" s="210"/>
      <c r="J136" s="205"/>
      <c r="K136" s="205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158</v>
      </c>
      <c r="AU136" s="215" t="s">
        <v>156</v>
      </c>
      <c r="AV136" s="11" t="s">
        <v>156</v>
      </c>
      <c r="AW136" s="11" t="s">
        <v>34</v>
      </c>
      <c r="AX136" s="11" t="s">
        <v>70</v>
      </c>
      <c r="AY136" s="215" t="s">
        <v>147</v>
      </c>
    </row>
    <row r="137" spans="2:65" s="11" customFormat="1" ht="13.5">
      <c r="B137" s="204"/>
      <c r="C137" s="205"/>
      <c r="D137" s="216" t="s">
        <v>158</v>
      </c>
      <c r="E137" s="217" t="s">
        <v>21</v>
      </c>
      <c r="F137" s="218" t="s">
        <v>217</v>
      </c>
      <c r="G137" s="205"/>
      <c r="H137" s="219">
        <v>1.8</v>
      </c>
      <c r="I137" s="210"/>
      <c r="J137" s="205"/>
      <c r="K137" s="205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158</v>
      </c>
      <c r="AU137" s="215" t="s">
        <v>156</v>
      </c>
      <c r="AV137" s="11" t="s">
        <v>156</v>
      </c>
      <c r="AW137" s="11" t="s">
        <v>34</v>
      </c>
      <c r="AX137" s="11" t="s">
        <v>70</v>
      </c>
      <c r="AY137" s="215" t="s">
        <v>147</v>
      </c>
    </row>
    <row r="138" spans="2:65" s="11" customFormat="1" ht="13.5">
      <c r="B138" s="204"/>
      <c r="C138" s="205"/>
      <c r="D138" s="216" t="s">
        <v>158</v>
      </c>
      <c r="E138" s="217" t="s">
        <v>21</v>
      </c>
      <c r="F138" s="218" t="s">
        <v>218</v>
      </c>
      <c r="G138" s="205"/>
      <c r="H138" s="219">
        <v>2.6</v>
      </c>
      <c r="I138" s="210"/>
      <c r="J138" s="205"/>
      <c r="K138" s="205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158</v>
      </c>
      <c r="AU138" s="215" t="s">
        <v>156</v>
      </c>
      <c r="AV138" s="11" t="s">
        <v>156</v>
      </c>
      <c r="AW138" s="11" t="s">
        <v>34</v>
      </c>
      <c r="AX138" s="11" t="s">
        <v>70</v>
      </c>
      <c r="AY138" s="215" t="s">
        <v>147</v>
      </c>
    </row>
    <row r="139" spans="2:65" s="12" customFormat="1" ht="13.5">
      <c r="B139" s="220"/>
      <c r="C139" s="221"/>
      <c r="D139" s="206" t="s">
        <v>158</v>
      </c>
      <c r="E139" s="222" t="s">
        <v>21</v>
      </c>
      <c r="F139" s="223" t="s">
        <v>170</v>
      </c>
      <c r="G139" s="221"/>
      <c r="H139" s="224">
        <v>12.5</v>
      </c>
      <c r="I139" s="225"/>
      <c r="J139" s="221"/>
      <c r="K139" s="221"/>
      <c r="L139" s="226"/>
      <c r="M139" s="227"/>
      <c r="N139" s="228"/>
      <c r="O139" s="228"/>
      <c r="P139" s="228"/>
      <c r="Q139" s="228"/>
      <c r="R139" s="228"/>
      <c r="S139" s="228"/>
      <c r="T139" s="229"/>
      <c r="AT139" s="230" t="s">
        <v>158</v>
      </c>
      <c r="AU139" s="230" t="s">
        <v>156</v>
      </c>
      <c r="AV139" s="12" t="s">
        <v>155</v>
      </c>
      <c r="AW139" s="12" t="s">
        <v>34</v>
      </c>
      <c r="AX139" s="12" t="s">
        <v>78</v>
      </c>
      <c r="AY139" s="230" t="s">
        <v>147</v>
      </c>
    </row>
    <row r="140" spans="2:65" s="1" customFormat="1" ht="22.5" customHeight="1">
      <c r="B140" s="40"/>
      <c r="C140" s="192" t="s">
        <v>219</v>
      </c>
      <c r="D140" s="192" t="s">
        <v>150</v>
      </c>
      <c r="E140" s="193" t="s">
        <v>220</v>
      </c>
      <c r="F140" s="194" t="s">
        <v>221</v>
      </c>
      <c r="G140" s="195" t="s">
        <v>165</v>
      </c>
      <c r="H140" s="196">
        <v>8</v>
      </c>
      <c r="I140" s="197"/>
      <c r="J140" s="198">
        <f>ROUND(I140*H140,2)</f>
        <v>0</v>
      </c>
      <c r="K140" s="194" t="s">
        <v>191</v>
      </c>
      <c r="L140" s="60"/>
      <c r="M140" s="199" t="s">
        <v>21</v>
      </c>
      <c r="N140" s="200" t="s">
        <v>42</v>
      </c>
      <c r="O140" s="41"/>
      <c r="P140" s="201">
        <f>O140*H140</f>
        <v>0</v>
      </c>
      <c r="Q140" s="201">
        <v>4.1529999999999997E-2</v>
      </c>
      <c r="R140" s="201">
        <f>Q140*H140</f>
        <v>0.33223999999999998</v>
      </c>
      <c r="S140" s="201">
        <v>0</v>
      </c>
      <c r="T140" s="202">
        <f>S140*H140</f>
        <v>0</v>
      </c>
      <c r="AR140" s="23" t="s">
        <v>155</v>
      </c>
      <c r="AT140" s="23" t="s">
        <v>150</v>
      </c>
      <c r="AU140" s="23" t="s">
        <v>156</v>
      </c>
      <c r="AY140" s="23" t="s">
        <v>147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3" t="s">
        <v>156</v>
      </c>
      <c r="BK140" s="203">
        <f>ROUND(I140*H140,2)</f>
        <v>0</v>
      </c>
      <c r="BL140" s="23" t="s">
        <v>155</v>
      </c>
      <c r="BM140" s="23" t="s">
        <v>222</v>
      </c>
    </row>
    <row r="141" spans="2:65" s="1" customFormat="1" ht="22.5" customHeight="1">
      <c r="B141" s="40"/>
      <c r="C141" s="192" t="s">
        <v>223</v>
      </c>
      <c r="D141" s="192" t="s">
        <v>150</v>
      </c>
      <c r="E141" s="193" t="s">
        <v>224</v>
      </c>
      <c r="F141" s="194" t="s">
        <v>225</v>
      </c>
      <c r="G141" s="195" t="s">
        <v>153</v>
      </c>
      <c r="H141" s="196">
        <v>10</v>
      </c>
      <c r="I141" s="197"/>
      <c r="J141" s="198">
        <f>ROUND(I141*H141,2)</f>
        <v>0</v>
      </c>
      <c r="K141" s="194" t="s">
        <v>191</v>
      </c>
      <c r="L141" s="60"/>
      <c r="M141" s="199" t="s">
        <v>21</v>
      </c>
      <c r="N141" s="200" t="s">
        <v>42</v>
      </c>
      <c r="O141" s="41"/>
      <c r="P141" s="201">
        <f>O141*H141</f>
        <v>0</v>
      </c>
      <c r="Q141" s="201">
        <v>3.7599999999999999E-3</v>
      </c>
      <c r="R141" s="201">
        <f>Q141*H141</f>
        <v>3.7600000000000001E-2</v>
      </c>
      <c r="S141" s="201">
        <v>0</v>
      </c>
      <c r="T141" s="202">
        <f>S141*H141</f>
        <v>0</v>
      </c>
      <c r="AR141" s="23" t="s">
        <v>155</v>
      </c>
      <c r="AT141" s="23" t="s">
        <v>150</v>
      </c>
      <c r="AU141" s="23" t="s">
        <v>156</v>
      </c>
      <c r="AY141" s="23" t="s">
        <v>147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3" t="s">
        <v>156</v>
      </c>
      <c r="BK141" s="203">
        <f>ROUND(I141*H141,2)</f>
        <v>0</v>
      </c>
      <c r="BL141" s="23" t="s">
        <v>155</v>
      </c>
      <c r="BM141" s="23" t="s">
        <v>226</v>
      </c>
    </row>
    <row r="142" spans="2:65" s="1" customFormat="1" ht="22.5" customHeight="1">
      <c r="B142" s="40"/>
      <c r="C142" s="192" t="s">
        <v>227</v>
      </c>
      <c r="D142" s="192" t="s">
        <v>150</v>
      </c>
      <c r="E142" s="193" t="s">
        <v>228</v>
      </c>
      <c r="F142" s="194" t="s">
        <v>229</v>
      </c>
      <c r="G142" s="195" t="s">
        <v>165</v>
      </c>
      <c r="H142" s="196">
        <v>213.381</v>
      </c>
      <c r="I142" s="197"/>
      <c r="J142" s="198">
        <f>ROUND(I142*H142,2)</f>
        <v>0</v>
      </c>
      <c r="K142" s="194" t="s">
        <v>154</v>
      </c>
      <c r="L142" s="60"/>
      <c r="M142" s="199" t="s">
        <v>21</v>
      </c>
      <c r="N142" s="200" t="s">
        <v>42</v>
      </c>
      <c r="O142" s="41"/>
      <c r="P142" s="201">
        <f>O142*H142</f>
        <v>0</v>
      </c>
      <c r="Q142" s="201">
        <v>5.7000000000000002E-3</v>
      </c>
      <c r="R142" s="201">
        <f>Q142*H142</f>
        <v>1.2162717000000001</v>
      </c>
      <c r="S142" s="201">
        <v>0</v>
      </c>
      <c r="T142" s="202">
        <f>S142*H142</f>
        <v>0</v>
      </c>
      <c r="AR142" s="23" t="s">
        <v>155</v>
      </c>
      <c r="AT142" s="23" t="s">
        <v>150</v>
      </c>
      <c r="AU142" s="23" t="s">
        <v>156</v>
      </c>
      <c r="AY142" s="23" t="s">
        <v>147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3" t="s">
        <v>156</v>
      </c>
      <c r="BK142" s="203">
        <f>ROUND(I142*H142,2)</f>
        <v>0</v>
      </c>
      <c r="BL142" s="23" t="s">
        <v>155</v>
      </c>
      <c r="BM142" s="23" t="s">
        <v>230</v>
      </c>
    </row>
    <row r="143" spans="2:65" s="11" customFormat="1" ht="13.5">
      <c r="B143" s="204"/>
      <c r="C143" s="205"/>
      <c r="D143" s="216" t="s">
        <v>158</v>
      </c>
      <c r="E143" s="217" t="s">
        <v>21</v>
      </c>
      <c r="F143" s="218" t="s">
        <v>231</v>
      </c>
      <c r="G143" s="205"/>
      <c r="H143" s="219">
        <v>33.237000000000002</v>
      </c>
      <c r="I143" s="210"/>
      <c r="J143" s="205"/>
      <c r="K143" s="205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158</v>
      </c>
      <c r="AU143" s="215" t="s">
        <v>156</v>
      </c>
      <c r="AV143" s="11" t="s">
        <v>156</v>
      </c>
      <c r="AW143" s="11" t="s">
        <v>34</v>
      </c>
      <c r="AX143" s="11" t="s">
        <v>70</v>
      </c>
      <c r="AY143" s="215" t="s">
        <v>147</v>
      </c>
    </row>
    <row r="144" spans="2:65" s="11" customFormat="1" ht="13.5">
      <c r="B144" s="204"/>
      <c r="C144" s="205"/>
      <c r="D144" s="216" t="s">
        <v>158</v>
      </c>
      <c r="E144" s="217" t="s">
        <v>21</v>
      </c>
      <c r="F144" s="218" t="s">
        <v>232</v>
      </c>
      <c r="G144" s="205"/>
      <c r="H144" s="219">
        <v>40.491999999999997</v>
      </c>
      <c r="I144" s="210"/>
      <c r="J144" s="205"/>
      <c r="K144" s="205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158</v>
      </c>
      <c r="AU144" s="215" t="s">
        <v>156</v>
      </c>
      <c r="AV144" s="11" t="s">
        <v>156</v>
      </c>
      <c r="AW144" s="11" t="s">
        <v>34</v>
      </c>
      <c r="AX144" s="11" t="s">
        <v>70</v>
      </c>
      <c r="AY144" s="215" t="s">
        <v>147</v>
      </c>
    </row>
    <row r="145" spans="2:65" s="11" customFormat="1" ht="13.5">
      <c r="B145" s="204"/>
      <c r="C145" s="205"/>
      <c r="D145" s="216" t="s">
        <v>158</v>
      </c>
      <c r="E145" s="217" t="s">
        <v>21</v>
      </c>
      <c r="F145" s="218" t="s">
        <v>233</v>
      </c>
      <c r="G145" s="205"/>
      <c r="H145" s="219">
        <v>31.468</v>
      </c>
      <c r="I145" s="210"/>
      <c r="J145" s="205"/>
      <c r="K145" s="205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158</v>
      </c>
      <c r="AU145" s="215" t="s">
        <v>156</v>
      </c>
      <c r="AV145" s="11" t="s">
        <v>156</v>
      </c>
      <c r="AW145" s="11" t="s">
        <v>34</v>
      </c>
      <c r="AX145" s="11" t="s">
        <v>70</v>
      </c>
      <c r="AY145" s="215" t="s">
        <v>147</v>
      </c>
    </row>
    <row r="146" spans="2:65" s="11" customFormat="1" ht="13.5">
      <c r="B146" s="204"/>
      <c r="C146" s="205"/>
      <c r="D146" s="216" t="s">
        <v>158</v>
      </c>
      <c r="E146" s="217" t="s">
        <v>21</v>
      </c>
      <c r="F146" s="218" t="s">
        <v>234</v>
      </c>
      <c r="G146" s="205"/>
      <c r="H146" s="219">
        <v>47.54</v>
      </c>
      <c r="I146" s="210"/>
      <c r="J146" s="205"/>
      <c r="K146" s="205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158</v>
      </c>
      <c r="AU146" s="215" t="s">
        <v>156</v>
      </c>
      <c r="AV146" s="11" t="s">
        <v>156</v>
      </c>
      <c r="AW146" s="11" t="s">
        <v>34</v>
      </c>
      <c r="AX146" s="11" t="s">
        <v>70</v>
      </c>
      <c r="AY146" s="215" t="s">
        <v>147</v>
      </c>
    </row>
    <row r="147" spans="2:65" s="11" customFormat="1" ht="13.5">
      <c r="B147" s="204"/>
      <c r="C147" s="205"/>
      <c r="D147" s="216" t="s">
        <v>158</v>
      </c>
      <c r="E147" s="217" t="s">
        <v>21</v>
      </c>
      <c r="F147" s="218" t="s">
        <v>235</v>
      </c>
      <c r="G147" s="205"/>
      <c r="H147" s="219">
        <v>3.92</v>
      </c>
      <c r="I147" s="210"/>
      <c r="J147" s="205"/>
      <c r="K147" s="205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158</v>
      </c>
      <c r="AU147" s="215" t="s">
        <v>156</v>
      </c>
      <c r="AV147" s="11" t="s">
        <v>156</v>
      </c>
      <c r="AW147" s="11" t="s">
        <v>34</v>
      </c>
      <c r="AX147" s="11" t="s">
        <v>70</v>
      </c>
      <c r="AY147" s="215" t="s">
        <v>147</v>
      </c>
    </row>
    <row r="148" spans="2:65" s="11" customFormat="1" ht="13.5">
      <c r="B148" s="204"/>
      <c r="C148" s="205"/>
      <c r="D148" s="216" t="s">
        <v>158</v>
      </c>
      <c r="E148" s="217" t="s">
        <v>21</v>
      </c>
      <c r="F148" s="218" t="s">
        <v>236</v>
      </c>
      <c r="G148" s="205"/>
      <c r="H148" s="219">
        <v>8.1280000000000001</v>
      </c>
      <c r="I148" s="210"/>
      <c r="J148" s="205"/>
      <c r="K148" s="205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158</v>
      </c>
      <c r="AU148" s="215" t="s">
        <v>156</v>
      </c>
      <c r="AV148" s="11" t="s">
        <v>156</v>
      </c>
      <c r="AW148" s="11" t="s">
        <v>34</v>
      </c>
      <c r="AX148" s="11" t="s">
        <v>70</v>
      </c>
      <c r="AY148" s="215" t="s">
        <v>147</v>
      </c>
    </row>
    <row r="149" spans="2:65" s="11" customFormat="1" ht="13.5">
      <c r="B149" s="204"/>
      <c r="C149" s="205"/>
      <c r="D149" s="216" t="s">
        <v>158</v>
      </c>
      <c r="E149" s="217" t="s">
        <v>21</v>
      </c>
      <c r="F149" s="218" t="s">
        <v>237</v>
      </c>
      <c r="G149" s="205"/>
      <c r="H149" s="219">
        <v>38.036000000000001</v>
      </c>
      <c r="I149" s="210"/>
      <c r="J149" s="205"/>
      <c r="K149" s="205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158</v>
      </c>
      <c r="AU149" s="215" t="s">
        <v>156</v>
      </c>
      <c r="AV149" s="11" t="s">
        <v>156</v>
      </c>
      <c r="AW149" s="11" t="s">
        <v>34</v>
      </c>
      <c r="AX149" s="11" t="s">
        <v>70</v>
      </c>
      <c r="AY149" s="215" t="s">
        <v>147</v>
      </c>
    </row>
    <row r="150" spans="2:65" s="11" customFormat="1" ht="13.5">
      <c r="B150" s="204"/>
      <c r="C150" s="205"/>
      <c r="D150" s="216" t="s">
        <v>158</v>
      </c>
      <c r="E150" s="217" t="s">
        <v>21</v>
      </c>
      <c r="F150" s="218" t="s">
        <v>238</v>
      </c>
      <c r="G150" s="205"/>
      <c r="H150" s="219">
        <v>10.56</v>
      </c>
      <c r="I150" s="210"/>
      <c r="J150" s="205"/>
      <c r="K150" s="205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158</v>
      </c>
      <c r="AU150" s="215" t="s">
        <v>156</v>
      </c>
      <c r="AV150" s="11" t="s">
        <v>156</v>
      </c>
      <c r="AW150" s="11" t="s">
        <v>34</v>
      </c>
      <c r="AX150" s="11" t="s">
        <v>70</v>
      </c>
      <c r="AY150" s="215" t="s">
        <v>147</v>
      </c>
    </row>
    <row r="151" spans="2:65" s="12" customFormat="1" ht="13.5">
      <c r="B151" s="220"/>
      <c r="C151" s="221"/>
      <c r="D151" s="206" t="s">
        <v>158</v>
      </c>
      <c r="E151" s="222" t="s">
        <v>21</v>
      </c>
      <c r="F151" s="223" t="s">
        <v>170</v>
      </c>
      <c r="G151" s="221"/>
      <c r="H151" s="224">
        <v>213.381</v>
      </c>
      <c r="I151" s="225"/>
      <c r="J151" s="221"/>
      <c r="K151" s="221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158</v>
      </c>
      <c r="AU151" s="230" t="s">
        <v>156</v>
      </c>
      <c r="AV151" s="12" t="s">
        <v>155</v>
      </c>
      <c r="AW151" s="12" t="s">
        <v>34</v>
      </c>
      <c r="AX151" s="12" t="s">
        <v>78</v>
      </c>
      <c r="AY151" s="230" t="s">
        <v>147</v>
      </c>
    </row>
    <row r="152" spans="2:65" s="1" customFormat="1" ht="22.5" customHeight="1">
      <c r="B152" s="40"/>
      <c r="C152" s="192" t="s">
        <v>10</v>
      </c>
      <c r="D152" s="192" t="s">
        <v>150</v>
      </c>
      <c r="E152" s="193" t="s">
        <v>239</v>
      </c>
      <c r="F152" s="194" t="s">
        <v>240</v>
      </c>
      <c r="G152" s="195" t="s">
        <v>153</v>
      </c>
      <c r="H152" s="196">
        <v>7</v>
      </c>
      <c r="I152" s="197"/>
      <c r="J152" s="198">
        <f>ROUND(I152*H152,2)</f>
        <v>0</v>
      </c>
      <c r="K152" s="194" t="s">
        <v>154</v>
      </c>
      <c r="L152" s="60"/>
      <c r="M152" s="199" t="s">
        <v>21</v>
      </c>
      <c r="N152" s="200" t="s">
        <v>42</v>
      </c>
      <c r="O152" s="41"/>
      <c r="P152" s="201">
        <f>O152*H152</f>
        <v>0</v>
      </c>
      <c r="Q152" s="201">
        <v>4.684E-2</v>
      </c>
      <c r="R152" s="201">
        <f>Q152*H152</f>
        <v>0.32788</v>
      </c>
      <c r="S152" s="201">
        <v>0</v>
      </c>
      <c r="T152" s="202">
        <f>S152*H152</f>
        <v>0</v>
      </c>
      <c r="AR152" s="23" t="s">
        <v>155</v>
      </c>
      <c r="AT152" s="23" t="s">
        <v>150</v>
      </c>
      <c r="AU152" s="23" t="s">
        <v>156</v>
      </c>
      <c r="AY152" s="23" t="s">
        <v>147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3" t="s">
        <v>156</v>
      </c>
      <c r="BK152" s="203">
        <f>ROUND(I152*H152,2)</f>
        <v>0</v>
      </c>
      <c r="BL152" s="23" t="s">
        <v>155</v>
      </c>
      <c r="BM152" s="23" t="s">
        <v>241</v>
      </c>
    </row>
    <row r="153" spans="2:65" s="1" customFormat="1" ht="22.5" customHeight="1">
      <c r="B153" s="40"/>
      <c r="C153" s="231" t="s">
        <v>242</v>
      </c>
      <c r="D153" s="231" t="s">
        <v>243</v>
      </c>
      <c r="E153" s="232" t="s">
        <v>244</v>
      </c>
      <c r="F153" s="233" t="s">
        <v>245</v>
      </c>
      <c r="G153" s="234" t="s">
        <v>153</v>
      </c>
      <c r="H153" s="235">
        <v>3</v>
      </c>
      <c r="I153" s="236"/>
      <c r="J153" s="237">
        <f>ROUND(I153*H153,2)</f>
        <v>0</v>
      </c>
      <c r="K153" s="233" t="s">
        <v>154</v>
      </c>
      <c r="L153" s="238"/>
      <c r="M153" s="239" t="s">
        <v>21</v>
      </c>
      <c r="N153" s="240" t="s">
        <v>42</v>
      </c>
      <c r="O153" s="41"/>
      <c r="P153" s="201">
        <f>O153*H153</f>
        <v>0</v>
      </c>
      <c r="Q153" s="201">
        <v>1.0800000000000001E-2</v>
      </c>
      <c r="R153" s="201">
        <f>Q153*H153</f>
        <v>3.2399999999999998E-2</v>
      </c>
      <c r="S153" s="201">
        <v>0</v>
      </c>
      <c r="T153" s="202">
        <f>S153*H153</f>
        <v>0</v>
      </c>
      <c r="AR153" s="23" t="s">
        <v>202</v>
      </c>
      <c r="AT153" s="23" t="s">
        <v>243</v>
      </c>
      <c r="AU153" s="23" t="s">
        <v>156</v>
      </c>
      <c r="AY153" s="23" t="s">
        <v>147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3" t="s">
        <v>156</v>
      </c>
      <c r="BK153" s="203">
        <f>ROUND(I153*H153,2)</f>
        <v>0</v>
      </c>
      <c r="BL153" s="23" t="s">
        <v>155</v>
      </c>
      <c r="BM153" s="23" t="s">
        <v>246</v>
      </c>
    </row>
    <row r="154" spans="2:65" s="1" customFormat="1" ht="22.5" customHeight="1">
      <c r="B154" s="40"/>
      <c r="C154" s="231" t="s">
        <v>247</v>
      </c>
      <c r="D154" s="231" t="s">
        <v>243</v>
      </c>
      <c r="E154" s="232" t="s">
        <v>248</v>
      </c>
      <c r="F154" s="233" t="s">
        <v>249</v>
      </c>
      <c r="G154" s="234" t="s">
        <v>153</v>
      </c>
      <c r="H154" s="235">
        <v>4</v>
      </c>
      <c r="I154" s="236"/>
      <c r="J154" s="237">
        <f>ROUND(I154*H154,2)</f>
        <v>0</v>
      </c>
      <c r="K154" s="233" t="s">
        <v>154</v>
      </c>
      <c r="L154" s="238"/>
      <c r="M154" s="239" t="s">
        <v>21</v>
      </c>
      <c r="N154" s="240" t="s">
        <v>42</v>
      </c>
      <c r="O154" s="41"/>
      <c r="P154" s="201">
        <f>O154*H154</f>
        <v>0</v>
      </c>
      <c r="Q154" s="201">
        <v>1.12E-2</v>
      </c>
      <c r="R154" s="201">
        <f>Q154*H154</f>
        <v>4.48E-2</v>
      </c>
      <c r="S154" s="201">
        <v>0</v>
      </c>
      <c r="T154" s="202">
        <f>S154*H154</f>
        <v>0</v>
      </c>
      <c r="AR154" s="23" t="s">
        <v>202</v>
      </c>
      <c r="AT154" s="23" t="s">
        <v>243</v>
      </c>
      <c r="AU154" s="23" t="s">
        <v>156</v>
      </c>
      <c r="AY154" s="23" t="s">
        <v>147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23" t="s">
        <v>156</v>
      </c>
      <c r="BK154" s="203">
        <f>ROUND(I154*H154,2)</f>
        <v>0</v>
      </c>
      <c r="BL154" s="23" t="s">
        <v>155</v>
      </c>
      <c r="BM154" s="23" t="s">
        <v>250</v>
      </c>
    </row>
    <row r="155" spans="2:65" s="10" customFormat="1" ht="29.85" customHeight="1">
      <c r="B155" s="175"/>
      <c r="C155" s="176"/>
      <c r="D155" s="189" t="s">
        <v>69</v>
      </c>
      <c r="E155" s="190" t="s">
        <v>206</v>
      </c>
      <c r="F155" s="190" t="s">
        <v>251</v>
      </c>
      <c r="G155" s="176"/>
      <c r="H155" s="176"/>
      <c r="I155" s="179"/>
      <c r="J155" s="191">
        <f>BK155</f>
        <v>0</v>
      </c>
      <c r="K155" s="176"/>
      <c r="L155" s="181"/>
      <c r="M155" s="182"/>
      <c r="N155" s="183"/>
      <c r="O155" s="183"/>
      <c r="P155" s="184">
        <f>SUM(P156:P188)</f>
        <v>0</v>
      </c>
      <c r="Q155" s="183"/>
      <c r="R155" s="184">
        <f>SUM(R156:R188)</f>
        <v>3.1044999999999996E-3</v>
      </c>
      <c r="S155" s="183"/>
      <c r="T155" s="185">
        <f>SUM(T156:T188)</f>
        <v>4.5305150000000012</v>
      </c>
      <c r="AR155" s="186" t="s">
        <v>78</v>
      </c>
      <c r="AT155" s="187" t="s">
        <v>69</v>
      </c>
      <c r="AU155" s="187" t="s">
        <v>78</v>
      </c>
      <c r="AY155" s="186" t="s">
        <v>147</v>
      </c>
      <c r="BK155" s="188">
        <f>SUM(BK156:BK188)</f>
        <v>0</v>
      </c>
    </row>
    <row r="156" spans="2:65" s="1" customFormat="1" ht="22.5" customHeight="1">
      <c r="B156" s="40"/>
      <c r="C156" s="192" t="s">
        <v>252</v>
      </c>
      <c r="D156" s="192" t="s">
        <v>150</v>
      </c>
      <c r="E156" s="193" t="s">
        <v>253</v>
      </c>
      <c r="F156" s="194" t="s">
        <v>254</v>
      </c>
      <c r="G156" s="195" t="s">
        <v>165</v>
      </c>
      <c r="H156" s="196">
        <v>71</v>
      </c>
      <c r="I156" s="197"/>
      <c r="J156" s="198">
        <f>ROUND(I156*H156,2)</f>
        <v>0</v>
      </c>
      <c r="K156" s="194" t="s">
        <v>154</v>
      </c>
      <c r="L156" s="60"/>
      <c r="M156" s="199" t="s">
        <v>21</v>
      </c>
      <c r="N156" s="200" t="s">
        <v>42</v>
      </c>
      <c r="O156" s="41"/>
      <c r="P156" s="201">
        <f>O156*H156</f>
        <v>0</v>
      </c>
      <c r="Q156" s="201">
        <v>3.9499999999999998E-5</v>
      </c>
      <c r="R156" s="201">
        <f>Q156*H156</f>
        <v>2.8044999999999997E-3</v>
      </c>
      <c r="S156" s="201">
        <v>0</v>
      </c>
      <c r="T156" s="202">
        <f>S156*H156</f>
        <v>0</v>
      </c>
      <c r="AR156" s="23" t="s">
        <v>155</v>
      </c>
      <c r="AT156" s="23" t="s">
        <v>150</v>
      </c>
      <c r="AU156" s="23" t="s">
        <v>156</v>
      </c>
      <c r="AY156" s="23" t="s">
        <v>147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23" t="s">
        <v>156</v>
      </c>
      <c r="BK156" s="203">
        <f>ROUND(I156*H156,2)</f>
        <v>0</v>
      </c>
      <c r="BL156" s="23" t="s">
        <v>155</v>
      </c>
      <c r="BM156" s="23" t="s">
        <v>255</v>
      </c>
    </row>
    <row r="157" spans="2:65" s="1" customFormat="1" ht="22.5" customHeight="1">
      <c r="B157" s="40"/>
      <c r="C157" s="192" t="s">
        <v>256</v>
      </c>
      <c r="D157" s="192" t="s">
        <v>150</v>
      </c>
      <c r="E157" s="193" t="s">
        <v>257</v>
      </c>
      <c r="F157" s="194" t="s">
        <v>258</v>
      </c>
      <c r="G157" s="195" t="s">
        <v>259</v>
      </c>
      <c r="H157" s="196">
        <v>30</v>
      </c>
      <c r="I157" s="197"/>
      <c r="J157" s="198">
        <f>ROUND(I157*H157,2)</f>
        <v>0</v>
      </c>
      <c r="K157" s="194" t="s">
        <v>21</v>
      </c>
      <c r="L157" s="60"/>
      <c r="M157" s="199" t="s">
        <v>21</v>
      </c>
      <c r="N157" s="200" t="s">
        <v>42</v>
      </c>
      <c r="O157" s="41"/>
      <c r="P157" s="201">
        <f>O157*H157</f>
        <v>0</v>
      </c>
      <c r="Q157" s="201">
        <v>1.0000000000000001E-5</v>
      </c>
      <c r="R157" s="201">
        <f>Q157*H157</f>
        <v>3.0000000000000003E-4</v>
      </c>
      <c r="S157" s="201">
        <v>0</v>
      </c>
      <c r="T157" s="202">
        <f>S157*H157</f>
        <v>0</v>
      </c>
      <c r="AR157" s="23" t="s">
        <v>155</v>
      </c>
      <c r="AT157" s="23" t="s">
        <v>150</v>
      </c>
      <c r="AU157" s="23" t="s">
        <v>156</v>
      </c>
      <c r="AY157" s="23" t="s">
        <v>147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3" t="s">
        <v>156</v>
      </c>
      <c r="BK157" s="203">
        <f>ROUND(I157*H157,2)</f>
        <v>0</v>
      </c>
      <c r="BL157" s="23" t="s">
        <v>155</v>
      </c>
      <c r="BM157" s="23" t="s">
        <v>260</v>
      </c>
    </row>
    <row r="158" spans="2:65" s="1" customFormat="1" ht="22.5" customHeight="1">
      <c r="B158" s="40"/>
      <c r="C158" s="192" t="s">
        <v>261</v>
      </c>
      <c r="D158" s="192" t="s">
        <v>150</v>
      </c>
      <c r="E158" s="193" t="s">
        <v>262</v>
      </c>
      <c r="F158" s="194" t="s">
        <v>263</v>
      </c>
      <c r="G158" s="195" t="s">
        <v>165</v>
      </c>
      <c r="H158" s="196">
        <v>2.31</v>
      </c>
      <c r="I158" s="197"/>
      <c r="J158" s="198">
        <f>ROUND(I158*H158,2)</f>
        <v>0</v>
      </c>
      <c r="K158" s="194" t="s">
        <v>154</v>
      </c>
      <c r="L158" s="60"/>
      <c r="M158" s="199" t="s">
        <v>21</v>
      </c>
      <c r="N158" s="200" t="s">
        <v>42</v>
      </c>
      <c r="O158" s="41"/>
      <c r="P158" s="201">
        <f>O158*H158</f>
        <v>0</v>
      </c>
      <c r="Q158" s="201">
        <v>0</v>
      </c>
      <c r="R158" s="201">
        <f>Q158*H158</f>
        <v>0</v>
      </c>
      <c r="S158" s="201">
        <v>0.13100000000000001</v>
      </c>
      <c r="T158" s="202">
        <f>S158*H158</f>
        <v>0.30261000000000005</v>
      </c>
      <c r="AR158" s="23" t="s">
        <v>155</v>
      </c>
      <c r="AT158" s="23" t="s">
        <v>150</v>
      </c>
      <c r="AU158" s="23" t="s">
        <v>156</v>
      </c>
      <c r="AY158" s="23" t="s">
        <v>147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3" t="s">
        <v>156</v>
      </c>
      <c r="BK158" s="203">
        <f>ROUND(I158*H158,2)</f>
        <v>0</v>
      </c>
      <c r="BL158" s="23" t="s">
        <v>155</v>
      </c>
      <c r="BM158" s="23" t="s">
        <v>264</v>
      </c>
    </row>
    <row r="159" spans="2:65" s="11" customFormat="1" ht="13.5">
      <c r="B159" s="204"/>
      <c r="C159" s="205"/>
      <c r="D159" s="216" t="s">
        <v>158</v>
      </c>
      <c r="E159" s="217" t="s">
        <v>21</v>
      </c>
      <c r="F159" s="218" t="s">
        <v>265</v>
      </c>
      <c r="G159" s="205"/>
      <c r="H159" s="219">
        <v>1.26</v>
      </c>
      <c r="I159" s="210"/>
      <c r="J159" s="205"/>
      <c r="K159" s="205"/>
      <c r="L159" s="211"/>
      <c r="M159" s="212"/>
      <c r="N159" s="213"/>
      <c r="O159" s="213"/>
      <c r="P159" s="213"/>
      <c r="Q159" s="213"/>
      <c r="R159" s="213"/>
      <c r="S159" s="213"/>
      <c r="T159" s="214"/>
      <c r="AT159" s="215" t="s">
        <v>158</v>
      </c>
      <c r="AU159" s="215" t="s">
        <v>156</v>
      </c>
      <c r="AV159" s="11" t="s">
        <v>156</v>
      </c>
      <c r="AW159" s="11" t="s">
        <v>34</v>
      </c>
      <c r="AX159" s="11" t="s">
        <v>70</v>
      </c>
      <c r="AY159" s="215" t="s">
        <v>147</v>
      </c>
    </row>
    <row r="160" spans="2:65" s="11" customFormat="1" ht="13.5">
      <c r="B160" s="204"/>
      <c r="C160" s="205"/>
      <c r="D160" s="216" t="s">
        <v>158</v>
      </c>
      <c r="E160" s="217" t="s">
        <v>21</v>
      </c>
      <c r="F160" s="218" t="s">
        <v>266</v>
      </c>
      <c r="G160" s="205"/>
      <c r="H160" s="219">
        <v>1.05</v>
      </c>
      <c r="I160" s="210"/>
      <c r="J160" s="205"/>
      <c r="K160" s="205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158</v>
      </c>
      <c r="AU160" s="215" t="s">
        <v>156</v>
      </c>
      <c r="AV160" s="11" t="s">
        <v>156</v>
      </c>
      <c r="AW160" s="11" t="s">
        <v>34</v>
      </c>
      <c r="AX160" s="11" t="s">
        <v>70</v>
      </c>
      <c r="AY160" s="215" t="s">
        <v>147</v>
      </c>
    </row>
    <row r="161" spans="2:65" s="12" customFormat="1" ht="13.5">
      <c r="B161" s="220"/>
      <c r="C161" s="221"/>
      <c r="D161" s="206" t="s">
        <v>158</v>
      </c>
      <c r="E161" s="222" t="s">
        <v>21</v>
      </c>
      <c r="F161" s="223" t="s">
        <v>170</v>
      </c>
      <c r="G161" s="221"/>
      <c r="H161" s="224">
        <v>2.31</v>
      </c>
      <c r="I161" s="225"/>
      <c r="J161" s="221"/>
      <c r="K161" s="221"/>
      <c r="L161" s="226"/>
      <c r="M161" s="227"/>
      <c r="N161" s="228"/>
      <c r="O161" s="228"/>
      <c r="P161" s="228"/>
      <c r="Q161" s="228"/>
      <c r="R161" s="228"/>
      <c r="S161" s="228"/>
      <c r="T161" s="229"/>
      <c r="AT161" s="230" t="s">
        <v>158</v>
      </c>
      <c r="AU161" s="230" t="s">
        <v>156</v>
      </c>
      <c r="AV161" s="12" t="s">
        <v>155</v>
      </c>
      <c r="AW161" s="12" t="s">
        <v>34</v>
      </c>
      <c r="AX161" s="12" t="s">
        <v>78</v>
      </c>
      <c r="AY161" s="230" t="s">
        <v>147</v>
      </c>
    </row>
    <row r="162" spans="2:65" s="1" customFormat="1" ht="22.5" customHeight="1">
      <c r="B162" s="40"/>
      <c r="C162" s="192" t="s">
        <v>9</v>
      </c>
      <c r="D162" s="192" t="s">
        <v>150</v>
      </c>
      <c r="E162" s="193" t="s">
        <v>267</v>
      </c>
      <c r="F162" s="194" t="s">
        <v>268</v>
      </c>
      <c r="G162" s="195" t="s">
        <v>165</v>
      </c>
      <c r="H162" s="196">
        <v>14.367000000000001</v>
      </c>
      <c r="I162" s="197"/>
      <c r="J162" s="198">
        <f>ROUND(I162*H162,2)</f>
        <v>0</v>
      </c>
      <c r="K162" s="194" t="s">
        <v>154</v>
      </c>
      <c r="L162" s="60"/>
      <c r="M162" s="199" t="s">
        <v>21</v>
      </c>
      <c r="N162" s="200" t="s">
        <v>42</v>
      </c>
      <c r="O162" s="41"/>
      <c r="P162" s="201">
        <f>O162*H162</f>
        <v>0</v>
      </c>
      <c r="Q162" s="201">
        <v>0</v>
      </c>
      <c r="R162" s="201">
        <f>Q162*H162</f>
        <v>0</v>
      </c>
      <c r="S162" s="201">
        <v>3.5000000000000003E-2</v>
      </c>
      <c r="T162" s="202">
        <f>S162*H162</f>
        <v>0.5028450000000001</v>
      </c>
      <c r="AR162" s="23" t="s">
        <v>155</v>
      </c>
      <c r="AT162" s="23" t="s">
        <v>150</v>
      </c>
      <c r="AU162" s="23" t="s">
        <v>156</v>
      </c>
      <c r="AY162" s="23" t="s">
        <v>147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23" t="s">
        <v>156</v>
      </c>
      <c r="BK162" s="203">
        <f>ROUND(I162*H162,2)</f>
        <v>0</v>
      </c>
      <c r="BL162" s="23" t="s">
        <v>155</v>
      </c>
      <c r="BM162" s="23" t="s">
        <v>269</v>
      </c>
    </row>
    <row r="163" spans="2:65" s="11" customFormat="1" ht="13.5">
      <c r="B163" s="204"/>
      <c r="C163" s="205"/>
      <c r="D163" s="216" t="s">
        <v>158</v>
      </c>
      <c r="E163" s="217" t="s">
        <v>21</v>
      </c>
      <c r="F163" s="218" t="s">
        <v>270</v>
      </c>
      <c r="G163" s="205"/>
      <c r="H163" s="219">
        <v>9.1199999999999992</v>
      </c>
      <c r="I163" s="210"/>
      <c r="J163" s="205"/>
      <c r="K163" s="205"/>
      <c r="L163" s="211"/>
      <c r="M163" s="212"/>
      <c r="N163" s="213"/>
      <c r="O163" s="213"/>
      <c r="P163" s="213"/>
      <c r="Q163" s="213"/>
      <c r="R163" s="213"/>
      <c r="S163" s="213"/>
      <c r="T163" s="214"/>
      <c r="AT163" s="215" t="s">
        <v>158</v>
      </c>
      <c r="AU163" s="215" t="s">
        <v>156</v>
      </c>
      <c r="AV163" s="11" t="s">
        <v>156</v>
      </c>
      <c r="AW163" s="11" t="s">
        <v>34</v>
      </c>
      <c r="AX163" s="11" t="s">
        <v>70</v>
      </c>
      <c r="AY163" s="215" t="s">
        <v>147</v>
      </c>
    </row>
    <row r="164" spans="2:65" s="11" customFormat="1" ht="13.5">
      <c r="B164" s="204"/>
      <c r="C164" s="205"/>
      <c r="D164" s="216" t="s">
        <v>158</v>
      </c>
      <c r="E164" s="217" t="s">
        <v>21</v>
      </c>
      <c r="F164" s="218" t="s">
        <v>271</v>
      </c>
      <c r="G164" s="205"/>
      <c r="H164" s="219">
        <v>1.17</v>
      </c>
      <c r="I164" s="210"/>
      <c r="J164" s="205"/>
      <c r="K164" s="205"/>
      <c r="L164" s="211"/>
      <c r="M164" s="212"/>
      <c r="N164" s="213"/>
      <c r="O164" s="213"/>
      <c r="P164" s="213"/>
      <c r="Q164" s="213"/>
      <c r="R164" s="213"/>
      <c r="S164" s="213"/>
      <c r="T164" s="214"/>
      <c r="AT164" s="215" t="s">
        <v>158</v>
      </c>
      <c r="AU164" s="215" t="s">
        <v>156</v>
      </c>
      <c r="AV164" s="11" t="s">
        <v>156</v>
      </c>
      <c r="AW164" s="11" t="s">
        <v>34</v>
      </c>
      <c r="AX164" s="11" t="s">
        <v>70</v>
      </c>
      <c r="AY164" s="215" t="s">
        <v>147</v>
      </c>
    </row>
    <row r="165" spans="2:65" s="11" customFormat="1" ht="13.5">
      <c r="B165" s="204"/>
      <c r="C165" s="205"/>
      <c r="D165" s="216" t="s">
        <v>158</v>
      </c>
      <c r="E165" s="217" t="s">
        <v>21</v>
      </c>
      <c r="F165" s="218" t="s">
        <v>272</v>
      </c>
      <c r="G165" s="205"/>
      <c r="H165" s="219">
        <v>4.077</v>
      </c>
      <c r="I165" s="210"/>
      <c r="J165" s="205"/>
      <c r="K165" s="205"/>
      <c r="L165" s="211"/>
      <c r="M165" s="212"/>
      <c r="N165" s="213"/>
      <c r="O165" s="213"/>
      <c r="P165" s="213"/>
      <c r="Q165" s="213"/>
      <c r="R165" s="213"/>
      <c r="S165" s="213"/>
      <c r="T165" s="214"/>
      <c r="AT165" s="215" t="s">
        <v>158</v>
      </c>
      <c r="AU165" s="215" t="s">
        <v>156</v>
      </c>
      <c r="AV165" s="11" t="s">
        <v>156</v>
      </c>
      <c r="AW165" s="11" t="s">
        <v>34</v>
      </c>
      <c r="AX165" s="11" t="s">
        <v>70</v>
      </c>
      <c r="AY165" s="215" t="s">
        <v>147</v>
      </c>
    </row>
    <row r="166" spans="2:65" s="12" customFormat="1" ht="13.5">
      <c r="B166" s="220"/>
      <c r="C166" s="221"/>
      <c r="D166" s="206" t="s">
        <v>158</v>
      </c>
      <c r="E166" s="222" t="s">
        <v>21</v>
      </c>
      <c r="F166" s="223" t="s">
        <v>170</v>
      </c>
      <c r="G166" s="221"/>
      <c r="H166" s="224">
        <v>14.367000000000001</v>
      </c>
      <c r="I166" s="225"/>
      <c r="J166" s="221"/>
      <c r="K166" s="221"/>
      <c r="L166" s="226"/>
      <c r="M166" s="227"/>
      <c r="N166" s="228"/>
      <c r="O166" s="228"/>
      <c r="P166" s="228"/>
      <c r="Q166" s="228"/>
      <c r="R166" s="228"/>
      <c r="S166" s="228"/>
      <c r="T166" s="229"/>
      <c r="AT166" s="230" t="s">
        <v>158</v>
      </c>
      <c r="AU166" s="230" t="s">
        <v>156</v>
      </c>
      <c r="AV166" s="12" t="s">
        <v>155</v>
      </c>
      <c r="AW166" s="12" t="s">
        <v>34</v>
      </c>
      <c r="AX166" s="12" t="s">
        <v>78</v>
      </c>
      <c r="AY166" s="230" t="s">
        <v>147</v>
      </c>
    </row>
    <row r="167" spans="2:65" s="1" customFormat="1" ht="22.5" customHeight="1">
      <c r="B167" s="40"/>
      <c r="C167" s="192" t="s">
        <v>273</v>
      </c>
      <c r="D167" s="192" t="s">
        <v>150</v>
      </c>
      <c r="E167" s="193" t="s">
        <v>274</v>
      </c>
      <c r="F167" s="194" t="s">
        <v>275</v>
      </c>
      <c r="G167" s="195" t="s">
        <v>276</v>
      </c>
      <c r="H167" s="196">
        <v>15.56</v>
      </c>
      <c r="I167" s="197"/>
      <c r="J167" s="198">
        <f>ROUND(I167*H167,2)</f>
        <v>0</v>
      </c>
      <c r="K167" s="194" t="s">
        <v>154</v>
      </c>
      <c r="L167" s="60"/>
      <c r="M167" s="199" t="s">
        <v>21</v>
      </c>
      <c r="N167" s="200" t="s">
        <v>42</v>
      </c>
      <c r="O167" s="41"/>
      <c r="P167" s="201">
        <f>O167*H167</f>
        <v>0</v>
      </c>
      <c r="Q167" s="201">
        <v>0</v>
      </c>
      <c r="R167" s="201">
        <f>Q167*H167</f>
        <v>0</v>
      </c>
      <c r="S167" s="201">
        <v>8.9999999999999993E-3</v>
      </c>
      <c r="T167" s="202">
        <f>S167*H167</f>
        <v>0.14004</v>
      </c>
      <c r="AR167" s="23" t="s">
        <v>155</v>
      </c>
      <c r="AT167" s="23" t="s">
        <v>150</v>
      </c>
      <c r="AU167" s="23" t="s">
        <v>156</v>
      </c>
      <c r="AY167" s="23" t="s">
        <v>147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3" t="s">
        <v>156</v>
      </c>
      <c r="BK167" s="203">
        <f>ROUND(I167*H167,2)</f>
        <v>0</v>
      </c>
      <c r="BL167" s="23" t="s">
        <v>155</v>
      </c>
      <c r="BM167" s="23" t="s">
        <v>277</v>
      </c>
    </row>
    <row r="168" spans="2:65" s="11" customFormat="1" ht="13.5">
      <c r="B168" s="204"/>
      <c r="C168" s="205"/>
      <c r="D168" s="216" t="s">
        <v>158</v>
      </c>
      <c r="E168" s="217" t="s">
        <v>21</v>
      </c>
      <c r="F168" s="218" t="s">
        <v>278</v>
      </c>
      <c r="G168" s="205"/>
      <c r="H168" s="219">
        <v>11.16</v>
      </c>
      <c r="I168" s="210"/>
      <c r="J168" s="205"/>
      <c r="K168" s="205"/>
      <c r="L168" s="211"/>
      <c r="M168" s="212"/>
      <c r="N168" s="213"/>
      <c r="O168" s="213"/>
      <c r="P168" s="213"/>
      <c r="Q168" s="213"/>
      <c r="R168" s="213"/>
      <c r="S168" s="213"/>
      <c r="T168" s="214"/>
      <c r="AT168" s="215" t="s">
        <v>158</v>
      </c>
      <c r="AU168" s="215" t="s">
        <v>156</v>
      </c>
      <c r="AV168" s="11" t="s">
        <v>156</v>
      </c>
      <c r="AW168" s="11" t="s">
        <v>34</v>
      </c>
      <c r="AX168" s="11" t="s">
        <v>70</v>
      </c>
      <c r="AY168" s="215" t="s">
        <v>147</v>
      </c>
    </row>
    <row r="169" spans="2:65" s="11" customFormat="1" ht="13.5">
      <c r="B169" s="204"/>
      <c r="C169" s="205"/>
      <c r="D169" s="216" t="s">
        <v>158</v>
      </c>
      <c r="E169" s="217" t="s">
        <v>21</v>
      </c>
      <c r="F169" s="218" t="s">
        <v>279</v>
      </c>
      <c r="G169" s="205"/>
      <c r="H169" s="219">
        <v>4.4000000000000004</v>
      </c>
      <c r="I169" s="210"/>
      <c r="J169" s="205"/>
      <c r="K169" s="205"/>
      <c r="L169" s="211"/>
      <c r="M169" s="212"/>
      <c r="N169" s="213"/>
      <c r="O169" s="213"/>
      <c r="P169" s="213"/>
      <c r="Q169" s="213"/>
      <c r="R169" s="213"/>
      <c r="S169" s="213"/>
      <c r="T169" s="214"/>
      <c r="AT169" s="215" t="s">
        <v>158</v>
      </c>
      <c r="AU169" s="215" t="s">
        <v>156</v>
      </c>
      <c r="AV169" s="11" t="s">
        <v>156</v>
      </c>
      <c r="AW169" s="11" t="s">
        <v>34</v>
      </c>
      <c r="AX169" s="11" t="s">
        <v>70</v>
      </c>
      <c r="AY169" s="215" t="s">
        <v>147</v>
      </c>
    </row>
    <row r="170" spans="2:65" s="12" customFormat="1" ht="13.5">
      <c r="B170" s="220"/>
      <c r="C170" s="221"/>
      <c r="D170" s="206" t="s">
        <v>158</v>
      </c>
      <c r="E170" s="222" t="s">
        <v>21</v>
      </c>
      <c r="F170" s="223" t="s">
        <v>170</v>
      </c>
      <c r="G170" s="221"/>
      <c r="H170" s="224">
        <v>15.56</v>
      </c>
      <c r="I170" s="225"/>
      <c r="J170" s="221"/>
      <c r="K170" s="221"/>
      <c r="L170" s="226"/>
      <c r="M170" s="227"/>
      <c r="N170" s="228"/>
      <c r="O170" s="228"/>
      <c r="P170" s="228"/>
      <c r="Q170" s="228"/>
      <c r="R170" s="228"/>
      <c r="S170" s="228"/>
      <c r="T170" s="229"/>
      <c r="AT170" s="230" t="s">
        <v>158</v>
      </c>
      <c r="AU170" s="230" t="s">
        <v>156</v>
      </c>
      <c r="AV170" s="12" t="s">
        <v>155</v>
      </c>
      <c r="AW170" s="12" t="s">
        <v>34</v>
      </c>
      <c r="AX170" s="12" t="s">
        <v>78</v>
      </c>
      <c r="AY170" s="230" t="s">
        <v>147</v>
      </c>
    </row>
    <row r="171" spans="2:65" s="1" customFormat="1" ht="22.5" customHeight="1">
      <c r="B171" s="40"/>
      <c r="C171" s="192" t="s">
        <v>280</v>
      </c>
      <c r="D171" s="192" t="s">
        <v>150</v>
      </c>
      <c r="E171" s="193" t="s">
        <v>281</v>
      </c>
      <c r="F171" s="194" t="s">
        <v>282</v>
      </c>
      <c r="G171" s="195" t="s">
        <v>165</v>
      </c>
      <c r="H171" s="196">
        <v>12.4</v>
      </c>
      <c r="I171" s="197"/>
      <c r="J171" s="198">
        <f>ROUND(I171*H171,2)</f>
        <v>0</v>
      </c>
      <c r="K171" s="194" t="s">
        <v>154</v>
      </c>
      <c r="L171" s="60"/>
      <c r="M171" s="199" t="s">
        <v>21</v>
      </c>
      <c r="N171" s="200" t="s">
        <v>42</v>
      </c>
      <c r="O171" s="41"/>
      <c r="P171" s="201">
        <f>O171*H171</f>
        <v>0</v>
      </c>
      <c r="Q171" s="201">
        <v>0</v>
      </c>
      <c r="R171" s="201">
        <f>Q171*H171</f>
        <v>0</v>
      </c>
      <c r="S171" s="201">
        <v>7.5999999999999998E-2</v>
      </c>
      <c r="T171" s="202">
        <f>S171*H171</f>
        <v>0.94240000000000002</v>
      </c>
      <c r="AR171" s="23" t="s">
        <v>155</v>
      </c>
      <c r="AT171" s="23" t="s">
        <v>150</v>
      </c>
      <c r="AU171" s="23" t="s">
        <v>156</v>
      </c>
      <c r="AY171" s="23" t="s">
        <v>147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3" t="s">
        <v>156</v>
      </c>
      <c r="BK171" s="203">
        <f>ROUND(I171*H171,2)</f>
        <v>0</v>
      </c>
      <c r="BL171" s="23" t="s">
        <v>155</v>
      </c>
      <c r="BM171" s="23" t="s">
        <v>283</v>
      </c>
    </row>
    <row r="172" spans="2:65" s="13" customFormat="1" ht="13.5">
      <c r="B172" s="241"/>
      <c r="C172" s="242"/>
      <c r="D172" s="216" t="s">
        <v>158</v>
      </c>
      <c r="E172" s="243" t="s">
        <v>21</v>
      </c>
      <c r="F172" s="244" t="s">
        <v>284</v>
      </c>
      <c r="G172" s="242"/>
      <c r="H172" s="245" t="s">
        <v>21</v>
      </c>
      <c r="I172" s="246"/>
      <c r="J172" s="242"/>
      <c r="K172" s="242"/>
      <c r="L172" s="247"/>
      <c r="M172" s="248"/>
      <c r="N172" s="249"/>
      <c r="O172" s="249"/>
      <c r="P172" s="249"/>
      <c r="Q172" s="249"/>
      <c r="R172" s="249"/>
      <c r="S172" s="249"/>
      <c r="T172" s="250"/>
      <c r="AT172" s="251" t="s">
        <v>158</v>
      </c>
      <c r="AU172" s="251" t="s">
        <v>156</v>
      </c>
      <c r="AV172" s="13" t="s">
        <v>78</v>
      </c>
      <c r="AW172" s="13" t="s">
        <v>34</v>
      </c>
      <c r="AX172" s="13" t="s">
        <v>70</v>
      </c>
      <c r="AY172" s="251" t="s">
        <v>147</v>
      </c>
    </row>
    <row r="173" spans="2:65" s="11" customFormat="1" ht="13.5">
      <c r="B173" s="204"/>
      <c r="C173" s="205"/>
      <c r="D173" s="206" t="s">
        <v>158</v>
      </c>
      <c r="E173" s="207" t="s">
        <v>21</v>
      </c>
      <c r="F173" s="208" t="s">
        <v>285</v>
      </c>
      <c r="G173" s="205"/>
      <c r="H173" s="209">
        <v>12.4</v>
      </c>
      <c r="I173" s="210"/>
      <c r="J173" s="205"/>
      <c r="K173" s="205"/>
      <c r="L173" s="211"/>
      <c r="M173" s="212"/>
      <c r="N173" s="213"/>
      <c r="O173" s="213"/>
      <c r="P173" s="213"/>
      <c r="Q173" s="213"/>
      <c r="R173" s="213"/>
      <c r="S173" s="213"/>
      <c r="T173" s="214"/>
      <c r="AT173" s="215" t="s">
        <v>158</v>
      </c>
      <c r="AU173" s="215" t="s">
        <v>156</v>
      </c>
      <c r="AV173" s="11" t="s">
        <v>156</v>
      </c>
      <c r="AW173" s="11" t="s">
        <v>34</v>
      </c>
      <c r="AX173" s="11" t="s">
        <v>78</v>
      </c>
      <c r="AY173" s="215" t="s">
        <v>147</v>
      </c>
    </row>
    <row r="174" spans="2:65" s="1" customFormat="1" ht="22.5" customHeight="1">
      <c r="B174" s="40"/>
      <c r="C174" s="192" t="s">
        <v>286</v>
      </c>
      <c r="D174" s="192" t="s">
        <v>150</v>
      </c>
      <c r="E174" s="193" t="s">
        <v>287</v>
      </c>
      <c r="F174" s="194" t="s">
        <v>288</v>
      </c>
      <c r="G174" s="195" t="s">
        <v>165</v>
      </c>
      <c r="H174" s="196">
        <v>1.3</v>
      </c>
      <c r="I174" s="197"/>
      <c r="J174" s="198">
        <f>ROUND(I174*H174,2)</f>
        <v>0</v>
      </c>
      <c r="K174" s="194" t="s">
        <v>154</v>
      </c>
      <c r="L174" s="60"/>
      <c r="M174" s="199" t="s">
        <v>21</v>
      </c>
      <c r="N174" s="200" t="s">
        <v>42</v>
      </c>
      <c r="O174" s="41"/>
      <c r="P174" s="201">
        <f>O174*H174</f>
        <v>0</v>
      </c>
      <c r="Q174" s="201">
        <v>0</v>
      </c>
      <c r="R174" s="201">
        <f>Q174*H174</f>
        <v>0</v>
      </c>
      <c r="S174" s="201">
        <v>0.27</v>
      </c>
      <c r="T174" s="202">
        <f>S174*H174</f>
        <v>0.35100000000000003</v>
      </c>
      <c r="AR174" s="23" t="s">
        <v>155</v>
      </c>
      <c r="AT174" s="23" t="s">
        <v>150</v>
      </c>
      <c r="AU174" s="23" t="s">
        <v>156</v>
      </c>
      <c r="AY174" s="23" t="s">
        <v>147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3" t="s">
        <v>156</v>
      </c>
      <c r="BK174" s="203">
        <f>ROUND(I174*H174,2)</f>
        <v>0</v>
      </c>
      <c r="BL174" s="23" t="s">
        <v>155</v>
      </c>
      <c r="BM174" s="23" t="s">
        <v>289</v>
      </c>
    </row>
    <row r="175" spans="2:65" s="13" customFormat="1" ht="13.5">
      <c r="B175" s="241"/>
      <c r="C175" s="242"/>
      <c r="D175" s="216" t="s">
        <v>158</v>
      </c>
      <c r="E175" s="243" t="s">
        <v>21</v>
      </c>
      <c r="F175" s="244" t="s">
        <v>290</v>
      </c>
      <c r="G175" s="242"/>
      <c r="H175" s="245" t="s">
        <v>21</v>
      </c>
      <c r="I175" s="246"/>
      <c r="J175" s="242"/>
      <c r="K175" s="242"/>
      <c r="L175" s="247"/>
      <c r="M175" s="248"/>
      <c r="N175" s="249"/>
      <c r="O175" s="249"/>
      <c r="P175" s="249"/>
      <c r="Q175" s="249"/>
      <c r="R175" s="249"/>
      <c r="S175" s="249"/>
      <c r="T175" s="250"/>
      <c r="AT175" s="251" t="s">
        <v>158</v>
      </c>
      <c r="AU175" s="251" t="s">
        <v>156</v>
      </c>
      <c r="AV175" s="13" t="s">
        <v>78</v>
      </c>
      <c r="AW175" s="13" t="s">
        <v>34</v>
      </c>
      <c r="AX175" s="13" t="s">
        <v>70</v>
      </c>
      <c r="AY175" s="251" t="s">
        <v>147</v>
      </c>
    </row>
    <row r="176" spans="2:65" s="11" customFormat="1" ht="13.5">
      <c r="B176" s="204"/>
      <c r="C176" s="205"/>
      <c r="D176" s="206" t="s">
        <v>158</v>
      </c>
      <c r="E176" s="207" t="s">
        <v>21</v>
      </c>
      <c r="F176" s="208" t="s">
        <v>291</v>
      </c>
      <c r="G176" s="205"/>
      <c r="H176" s="209">
        <v>1.3</v>
      </c>
      <c r="I176" s="210"/>
      <c r="J176" s="205"/>
      <c r="K176" s="205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158</v>
      </c>
      <c r="AU176" s="215" t="s">
        <v>156</v>
      </c>
      <c r="AV176" s="11" t="s">
        <v>156</v>
      </c>
      <c r="AW176" s="11" t="s">
        <v>34</v>
      </c>
      <c r="AX176" s="11" t="s">
        <v>78</v>
      </c>
      <c r="AY176" s="215" t="s">
        <v>147</v>
      </c>
    </row>
    <row r="177" spans="2:65" s="1" customFormat="1" ht="22.5" customHeight="1">
      <c r="B177" s="40"/>
      <c r="C177" s="192" t="s">
        <v>292</v>
      </c>
      <c r="D177" s="192" t="s">
        <v>150</v>
      </c>
      <c r="E177" s="193" t="s">
        <v>293</v>
      </c>
      <c r="F177" s="194" t="s">
        <v>294</v>
      </c>
      <c r="G177" s="195" t="s">
        <v>276</v>
      </c>
      <c r="H177" s="196">
        <v>20</v>
      </c>
      <c r="I177" s="197"/>
      <c r="J177" s="198">
        <f>ROUND(I177*H177,2)</f>
        <v>0</v>
      </c>
      <c r="K177" s="194" t="s">
        <v>154</v>
      </c>
      <c r="L177" s="60"/>
      <c r="M177" s="199" t="s">
        <v>21</v>
      </c>
      <c r="N177" s="200" t="s">
        <v>42</v>
      </c>
      <c r="O177" s="41"/>
      <c r="P177" s="201">
        <f>O177*H177</f>
        <v>0</v>
      </c>
      <c r="Q177" s="201">
        <v>0</v>
      </c>
      <c r="R177" s="201">
        <f>Q177*H177</f>
        <v>0</v>
      </c>
      <c r="S177" s="201">
        <v>8.9999999999999993E-3</v>
      </c>
      <c r="T177" s="202">
        <f>S177*H177</f>
        <v>0.18</v>
      </c>
      <c r="AR177" s="23" t="s">
        <v>155</v>
      </c>
      <c r="AT177" s="23" t="s">
        <v>150</v>
      </c>
      <c r="AU177" s="23" t="s">
        <v>156</v>
      </c>
      <c r="AY177" s="23" t="s">
        <v>147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3" t="s">
        <v>156</v>
      </c>
      <c r="BK177" s="203">
        <f>ROUND(I177*H177,2)</f>
        <v>0</v>
      </c>
      <c r="BL177" s="23" t="s">
        <v>155</v>
      </c>
      <c r="BM177" s="23" t="s">
        <v>295</v>
      </c>
    </row>
    <row r="178" spans="2:65" s="1" customFormat="1" ht="22.5" customHeight="1">
      <c r="B178" s="40"/>
      <c r="C178" s="192" t="s">
        <v>296</v>
      </c>
      <c r="D178" s="192" t="s">
        <v>150</v>
      </c>
      <c r="E178" s="193" t="s">
        <v>297</v>
      </c>
      <c r="F178" s="194" t="s">
        <v>298</v>
      </c>
      <c r="G178" s="195" t="s">
        <v>276</v>
      </c>
      <c r="H178" s="196">
        <v>10</v>
      </c>
      <c r="I178" s="197"/>
      <c r="J178" s="198">
        <f>ROUND(I178*H178,2)</f>
        <v>0</v>
      </c>
      <c r="K178" s="194" t="s">
        <v>154</v>
      </c>
      <c r="L178" s="60"/>
      <c r="M178" s="199" t="s">
        <v>21</v>
      </c>
      <c r="N178" s="200" t="s">
        <v>42</v>
      </c>
      <c r="O178" s="41"/>
      <c r="P178" s="201">
        <f>O178*H178</f>
        <v>0</v>
      </c>
      <c r="Q178" s="201">
        <v>0</v>
      </c>
      <c r="R178" s="201">
        <f>Q178*H178</f>
        <v>0</v>
      </c>
      <c r="S178" s="201">
        <v>2.5000000000000001E-2</v>
      </c>
      <c r="T178" s="202">
        <f>S178*H178</f>
        <v>0.25</v>
      </c>
      <c r="AR178" s="23" t="s">
        <v>155</v>
      </c>
      <c r="AT178" s="23" t="s">
        <v>150</v>
      </c>
      <c r="AU178" s="23" t="s">
        <v>156</v>
      </c>
      <c r="AY178" s="23" t="s">
        <v>147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3" t="s">
        <v>156</v>
      </c>
      <c r="BK178" s="203">
        <f>ROUND(I178*H178,2)</f>
        <v>0</v>
      </c>
      <c r="BL178" s="23" t="s">
        <v>155</v>
      </c>
      <c r="BM178" s="23" t="s">
        <v>299</v>
      </c>
    </row>
    <row r="179" spans="2:65" s="1" customFormat="1" ht="22.5" customHeight="1">
      <c r="B179" s="40"/>
      <c r="C179" s="192" t="s">
        <v>300</v>
      </c>
      <c r="D179" s="192" t="s">
        <v>150</v>
      </c>
      <c r="E179" s="193" t="s">
        <v>301</v>
      </c>
      <c r="F179" s="194" t="s">
        <v>302</v>
      </c>
      <c r="G179" s="195" t="s">
        <v>165</v>
      </c>
      <c r="H179" s="196">
        <v>16.5</v>
      </c>
      <c r="I179" s="197"/>
      <c r="J179" s="198">
        <f>ROUND(I179*H179,2)</f>
        <v>0</v>
      </c>
      <c r="K179" s="194" t="s">
        <v>154</v>
      </c>
      <c r="L179" s="60"/>
      <c r="M179" s="199" t="s">
        <v>21</v>
      </c>
      <c r="N179" s="200" t="s">
        <v>42</v>
      </c>
      <c r="O179" s="41"/>
      <c r="P179" s="201">
        <f>O179*H179</f>
        <v>0</v>
      </c>
      <c r="Q179" s="201">
        <v>0</v>
      </c>
      <c r="R179" s="201">
        <f>Q179*H179</f>
        <v>0</v>
      </c>
      <c r="S179" s="201">
        <v>6.8000000000000005E-2</v>
      </c>
      <c r="T179" s="202">
        <f>S179*H179</f>
        <v>1.1220000000000001</v>
      </c>
      <c r="AR179" s="23" t="s">
        <v>155</v>
      </c>
      <c r="AT179" s="23" t="s">
        <v>150</v>
      </c>
      <c r="AU179" s="23" t="s">
        <v>156</v>
      </c>
      <c r="AY179" s="23" t="s">
        <v>147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23" t="s">
        <v>156</v>
      </c>
      <c r="BK179" s="203">
        <f>ROUND(I179*H179,2)</f>
        <v>0</v>
      </c>
      <c r="BL179" s="23" t="s">
        <v>155</v>
      </c>
      <c r="BM179" s="23" t="s">
        <v>303</v>
      </c>
    </row>
    <row r="180" spans="2:65" s="11" customFormat="1" ht="13.5">
      <c r="B180" s="204"/>
      <c r="C180" s="205"/>
      <c r="D180" s="216" t="s">
        <v>158</v>
      </c>
      <c r="E180" s="217" t="s">
        <v>21</v>
      </c>
      <c r="F180" s="218" t="s">
        <v>304</v>
      </c>
      <c r="G180" s="205"/>
      <c r="H180" s="219">
        <v>5.4</v>
      </c>
      <c r="I180" s="210"/>
      <c r="J180" s="205"/>
      <c r="K180" s="205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158</v>
      </c>
      <c r="AU180" s="215" t="s">
        <v>156</v>
      </c>
      <c r="AV180" s="11" t="s">
        <v>156</v>
      </c>
      <c r="AW180" s="11" t="s">
        <v>34</v>
      </c>
      <c r="AX180" s="11" t="s">
        <v>70</v>
      </c>
      <c r="AY180" s="215" t="s">
        <v>147</v>
      </c>
    </row>
    <row r="181" spans="2:65" s="11" customFormat="1" ht="13.5">
      <c r="B181" s="204"/>
      <c r="C181" s="205"/>
      <c r="D181" s="216" t="s">
        <v>158</v>
      </c>
      <c r="E181" s="217" t="s">
        <v>21</v>
      </c>
      <c r="F181" s="218" t="s">
        <v>305</v>
      </c>
      <c r="G181" s="205"/>
      <c r="H181" s="219">
        <v>11.1</v>
      </c>
      <c r="I181" s="210"/>
      <c r="J181" s="205"/>
      <c r="K181" s="205"/>
      <c r="L181" s="211"/>
      <c r="M181" s="212"/>
      <c r="N181" s="213"/>
      <c r="O181" s="213"/>
      <c r="P181" s="213"/>
      <c r="Q181" s="213"/>
      <c r="R181" s="213"/>
      <c r="S181" s="213"/>
      <c r="T181" s="214"/>
      <c r="AT181" s="215" t="s">
        <v>158</v>
      </c>
      <c r="AU181" s="215" t="s">
        <v>156</v>
      </c>
      <c r="AV181" s="11" t="s">
        <v>156</v>
      </c>
      <c r="AW181" s="11" t="s">
        <v>34</v>
      </c>
      <c r="AX181" s="11" t="s">
        <v>70</v>
      </c>
      <c r="AY181" s="215" t="s">
        <v>147</v>
      </c>
    </row>
    <row r="182" spans="2:65" s="12" customFormat="1" ht="13.5">
      <c r="B182" s="220"/>
      <c r="C182" s="221"/>
      <c r="D182" s="206" t="s">
        <v>158</v>
      </c>
      <c r="E182" s="222" t="s">
        <v>21</v>
      </c>
      <c r="F182" s="223" t="s">
        <v>170</v>
      </c>
      <c r="G182" s="221"/>
      <c r="H182" s="224">
        <v>16.5</v>
      </c>
      <c r="I182" s="225"/>
      <c r="J182" s="221"/>
      <c r="K182" s="221"/>
      <c r="L182" s="226"/>
      <c r="M182" s="227"/>
      <c r="N182" s="228"/>
      <c r="O182" s="228"/>
      <c r="P182" s="228"/>
      <c r="Q182" s="228"/>
      <c r="R182" s="228"/>
      <c r="S182" s="228"/>
      <c r="T182" s="229"/>
      <c r="AT182" s="230" t="s">
        <v>158</v>
      </c>
      <c r="AU182" s="230" t="s">
        <v>156</v>
      </c>
      <c r="AV182" s="12" t="s">
        <v>155</v>
      </c>
      <c r="AW182" s="12" t="s">
        <v>34</v>
      </c>
      <c r="AX182" s="12" t="s">
        <v>78</v>
      </c>
      <c r="AY182" s="230" t="s">
        <v>147</v>
      </c>
    </row>
    <row r="183" spans="2:65" s="1" customFormat="1" ht="22.5" customHeight="1">
      <c r="B183" s="40"/>
      <c r="C183" s="192" t="s">
        <v>306</v>
      </c>
      <c r="D183" s="192" t="s">
        <v>150</v>
      </c>
      <c r="E183" s="193" t="s">
        <v>307</v>
      </c>
      <c r="F183" s="194" t="s">
        <v>308</v>
      </c>
      <c r="G183" s="195" t="s">
        <v>165</v>
      </c>
      <c r="H183" s="196">
        <v>11.74</v>
      </c>
      <c r="I183" s="197"/>
      <c r="J183" s="198">
        <f>ROUND(I183*H183,2)</f>
        <v>0</v>
      </c>
      <c r="K183" s="194" t="s">
        <v>191</v>
      </c>
      <c r="L183" s="60"/>
      <c r="M183" s="199" t="s">
        <v>21</v>
      </c>
      <c r="N183" s="200" t="s">
        <v>42</v>
      </c>
      <c r="O183" s="41"/>
      <c r="P183" s="201">
        <f>O183*H183</f>
        <v>0</v>
      </c>
      <c r="Q183" s="201">
        <v>0</v>
      </c>
      <c r="R183" s="201">
        <f>Q183*H183</f>
        <v>0</v>
      </c>
      <c r="S183" s="201">
        <v>6.3E-2</v>
      </c>
      <c r="T183" s="202">
        <f>S183*H183</f>
        <v>0.73962000000000006</v>
      </c>
      <c r="AR183" s="23" t="s">
        <v>155</v>
      </c>
      <c r="AT183" s="23" t="s">
        <v>150</v>
      </c>
      <c r="AU183" s="23" t="s">
        <v>156</v>
      </c>
      <c r="AY183" s="23" t="s">
        <v>147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3" t="s">
        <v>156</v>
      </c>
      <c r="BK183" s="203">
        <f>ROUND(I183*H183,2)</f>
        <v>0</v>
      </c>
      <c r="BL183" s="23" t="s">
        <v>155</v>
      </c>
      <c r="BM183" s="23" t="s">
        <v>309</v>
      </c>
    </row>
    <row r="184" spans="2:65" s="13" customFormat="1" ht="13.5">
      <c r="B184" s="241"/>
      <c r="C184" s="242"/>
      <c r="D184" s="216" t="s">
        <v>158</v>
      </c>
      <c r="E184" s="243" t="s">
        <v>21</v>
      </c>
      <c r="F184" s="244" t="s">
        <v>310</v>
      </c>
      <c r="G184" s="242"/>
      <c r="H184" s="245" t="s">
        <v>21</v>
      </c>
      <c r="I184" s="246"/>
      <c r="J184" s="242"/>
      <c r="K184" s="242"/>
      <c r="L184" s="247"/>
      <c r="M184" s="248"/>
      <c r="N184" s="249"/>
      <c r="O184" s="249"/>
      <c r="P184" s="249"/>
      <c r="Q184" s="249"/>
      <c r="R184" s="249"/>
      <c r="S184" s="249"/>
      <c r="T184" s="250"/>
      <c r="AT184" s="251" t="s">
        <v>158</v>
      </c>
      <c r="AU184" s="251" t="s">
        <v>156</v>
      </c>
      <c r="AV184" s="13" t="s">
        <v>78</v>
      </c>
      <c r="AW184" s="13" t="s">
        <v>34</v>
      </c>
      <c r="AX184" s="13" t="s">
        <v>70</v>
      </c>
      <c r="AY184" s="251" t="s">
        <v>147</v>
      </c>
    </row>
    <row r="185" spans="2:65" s="11" customFormat="1" ht="13.5">
      <c r="B185" s="204"/>
      <c r="C185" s="205"/>
      <c r="D185" s="216" t="s">
        <v>158</v>
      </c>
      <c r="E185" s="217" t="s">
        <v>21</v>
      </c>
      <c r="F185" s="218" t="s">
        <v>311</v>
      </c>
      <c r="G185" s="205"/>
      <c r="H185" s="219">
        <v>2.16</v>
      </c>
      <c r="I185" s="210"/>
      <c r="J185" s="205"/>
      <c r="K185" s="205"/>
      <c r="L185" s="211"/>
      <c r="M185" s="212"/>
      <c r="N185" s="213"/>
      <c r="O185" s="213"/>
      <c r="P185" s="213"/>
      <c r="Q185" s="213"/>
      <c r="R185" s="213"/>
      <c r="S185" s="213"/>
      <c r="T185" s="214"/>
      <c r="AT185" s="215" t="s">
        <v>158</v>
      </c>
      <c r="AU185" s="215" t="s">
        <v>156</v>
      </c>
      <c r="AV185" s="11" t="s">
        <v>156</v>
      </c>
      <c r="AW185" s="11" t="s">
        <v>34</v>
      </c>
      <c r="AX185" s="11" t="s">
        <v>70</v>
      </c>
      <c r="AY185" s="215" t="s">
        <v>147</v>
      </c>
    </row>
    <row r="186" spans="2:65" s="11" customFormat="1" ht="13.5">
      <c r="B186" s="204"/>
      <c r="C186" s="205"/>
      <c r="D186" s="216" t="s">
        <v>158</v>
      </c>
      <c r="E186" s="217" t="s">
        <v>21</v>
      </c>
      <c r="F186" s="218" t="s">
        <v>312</v>
      </c>
      <c r="G186" s="205"/>
      <c r="H186" s="219">
        <v>3.88</v>
      </c>
      <c r="I186" s="210"/>
      <c r="J186" s="205"/>
      <c r="K186" s="205"/>
      <c r="L186" s="211"/>
      <c r="M186" s="212"/>
      <c r="N186" s="213"/>
      <c r="O186" s="213"/>
      <c r="P186" s="213"/>
      <c r="Q186" s="213"/>
      <c r="R186" s="213"/>
      <c r="S186" s="213"/>
      <c r="T186" s="214"/>
      <c r="AT186" s="215" t="s">
        <v>158</v>
      </c>
      <c r="AU186" s="215" t="s">
        <v>156</v>
      </c>
      <c r="AV186" s="11" t="s">
        <v>156</v>
      </c>
      <c r="AW186" s="11" t="s">
        <v>34</v>
      </c>
      <c r="AX186" s="11" t="s">
        <v>70</v>
      </c>
      <c r="AY186" s="215" t="s">
        <v>147</v>
      </c>
    </row>
    <row r="187" spans="2:65" s="11" customFormat="1" ht="13.5">
      <c r="B187" s="204"/>
      <c r="C187" s="205"/>
      <c r="D187" s="216" t="s">
        <v>158</v>
      </c>
      <c r="E187" s="217" t="s">
        <v>21</v>
      </c>
      <c r="F187" s="218" t="s">
        <v>313</v>
      </c>
      <c r="G187" s="205"/>
      <c r="H187" s="219">
        <v>5.7</v>
      </c>
      <c r="I187" s="210"/>
      <c r="J187" s="205"/>
      <c r="K187" s="205"/>
      <c r="L187" s="211"/>
      <c r="M187" s="212"/>
      <c r="N187" s="213"/>
      <c r="O187" s="213"/>
      <c r="P187" s="213"/>
      <c r="Q187" s="213"/>
      <c r="R187" s="213"/>
      <c r="S187" s="213"/>
      <c r="T187" s="214"/>
      <c r="AT187" s="215" t="s">
        <v>158</v>
      </c>
      <c r="AU187" s="215" t="s">
        <v>156</v>
      </c>
      <c r="AV187" s="11" t="s">
        <v>156</v>
      </c>
      <c r="AW187" s="11" t="s">
        <v>34</v>
      </c>
      <c r="AX187" s="11" t="s">
        <v>70</v>
      </c>
      <c r="AY187" s="215" t="s">
        <v>147</v>
      </c>
    </row>
    <row r="188" spans="2:65" s="12" customFormat="1" ht="13.5">
      <c r="B188" s="220"/>
      <c r="C188" s="221"/>
      <c r="D188" s="216" t="s">
        <v>158</v>
      </c>
      <c r="E188" s="252" t="s">
        <v>21</v>
      </c>
      <c r="F188" s="253" t="s">
        <v>170</v>
      </c>
      <c r="G188" s="221"/>
      <c r="H188" s="254">
        <v>11.74</v>
      </c>
      <c r="I188" s="225"/>
      <c r="J188" s="221"/>
      <c r="K188" s="221"/>
      <c r="L188" s="226"/>
      <c r="M188" s="227"/>
      <c r="N188" s="228"/>
      <c r="O188" s="228"/>
      <c r="P188" s="228"/>
      <c r="Q188" s="228"/>
      <c r="R188" s="228"/>
      <c r="S188" s="228"/>
      <c r="T188" s="229"/>
      <c r="AT188" s="230" t="s">
        <v>158</v>
      </c>
      <c r="AU188" s="230" t="s">
        <v>156</v>
      </c>
      <c r="AV188" s="12" t="s">
        <v>155</v>
      </c>
      <c r="AW188" s="12" t="s">
        <v>34</v>
      </c>
      <c r="AX188" s="12" t="s">
        <v>78</v>
      </c>
      <c r="AY188" s="230" t="s">
        <v>147</v>
      </c>
    </row>
    <row r="189" spans="2:65" s="10" customFormat="1" ht="29.85" customHeight="1">
      <c r="B189" s="175"/>
      <c r="C189" s="176"/>
      <c r="D189" s="189" t="s">
        <v>69</v>
      </c>
      <c r="E189" s="190" t="s">
        <v>314</v>
      </c>
      <c r="F189" s="190" t="s">
        <v>315</v>
      </c>
      <c r="G189" s="176"/>
      <c r="H189" s="176"/>
      <c r="I189" s="179"/>
      <c r="J189" s="191">
        <f>BK189</f>
        <v>0</v>
      </c>
      <c r="K189" s="176"/>
      <c r="L189" s="181"/>
      <c r="M189" s="182"/>
      <c r="N189" s="183"/>
      <c r="O189" s="183"/>
      <c r="P189" s="184">
        <f>SUM(P190:P195)</f>
        <v>0</v>
      </c>
      <c r="Q189" s="183"/>
      <c r="R189" s="184">
        <f>SUM(R190:R195)</f>
        <v>0</v>
      </c>
      <c r="S189" s="183"/>
      <c r="T189" s="185">
        <f>SUM(T190:T195)</f>
        <v>0</v>
      </c>
      <c r="AR189" s="186" t="s">
        <v>78</v>
      </c>
      <c r="AT189" s="187" t="s">
        <v>69</v>
      </c>
      <c r="AU189" s="187" t="s">
        <v>78</v>
      </c>
      <c r="AY189" s="186" t="s">
        <v>147</v>
      </c>
      <c r="BK189" s="188">
        <f>SUM(BK190:BK195)</f>
        <v>0</v>
      </c>
    </row>
    <row r="190" spans="2:65" s="1" customFormat="1" ht="31.5" customHeight="1">
      <c r="B190" s="40"/>
      <c r="C190" s="192" t="s">
        <v>316</v>
      </c>
      <c r="D190" s="192" t="s">
        <v>150</v>
      </c>
      <c r="E190" s="193" t="s">
        <v>317</v>
      </c>
      <c r="F190" s="194" t="s">
        <v>318</v>
      </c>
      <c r="G190" s="195" t="s">
        <v>319</v>
      </c>
      <c r="H190" s="196">
        <v>7.4779999999999998</v>
      </c>
      <c r="I190" s="197"/>
      <c r="J190" s="198">
        <f>ROUND(I190*H190,2)</f>
        <v>0</v>
      </c>
      <c r="K190" s="194" t="s">
        <v>154</v>
      </c>
      <c r="L190" s="60"/>
      <c r="M190" s="199" t="s">
        <v>21</v>
      </c>
      <c r="N190" s="200" t="s">
        <v>42</v>
      </c>
      <c r="O190" s="41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AR190" s="23" t="s">
        <v>155</v>
      </c>
      <c r="AT190" s="23" t="s">
        <v>150</v>
      </c>
      <c r="AU190" s="23" t="s">
        <v>156</v>
      </c>
      <c r="AY190" s="23" t="s">
        <v>147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3" t="s">
        <v>156</v>
      </c>
      <c r="BK190" s="203">
        <f>ROUND(I190*H190,2)</f>
        <v>0</v>
      </c>
      <c r="BL190" s="23" t="s">
        <v>155</v>
      </c>
      <c r="BM190" s="23" t="s">
        <v>320</v>
      </c>
    </row>
    <row r="191" spans="2:65" s="1" customFormat="1" ht="22.5" customHeight="1">
      <c r="B191" s="40"/>
      <c r="C191" s="192" t="s">
        <v>321</v>
      </c>
      <c r="D191" s="192" t="s">
        <v>150</v>
      </c>
      <c r="E191" s="193" t="s">
        <v>322</v>
      </c>
      <c r="F191" s="194" t="s">
        <v>323</v>
      </c>
      <c r="G191" s="195" t="s">
        <v>319</v>
      </c>
      <c r="H191" s="196">
        <v>7.4779999999999998</v>
      </c>
      <c r="I191" s="197"/>
      <c r="J191" s="198">
        <f>ROUND(I191*H191,2)</f>
        <v>0</v>
      </c>
      <c r="K191" s="194" t="s">
        <v>154</v>
      </c>
      <c r="L191" s="60"/>
      <c r="M191" s="199" t="s">
        <v>21</v>
      </c>
      <c r="N191" s="200" t="s">
        <v>42</v>
      </c>
      <c r="O191" s="41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AR191" s="23" t="s">
        <v>155</v>
      </c>
      <c r="AT191" s="23" t="s">
        <v>150</v>
      </c>
      <c r="AU191" s="23" t="s">
        <v>156</v>
      </c>
      <c r="AY191" s="23" t="s">
        <v>147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23" t="s">
        <v>156</v>
      </c>
      <c r="BK191" s="203">
        <f>ROUND(I191*H191,2)</f>
        <v>0</v>
      </c>
      <c r="BL191" s="23" t="s">
        <v>155</v>
      </c>
      <c r="BM191" s="23" t="s">
        <v>324</v>
      </c>
    </row>
    <row r="192" spans="2:65" s="1" customFormat="1" ht="22.5" customHeight="1">
      <c r="B192" s="40"/>
      <c r="C192" s="192" t="s">
        <v>325</v>
      </c>
      <c r="D192" s="192" t="s">
        <v>150</v>
      </c>
      <c r="E192" s="193" t="s">
        <v>326</v>
      </c>
      <c r="F192" s="194" t="s">
        <v>327</v>
      </c>
      <c r="G192" s="195" t="s">
        <v>319</v>
      </c>
      <c r="H192" s="196">
        <v>67.302000000000007</v>
      </c>
      <c r="I192" s="197"/>
      <c r="J192" s="198">
        <f>ROUND(I192*H192,2)</f>
        <v>0</v>
      </c>
      <c r="K192" s="194" t="s">
        <v>154</v>
      </c>
      <c r="L192" s="60"/>
      <c r="M192" s="199" t="s">
        <v>21</v>
      </c>
      <c r="N192" s="200" t="s">
        <v>42</v>
      </c>
      <c r="O192" s="41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AR192" s="23" t="s">
        <v>155</v>
      </c>
      <c r="AT192" s="23" t="s">
        <v>150</v>
      </c>
      <c r="AU192" s="23" t="s">
        <v>156</v>
      </c>
      <c r="AY192" s="23" t="s">
        <v>147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23" t="s">
        <v>156</v>
      </c>
      <c r="BK192" s="203">
        <f>ROUND(I192*H192,2)</f>
        <v>0</v>
      </c>
      <c r="BL192" s="23" t="s">
        <v>155</v>
      </c>
      <c r="BM192" s="23" t="s">
        <v>328</v>
      </c>
    </row>
    <row r="193" spans="2:65" s="1" customFormat="1" ht="27">
      <c r="B193" s="40"/>
      <c r="C193" s="62"/>
      <c r="D193" s="216" t="s">
        <v>329</v>
      </c>
      <c r="E193" s="62"/>
      <c r="F193" s="255" t="s">
        <v>330</v>
      </c>
      <c r="G193" s="62"/>
      <c r="H193" s="62"/>
      <c r="I193" s="162"/>
      <c r="J193" s="62"/>
      <c r="K193" s="62"/>
      <c r="L193" s="60"/>
      <c r="M193" s="256"/>
      <c r="N193" s="41"/>
      <c r="O193" s="41"/>
      <c r="P193" s="41"/>
      <c r="Q193" s="41"/>
      <c r="R193" s="41"/>
      <c r="S193" s="41"/>
      <c r="T193" s="77"/>
      <c r="AT193" s="23" t="s">
        <v>329</v>
      </c>
      <c r="AU193" s="23" t="s">
        <v>156</v>
      </c>
    </row>
    <row r="194" spans="2:65" s="11" customFormat="1" ht="13.5">
      <c r="B194" s="204"/>
      <c r="C194" s="205"/>
      <c r="D194" s="206" t="s">
        <v>158</v>
      </c>
      <c r="E194" s="205"/>
      <c r="F194" s="208" t="s">
        <v>331</v>
      </c>
      <c r="G194" s="205"/>
      <c r="H194" s="209">
        <v>67.302000000000007</v>
      </c>
      <c r="I194" s="210"/>
      <c r="J194" s="205"/>
      <c r="K194" s="205"/>
      <c r="L194" s="211"/>
      <c r="M194" s="212"/>
      <c r="N194" s="213"/>
      <c r="O194" s="213"/>
      <c r="P194" s="213"/>
      <c r="Q194" s="213"/>
      <c r="R194" s="213"/>
      <c r="S194" s="213"/>
      <c r="T194" s="214"/>
      <c r="AT194" s="215" t="s">
        <v>158</v>
      </c>
      <c r="AU194" s="215" t="s">
        <v>156</v>
      </c>
      <c r="AV194" s="11" t="s">
        <v>156</v>
      </c>
      <c r="AW194" s="11" t="s">
        <v>6</v>
      </c>
      <c r="AX194" s="11" t="s">
        <v>78</v>
      </c>
      <c r="AY194" s="215" t="s">
        <v>147</v>
      </c>
    </row>
    <row r="195" spans="2:65" s="1" customFormat="1" ht="22.5" customHeight="1">
      <c r="B195" s="40"/>
      <c r="C195" s="192" t="s">
        <v>332</v>
      </c>
      <c r="D195" s="192" t="s">
        <v>150</v>
      </c>
      <c r="E195" s="193" t="s">
        <v>333</v>
      </c>
      <c r="F195" s="194" t="s">
        <v>334</v>
      </c>
      <c r="G195" s="195" t="s">
        <v>319</v>
      </c>
      <c r="H195" s="196">
        <v>7.4779999999999998</v>
      </c>
      <c r="I195" s="197"/>
      <c r="J195" s="198">
        <f>ROUND(I195*H195,2)</f>
        <v>0</v>
      </c>
      <c r="K195" s="194" t="s">
        <v>154</v>
      </c>
      <c r="L195" s="60"/>
      <c r="M195" s="199" t="s">
        <v>21</v>
      </c>
      <c r="N195" s="200" t="s">
        <v>42</v>
      </c>
      <c r="O195" s="41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AR195" s="23" t="s">
        <v>155</v>
      </c>
      <c r="AT195" s="23" t="s">
        <v>150</v>
      </c>
      <c r="AU195" s="23" t="s">
        <v>156</v>
      </c>
      <c r="AY195" s="23" t="s">
        <v>147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3" t="s">
        <v>156</v>
      </c>
      <c r="BK195" s="203">
        <f>ROUND(I195*H195,2)</f>
        <v>0</v>
      </c>
      <c r="BL195" s="23" t="s">
        <v>155</v>
      </c>
      <c r="BM195" s="23" t="s">
        <v>335</v>
      </c>
    </row>
    <row r="196" spans="2:65" s="10" customFormat="1" ht="29.85" customHeight="1">
      <c r="B196" s="175"/>
      <c r="C196" s="176"/>
      <c r="D196" s="189" t="s">
        <v>69</v>
      </c>
      <c r="E196" s="190" t="s">
        <v>336</v>
      </c>
      <c r="F196" s="190" t="s">
        <v>337</v>
      </c>
      <c r="G196" s="176"/>
      <c r="H196" s="176"/>
      <c r="I196" s="179"/>
      <c r="J196" s="191">
        <f>BK196</f>
        <v>0</v>
      </c>
      <c r="K196" s="176"/>
      <c r="L196" s="181"/>
      <c r="M196" s="182"/>
      <c r="N196" s="183"/>
      <c r="O196" s="183"/>
      <c r="P196" s="184">
        <f>P197</f>
        <v>0</v>
      </c>
      <c r="Q196" s="183"/>
      <c r="R196" s="184">
        <f>R197</f>
        <v>0</v>
      </c>
      <c r="S196" s="183"/>
      <c r="T196" s="185">
        <f>T197</f>
        <v>0</v>
      </c>
      <c r="AR196" s="186" t="s">
        <v>78</v>
      </c>
      <c r="AT196" s="187" t="s">
        <v>69</v>
      </c>
      <c r="AU196" s="187" t="s">
        <v>78</v>
      </c>
      <c r="AY196" s="186" t="s">
        <v>147</v>
      </c>
      <c r="BK196" s="188">
        <f>BK197</f>
        <v>0</v>
      </c>
    </row>
    <row r="197" spans="2:65" s="1" customFormat="1" ht="22.5" customHeight="1">
      <c r="B197" s="40"/>
      <c r="C197" s="192" t="s">
        <v>338</v>
      </c>
      <c r="D197" s="192" t="s">
        <v>150</v>
      </c>
      <c r="E197" s="193" t="s">
        <v>339</v>
      </c>
      <c r="F197" s="194" t="s">
        <v>340</v>
      </c>
      <c r="G197" s="195" t="s">
        <v>319</v>
      </c>
      <c r="H197" s="196">
        <v>4.5330000000000004</v>
      </c>
      <c r="I197" s="197"/>
      <c r="J197" s="198">
        <f>ROUND(I197*H197,2)</f>
        <v>0</v>
      </c>
      <c r="K197" s="194" t="s">
        <v>154</v>
      </c>
      <c r="L197" s="60"/>
      <c r="M197" s="199" t="s">
        <v>21</v>
      </c>
      <c r="N197" s="200" t="s">
        <v>42</v>
      </c>
      <c r="O197" s="41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3" t="s">
        <v>155</v>
      </c>
      <c r="AT197" s="23" t="s">
        <v>150</v>
      </c>
      <c r="AU197" s="23" t="s">
        <v>156</v>
      </c>
      <c r="AY197" s="23" t="s">
        <v>147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3" t="s">
        <v>156</v>
      </c>
      <c r="BK197" s="203">
        <f>ROUND(I197*H197,2)</f>
        <v>0</v>
      </c>
      <c r="BL197" s="23" t="s">
        <v>155</v>
      </c>
      <c r="BM197" s="23" t="s">
        <v>341</v>
      </c>
    </row>
    <row r="198" spans="2:65" s="10" customFormat="1" ht="37.35" customHeight="1">
      <c r="B198" s="175"/>
      <c r="C198" s="176"/>
      <c r="D198" s="177" t="s">
        <v>69</v>
      </c>
      <c r="E198" s="178" t="s">
        <v>342</v>
      </c>
      <c r="F198" s="178" t="s">
        <v>343</v>
      </c>
      <c r="G198" s="176"/>
      <c r="H198" s="176"/>
      <c r="I198" s="179"/>
      <c r="J198" s="180">
        <f>BK198</f>
        <v>0</v>
      </c>
      <c r="K198" s="176"/>
      <c r="L198" s="181"/>
      <c r="M198" s="182"/>
      <c r="N198" s="183"/>
      <c r="O198" s="183"/>
      <c r="P198" s="184">
        <f>P199+P208+P221+P237+P259+P292+P302+P306+P322+P348+P376+P380+P396+P405</f>
        <v>0</v>
      </c>
      <c r="Q198" s="183"/>
      <c r="R198" s="184">
        <f>R199+R208+R221+R237+R259+R292+R302+R306+R322+R348+R376+R380+R396+R405</f>
        <v>2.9645365135999993</v>
      </c>
      <c r="S198" s="183"/>
      <c r="T198" s="185">
        <f>T199+T208+T221+T237+T259+T292+T302+T306+T322+T348+T376+T380+T396+T405</f>
        <v>2.94784048</v>
      </c>
      <c r="AR198" s="186" t="s">
        <v>156</v>
      </c>
      <c r="AT198" s="187" t="s">
        <v>69</v>
      </c>
      <c r="AU198" s="187" t="s">
        <v>70</v>
      </c>
      <c r="AY198" s="186" t="s">
        <v>147</v>
      </c>
      <c r="BK198" s="188">
        <f>BK199+BK208+BK221+BK237+BK259+BK292+BK302+BK306+BK322+BK348+BK376+BK380+BK396+BK405</f>
        <v>0</v>
      </c>
    </row>
    <row r="199" spans="2:65" s="10" customFormat="1" ht="19.899999999999999" customHeight="1">
      <c r="B199" s="175"/>
      <c r="C199" s="176"/>
      <c r="D199" s="189" t="s">
        <v>69</v>
      </c>
      <c r="E199" s="190" t="s">
        <v>344</v>
      </c>
      <c r="F199" s="190" t="s">
        <v>345</v>
      </c>
      <c r="G199" s="176"/>
      <c r="H199" s="176"/>
      <c r="I199" s="179"/>
      <c r="J199" s="191">
        <f>BK199</f>
        <v>0</v>
      </c>
      <c r="K199" s="176"/>
      <c r="L199" s="181"/>
      <c r="M199" s="182"/>
      <c r="N199" s="183"/>
      <c r="O199" s="183"/>
      <c r="P199" s="184">
        <f>SUM(P200:P207)</f>
        <v>0</v>
      </c>
      <c r="Q199" s="183"/>
      <c r="R199" s="184">
        <f>SUM(R200:R207)</f>
        <v>2.3242000000000002E-2</v>
      </c>
      <c r="S199" s="183"/>
      <c r="T199" s="185">
        <f>SUM(T200:T207)</f>
        <v>0</v>
      </c>
      <c r="AR199" s="186" t="s">
        <v>156</v>
      </c>
      <c r="AT199" s="187" t="s">
        <v>69</v>
      </c>
      <c r="AU199" s="187" t="s">
        <v>78</v>
      </c>
      <c r="AY199" s="186" t="s">
        <v>147</v>
      </c>
      <c r="BK199" s="188">
        <f>SUM(BK200:BK207)</f>
        <v>0</v>
      </c>
    </row>
    <row r="200" spans="2:65" s="1" customFormat="1" ht="22.5" customHeight="1">
      <c r="B200" s="40"/>
      <c r="C200" s="192" t="s">
        <v>346</v>
      </c>
      <c r="D200" s="192" t="s">
        <v>150</v>
      </c>
      <c r="E200" s="193" t="s">
        <v>347</v>
      </c>
      <c r="F200" s="194" t="s">
        <v>348</v>
      </c>
      <c r="G200" s="195" t="s">
        <v>165</v>
      </c>
      <c r="H200" s="196">
        <v>4.2080000000000002</v>
      </c>
      <c r="I200" s="197"/>
      <c r="J200" s="198">
        <f>ROUND(I200*H200,2)</f>
        <v>0</v>
      </c>
      <c r="K200" s="194" t="s">
        <v>21</v>
      </c>
      <c r="L200" s="60"/>
      <c r="M200" s="199" t="s">
        <v>21</v>
      </c>
      <c r="N200" s="200" t="s">
        <v>42</v>
      </c>
      <c r="O200" s="41"/>
      <c r="P200" s="201">
        <f>O200*H200</f>
        <v>0</v>
      </c>
      <c r="Q200" s="201">
        <v>3.5000000000000001E-3</v>
      </c>
      <c r="R200" s="201">
        <f>Q200*H200</f>
        <v>1.4728000000000002E-2</v>
      </c>
      <c r="S200" s="201">
        <v>0</v>
      </c>
      <c r="T200" s="202">
        <f>S200*H200</f>
        <v>0</v>
      </c>
      <c r="AR200" s="23" t="s">
        <v>242</v>
      </c>
      <c r="AT200" s="23" t="s">
        <v>150</v>
      </c>
      <c r="AU200" s="23" t="s">
        <v>156</v>
      </c>
      <c r="AY200" s="23" t="s">
        <v>147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23" t="s">
        <v>156</v>
      </c>
      <c r="BK200" s="203">
        <f>ROUND(I200*H200,2)</f>
        <v>0</v>
      </c>
      <c r="BL200" s="23" t="s">
        <v>242</v>
      </c>
      <c r="BM200" s="23" t="s">
        <v>349</v>
      </c>
    </row>
    <row r="201" spans="2:65" s="11" customFormat="1" ht="13.5">
      <c r="B201" s="204"/>
      <c r="C201" s="205"/>
      <c r="D201" s="206" t="s">
        <v>158</v>
      </c>
      <c r="E201" s="207" t="s">
        <v>21</v>
      </c>
      <c r="F201" s="208" t="s">
        <v>350</v>
      </c>
      <c r="G201" s="205"/>
      <c r="H201" s="209">
        <v>4.2080000000000002</v>
      </c>
      <c r="I201" s="210"/>
      <c r="J201" s="205"/>
      <c r="K201" s="205"/>
      <c r="L201" s="211"/>
      <c r="M201" s="212"/>
      <c r="N201" s="213"/>
      <c r="O201" s="213"/>
      <c r="P201" s="213"/>
      <c r="Q201" s="213"/>
      <c r="R201" s="213"/>
      <c r="S201" s="213"/>
      <c r="T201" s="214"/>
      <c r="AT201" s="215" t="s">
        <v>158</v>
      </c>
      <c r="AU201" s="215" t="s">
        <v>156</v>
      </c>
      <c r="AV201" s="11" t="s">
        <v>156</v>
      </c>
      <c r="AW201" s="11" t="s">
        <v>34</v>
      </c>
      <c r="AX201" s="11" t="s">
        <v>78</v>
      </c>
      <c r="AY201" s="215" t="s">
        <v>147</v>
      </c>
    </row>
    <row r="202" spans="2:65" s="1" customFormat="1" ht="22.5" customHeight="1">
      <c r="B202" s="40"/>
      <c r="C202" s="192" t="s">
        <v>351</v>
      </c>
      <c r="D202" s="192" t="s">
        <v>150</v>
      </c>
      <c r="E202" s="193" t="s">
        <v>352</v>
      </c>
      <c r="F202" s="194" t="s">
        <v>353</v>
      </c>
      <c r="G202" s="195" t="s">
        <v>165</v>
      </c>
      <c r="H202" s="196">
        <v>1.1559999999999999</v>
      </c>
      <c r="I202" s="197"/>
      <c r="J202" s="198">
        <f>ROUND(I202*H202,2)</f>
        <v>0</v>
      </c>
      <c r="K202" s="194" t="s">
        <v>191</v>
      </c>
      <c r="L202" s="60"/>
      <c r="M202" s="199" t="s">
        <v>21</v>
      </c>
      <c r="N202" s="200" t="s">
        <v>42</v>
      </c>
      <c r="O202" s="41"/>
      <c r="P202" s="201">
        <f>O202*H202</f>
        <v>0</v>
      </c>
      <c r="Q202" s="201">
        <v>3.5000000000000001E-3</v>
      </c>
      <c r="R202" s="201">
        <f>Q202*H202</f>
        <v>4.0460000000000001E-3</v>
      </c>
      <c r="S202" s="201">
        <v>0</v>
      </c>
      <c r="T202" s="202">
        <f>S202*H202</f>
        <v>0</v>
      </c>
      <c r="AR202" s="23" t="s">
        <v>242</v>
      </c>
      <c r="AT202" s="23" t="s">
        <v>150</v>
      </c>
      <c r="AU202" s="23" t="s">
        <v>156</v>
      </c>
      <c r="AY202" s="23" t="s">
        <v>147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3" t="s">
        <v>156</v>
      </c>
      <c r="BK202" s="203">
        <f>ROUND(I202*H202,2)</f>
        <v>0</v>
      </c>
      <c r="BL202" s="23" t="s">
        <v>242</v>
      </c>
      <c r="BM202" s="23" t="s">
        <v>354</v>
      </c>
    </row>
    <row r="203" spans="2:65" s="11" customFormat="1" ht="13.5">
      <c r="B203" s="204"/>
      <c r="C203" s="205"/>
      <c r="D203" s="206" t="s">
        <v>158</v>
      </c>
      <c r="E203" s="207" t="s">
        <v>21</v>
      </c>
      <c r="F203" s="208" t="s">
        <v>355</v>
      </c>
      <c r="G203" s="205"/>
      <c r="H203" s="209">
        <v>1.1559999999999999</v>
      </c>
      <c r="I203" s="210"/>
      <c r="J203" s="205"/>
      <c r="K203" s="205"/>
      <c r="L203" s="211"/>
      <c r="M203" s="212"/>
      <c r="N203" s="213"/>
      <c r="O203" s="213"/>
      <c r="P203" s="213"/>
      <c r="Q203" s="213"/>
      <c r="R203" s="213"/>
      <c r="S203" s="213"/>
      <c r="T203" s="214"/>
      <c r="AT203" s="215" t="s">
        <v>158</v>
      </c>
      <c r="AU203" s="215" t="s">
        <v>156</v>
      </c>
      <c r="AV203" s="11" t="s">
        <v>156</v>
      </c>
      <c r="AW203" s="11" t="s">
        <v>34</v>
      </c>
      <c r="AX203" s="11" t="s">
        <v>78</v>
      </c>
      <c r="AY203" s="215" t="s">
        <v>147</v>
      </c>
    </row>
    <row r="204" spans="2:65" s="1" customFormat="1" ht="22.5" customHeight="1">
      <c r="B204" s="40"/>
      <c r="C204" s="192" t="s">
        <v>356</v>
      </c>
      <c r="D204" s="192" t="s">
        <v>150</v>
      </c>
      <c r="E204" s="193" t="s">
        <v>357</v>
      </c>
      <c r="F204" s="194" t="s">
        <v>358</v>
      </c>
      <c r="G204" s="195" t="s">
        <v>359</v>
      </c>
      <c r="H204" s="196">
        <v>1</v>
      </c>
      <c r="I204" s="197"/>
      <c r="J204" s="198">
        <f>ROUND(I204*H204,2)</f>
        <v>0</v>
      </c>
      <c r="K204" s="194" t="s">
        <v>21</v>
      </c>
      <c r="L204" s="60"/>
      <c r="M204" s="199" t="s">
        <v>21</v>
      </c>
      <c r="N204" s="200" t="s">
        <v>42</v>
      </c>
      <c r="O204" s="41"/>
      <c r="P204" s="201">
        <f>O204*H204</f>
        <v>0</v>
      </c>
      <c r="Q204" s="201">
        <v>1E-3</v>
      </c>
      <c r="R204" s="201">
        <f>Q204*H204</f>
        <v>1E-3</v>
      </c>
      <c r="S204" s="201">
        <v>0</v>
      </c>
      <c r="T204" s="202">
        <f>S204*H204</f>
        <v>0</v>
      </c>
      <c r="AR204" s="23" t="s">
        <v>242</v>
      </c>
      <c r="AT204" s="23" t="s">
        <v>150</v>
      </c>
      <c r="AU204" s="23" t="s">
        <v>156</v>
      </c>
      <c r="AY204" s="23" t="s">
        <v>147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3" t="s">
        <v>156</v>
      </c>
      <c r="BK204" s="203">
        <f>ROUND(I204*H204,2)</f>
        <v>0</v>
      </c>
      <c r="BL204" s="23" t="s">
        <v>242</v>
      </c>
      <c r="BM204" s="23" t="s">
        <v>360</v>
      </c>
    </row>
    <row r="205" spans="2:65" s="1" customFormat="1" ht="22.5" customHeight="1">
      <c r="B205" s="40"/>
      <c r="C205" s="231" t="s">
        <v>361</v>
      </c>
      <c r="D205" s="231" t="s">
        <v>243</v>
      </c>
      <c r="E205" s="232" t="s">
        <v>362</v>
      </c>
      <c r="F205" s="233" t="s">
        <v>363</v>
      </c>
      <c r="G205" s="234" t="s">
        <v>276</v>
      </c>
      <c r="H205" s="235">
        <v>11.56</v>
      </c>
      <c r="I205" s="236"/>
      <c r="J205" s="237">
        <f>ROUND(I205*H205,2)</f>
        <v>0</v>
      </c>
      <c r="K205" s="233" t="s">
        <v>21</v>
      </c>
      <c r="L205" s="238"/>
      <c r="M205" s="239" t="s">
        <v>21</v>
      </c>
      <c r="N205" s="240" t="s">
        <v>42</v>
      </c>
      <c r="O205" s="41"/>
      <c r="P205" s="201">
        <f>O205*H205</f>
        <v>0</v>
      </c>
      <c r="Q205" s="201">
        <v>2.9999999999999997E-4</v>
      </c>
      <c r="R205" s="201">
        <f>Q205*H205</f>
        <v>3.4679999999999997E-3</v>
      </c>
      <c r="S205" s="201">
        <v>0</v>
      </c>
      <c r="T205" s="202">
        <f>S205*H205</f>
        <v>0</v>
      </c>
      <c r="AR205" s="23" t="s">
        <v>202</v>
      </c>
      <c r="AT205" s="23" t="s">
        <v>243</v>
      </c>
      <c r="AU205" s="23" t="s">
        <v>156</v>
      </c>
      <c r="AY205" s="23" t="s">
        <v>147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23" t="s">
        <v>156</v>
      </c>
      <c r="BK205" s="203">
        <f>ROUND(I205*H205,2)</f>
        <v>0</v>
      </c>
      <c r="BL205" s="23" t="s">
        <v>155</v>
      </c>
      <c r="BM205" s="23" t="s">
        <v>364</v>
      </c>
    </row>
    <row r="206" spans="2:65" s="11" customFormat="1" ht="13.5">
      <c r="B206" s="204"/>
      <c r="C206" s="205"/>
      <c r="D206" s="206" t="s">
        <v>158</v>
      </c>
      <c r="E206" s="207" t="s">
        <v>21</v>
      </c>
      <c r="F206" s="208" t="s">
        <v>365</v>
      </c>
      <c r="G206" s="205"/>
      <c r="H206" s="209">
        <v>11.56</v>
      </c>
      <c r="I206" s="210"/>
      <c r="J206" s="205"/>
      <c r="K206" s="205"/>
      <c r="L206" s="211"/>
      <c r="M206" s="212"/>
      <c r="N206" s="213"/>
      <c r="O206" s="213"/>
      <c r="P206" s="213"/>
      <c r="Q206" s="213"/>
      <c r="R206" s="213"/>
      <c r="S206" s="213"/>
      <c r="T206" s="214"/>
      <c r="AT206" s="215" t="s">
        <v>158</v>
      </c>
      <c r="AU206" s="215" t="s">
        <v>156</v>
      </c>
      <c r="AV206" s="11" t="s">
        <v>156</v>
      </c>
      <c r="AW206" s="11" t="s">
        <v>34</v>
      </c>
      <c r="AX206" s="11" t="s">
        <v>78</v>
      </c>
      <c r="AY206" s="215" t="s">
        <v>147</v>
      </c>
    </row>
    <row r="207" spans="2:65" s="1" customFormat="1" ht="22.5" customHeight="1">
      <c r="B207" s="40"/>
      <c r="C207" s="192" t="s">
        <v>366</v>
      </c>
      <c r="D207" s="192" t="s">
        <v>150</v>
      </c>
      <c r="E207" s="193" t="s">
        <v>367</v>
      </c>
      <c r="F207" s="194" t="s">
        <v>368</v>
      </c>
      <c r="G207" s="195" t="s">
        <v>369</v>
      </c>
      <c r="H207" s="257"/>
      <c r="I207" s="197"/>
      <c r="J207" s="198">
        <f>ROUND(I207*H207,2)</f>
        <v>0</v>
      </c>
      <c r="K207" s="194" t="s">
        <v>21</v>
      </c>
      <c r="L207" s="60"/>
      <c r="M207" s="199" t="s">
        <v>21</v>
      </c>
      <c r="N207" s="200" t="s">
        <v>42</v>
      </c>
      <c r="O207" s="41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AR207" s="23" t="s">
        <v>242</v>
      </c>
      <c r="AT207" s="23" t="s">
        <v>150</v>
      </c>
      <c r="AU207" s="23" t="s">
        <v>156</v>
      </c>
      <c r="AY207" s="23" t="s">
        <v>147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23" t="s">
        <v>156</v>
      </c>
      <c r="BK207" s="203">
        <f>ROUND(I207*H207,2)</f>
        <v>0</v>
      </c>
      <c r="BL207" s="23" t="s">
        <v>242</v>
      </c>
      <c r="BM207" s="23" t="s">
        <v>370</v>
      </c>
    </row>
    <row r="208" spans="2:65" s="10" customFormat="1" ht="29.85" customHeight="1">
      <c r="B208" s="175"/>
      <c r="C208" s="176"/>
      <c r="D208" s="189" t="s">
        <v>69</v>
      </c>
      <c r="E208" s="190" t="s">
        <v>371</v>
      </c>
      <c r="F208" s="190" t="s">
        <v>372</v>
      </c>
      <c r="G208" s="176"/>
      <c r="H208" s="176"/>
      <c r="I208" s="179"/>
      <c r="J208" s="191">
        <f>BK208</f>
        <v>0</v>
      </c>
      <c r="K208" s="176"/>
      <c r="L208" s="181"/>
      <c r="M208" s="182"/>
      <c r="N208" s="183"/>
      <c r="O208" s="183"/>
      <c r="P208" s="184">
        <f>SUM(P209:P220)</f>
        <v>0</v>
      </c>
      <c r="Q208" s="183"/>
      <c r="R208" s="184">
        <f>SUM(R209:R220)</f>
        <v>3.2548500000000001E-3</v>
      </c>
      <c r="S208" s="183"/>
      <c r="T208" s="185">
        <f>SUM(T209:T220)</f>
        <v>1.779E-2</v>
      </c>
      <c r="AR208" s="186" t="s">
        <v>156</v>
      </c>
      <c r="AT208" s="187" t="s">
        <v>69</v>
      </c>
      <c r="AU208" s="187" t="s">
        <v>78</v>
      </c>
      <c r="AY208" s="186" t="s">
        <v>147</v>
      </c>
      <c r="BK208" s="188">
        <f>SUM(BK209:BK220)</f>
        <v>0</v>
      </c>
    </row>
    <row r="209" spans="2:65" s="1" customFormat="1" ht="22.5" customHeight="1">
      <c r="B209" s="40"/>
      <c r="C209" s="192" t="s">
        <v>373</v>
      </c>
      <c r="D209" s="192" t="s">
        <v>150</v>
      </c>
      <c r="E209" s="193" t="s">
        <v>374</v>
      </c>
      <c r="F209" s="194" t="s">
        <v>375</v>
      </c>
      <c r="G209" s="195" t="s">
        <v>276</v>
      </c>
      <c r="H209" s="196">
        <v>8</v>
      </c>
      <c r="I209" s="197"/>
      <c r="J209" s="198">
        <f t="shared" ref="J209:J220" si="0">ROUND(I209*H209,2)</f>
        <v>0</v>
      </c>
      <c r="K209" s="194" t="s">
        <v>154</v>
      </c>
      <c r="L209" s="60"/>
      <c r="M209" s="199" t="s">
        <v>21</v>
      </c>
      <c r="N209" s="200" t="s">
        <v>42</v>
      </c>
      <c r="O209" s="41"/>
      <c r="P209" s="201">
        <f t="shared" ref="P209:P220" si="1">O209*H209</f>
        <v>0</v>
      </c>
      <c r="Q209" s="201">
        <v>0</v>
      </c>
      <c r="R209" s="201">
        <f t="shared" ref="R209:R220" si="2">Q209*H209</f>
        <v>0</v>
      </c>
      <c r="S209" s="201">
        <v>2.0999999999999999E-3</v>
      </c>
      <c r="T209" s="202">
        <f t="shared" ref="T209:T220" si="3">S209*H209</f>
        <v>1.6799999999999999E-2</v>
      </c>
      <c r="AR209" s="23" t="s">
        <v>242</v>
      </c>
      <c r="AT209" s="23" t="s">
        <v>150</v>
      </c>
      <c r="AU209" s="23" t="s">
        <v>156</v>
      </c>
      <c r="AY209" s="23" t="s">
        <v>147</v>
      </c>
      <c r="BE209" s="203">
        <f t="shared" ref="BE209:BE220" si="4">IF(N209="základní",J209,0)</f>
        <v>0</v>
      </c>
      <c r="BF209" s="203">
        <f t="shared" ref="BF209:BF220" si="5">IF(N209="snížená",J209,0)</f>
        <v>0</v>
      </c>
      <c r="BG209" s="203">
        <f t="shared" ref="BG209:BG220" si="6">IF(N209="zákl. přenesená",J209,0)</f>
        <v>0</v>
      </c>
      <c r="BH209" s="203">
        <f t="shared" ref="BH209:BH220" si="7">IF(N209="sníž. přenesená",J209,0)</f>
        <v>0</v>
      </c>
      <c r="BI209" s="203">
        <f t="shared" ref="BI209:BI220" si="8">IF(N209="nulová",J209,0)</f>
        <v>0</v>
      </c>
      <c r="BJ209" s="23" t="s">
        <v>156</v>
      </c>
      <c r="BK209" s="203">
        <f t="shared" ref="BK209:BK220" si="9">ROUND(I209*H209,2)</f>
        <v>0</v>
      </c>
      <c r="BL209" s="23" t="s">
        <v>242</v>
      </c>
      <c r="BM209" s="23" t="s">
        <v>376</v>
      </c>
    </row>
    <row r="210" spans="2:65" s="1" customFormat="1" ht="22.5" customHeight="1">
      <c r="B210" s="40"/>
      <c r="C210" s="192" t="s">
        <v>377</v>
      </c>
      <c r="D210" s="192" t="s">
        <v>150</v>
      </c>
      <c r="E210" s="193" t="s">
        <v>378</v>
      </c>
      <c r="F210" s="194" t="s">
        <v>379</v>
      </c>
      <c r="G210" s="195" t="s">
        <v>276</v>
      </c>
      <c r="H210" s="196">
        <v>0.5</v>
      </c>
      <c r="I210" s="197"/>
      <c r="J210" s="198">
        <f t="shared" si="0"/>
        <v>0</v>
      </c>
      <c r="K210" s="194" t="s">
        <v>154</v>
      </c>
      <c r="L210" s="60"/>
      <c r="M210" s="199" t="s">
        <v>21</v>
      </c>
      <c r="N210" s="200" t="s">
        <v>42</v>
      </c>
      <c r="O210" s="41"/>
      <c r="P210" s="201">
        <f t="shared" si="1"/>
        <v>0</v>
      </c>
      <c r="Q210" s="201">
        <v>0</v>
      </c>
      <c r="R210" s="201">
        <f t="shared" si="2"/>
        <v>0</v>
      </c>
      <c r="S210" s="201">
        <v>1.98E-3</v>
      </c>
      <c r="T210" s="202">
        <f t="shared" si="3"/>
        <v>9.8999999999999999E-4</v>
      </c>
      <c r="AR210" s="23" t="s">
        <v>242</v>
      </c>
      <c r="AT210" s="23" t="s">
        <v>150</v>
      </c>
      <c r="AU210" s="23" t="s">
        <v>156</v>
      </c>
      <c r="AY210" s="23" t="s">
        <v>147</v>
      </c>
      <c r="BE210" s="203">
        <f t="shared" si="4"/>
        <v>0</v>
      </c>
      <c r="BF210" s="203">
        <f t="shared" si="5"/>
        <v>0</v>
      </c>
      <c r="BG210" s="203">
        <f t="shared" si="6"/>
        <v>0</v>
      </c>
      <c r="BH210" s="203">
        <f t="shared" si="7"/>
        <v>0</v>
      </c>
      <c r="BI210" s="203">
        <f t="shared" si="8"/>
        <v>0</v>
      </c>
      <c r="BJ210" s="23" t="s">
        <v>156</v>
      </c>
      <c r="BK210" s="203">
        <f t="shared" si="9"/>
        <v>0</v>
      </c>
      <c r="BL210" s="23" t="s">
        <v>242</v>
      </c>
      <c r="BM210" s="23" t="s">
        <v>380</v>
      </c>
    </row>
    <row r="211" spans="2:65" s="1" customFormat="1" ht="22.5" customHeight="1">
      <c r="B211" s="40"/>
      <c r="C211" s="192" t="s">
        <v>381</v>
      </c>
      <c r="D211" s="192" t="s">
        <v>150</v>
      </c>
      <c r="E211" s="193" t="s">
        <v>382</v>
      </c>
      <c r="F211" s="194" t="s">
        <v>383</v>
      </c>
      <c r="G211" s="195" t="s">
        <v>153</v>
      </c>
      <c r="H211" s="196">
        <v>1</v>
      </c>
      <c r="I211" s="197"/>
      <c r="J211" s="198">
        <f t="shared" si="0"/>
        <v>0</v>
      </c>
      <c r="K211" s="194" t="s">
        <v>191</v>
      </c>
      <c r="L211" s="60"/>
      <c r="M211" s="199" t="s">
        <v>21</v>
      </c>
      <c r="N211" s="200" t="s">
        <v>42</v>
      </c>
      <c r="O211" s="41"/>
      <c r="P211" s="201">
        <f t="shared" si="1"/>
        <v>0</v>
      </c>
      <c r="Q211" s="201">
        <v>5.2999999999999998E-4</v>
      </c>
      <c r="R211" s="201">
        <f t="shared" si="2"/>
        <v>5.2999999999999998E-4</v>
      </c>
      <c r="S211" s="201">
        <v>0</v>
      </c>
      <c r="T211" s="202">
        <f t="shared" si="3"/>
        <v>0</v>
      </c>
      <c r="AR211" s="23" t="s">
        <v>242</v>
      </c>
      <c r="AT211" s="23" t="s">
        <v>150</v>
      </c>
      <c r="AU211" s="23" t="s">
        <v>156</v>
      </c>
      <c r="AY211" s="23" t="s">
        <v>147</v>
      </c>
      <c r="BE211" s="203">
        <f t="shared" si="4"/>
        <v>0</v>
      </c>
      <c r="BF211" s="203">
        <f t="shared" si="5"/>
        <v>0</v>
      </c>
      <c r="BG211" s="203">
        <f t="shared" si="6"/>
        <v>0</v>
      </c>
      <c r="BH211" s="203">
        <f t="shared" si="7"/>
        <v>0</v>
      </c>
      <c r="BI211" s="203">
        <f t="shared" si="8"/>
        <v>0</v>
      </c>
      <c r="BJ211" s="23" t="s">
        <v>156</v>
      </c>
      <c r="BK211" s="203">
        <f t="shared" si="9"/>
        <v>0</v>
      </c>
      <c r="BL211" s="23" t="s">
        <v>242</v>
      </c>
      <c r="BM211" s="23" t="s">
        <v>384</v>
      </c>
    </row>
    <row r="212" spans="2:65" s="1" customFormat="1" ht="22.5" customHeight="1">
      <c r="B212" s="40"/>
      <c r="C212" s="192" t="s">
        <v>385</v>
      </c>
      <c r="D212" s="192" t="s">
        <v>150</v>
      </c>
      <c r="E212" s="193" t="s">
        <v>386</v>
      </c>
      <c r="F212" s="194" t="s">
        <v>387</v>
      </c>
      <c r="G212" s="195" t="s">
        <v>276</v>
      </c>
      <c r="H212" s="196">
        <v>3.5</v>
      </c>
      <c r="I212" s="197"/>
      <c r="J212" s="198">
        <f t="shared" si="0"/>
        <v>0</v>
      </c>
      <c r="K212" s="194" t="s">
        <v>154</v>
      </c>
      <c r="L212" s="60"/>
      <c r="M212" s="199" t="s">
        <v>21</v>
      </c>
      <c r="N212" s="200" t="s">
        <v>42</v>
      </c>
      <c r="O212" s="41"/>
      <c r="P212" s="201">
        <f t="shared" si="1"/>
        <v>0</v>
      </c>
      <c r="Q212" s="201">
        <v>2.8509999999999999E-4</v>
      </c>
      <c r="R212" s="201">
        <f t="shared" si="2"/>
        <v>9.9785E-4</v>
      </c>
      <c r="S212" s="201">
        <v>0</v>
      </c>
      <c r="T212" s="202">
        <f t="shared" si="3"/>
        <v>0</v>
      </c>
      <c r="AR212" s="23" t="s">
        <v>242</v>
      </c>
      <c r="AT212" s="23" t="s">
        <v>150</v>
      </c>
      <c r="AU212" s="23" t="s">
        <v>156</v>
      </c>
      <c r="AY212" s="23" t="s">
        <v>147</v>
      </c>
      <c r="BE212" s="203">
        <f t="shared" si="4"/>
        <v>0</v>
      </c>
      <c r="BF212" s="203">
        <f t="shared" si="5"/>
        <v>0</v>
      </c>
      <c r="BG212" s="203">
        <f t="shared" si="6"/>
        <v>0</v>
      </c>
      <c r="BH212" s="203">
        <f t="shared" si="7"/>
        <v>0</v>
      </c>
      <c r="BI212" s="203">
        <f t="shared" si="8"/>
        <v>0</v>
      </c>
      <c r="BJ212" s="23" t="s">
        <v>156</v>
      </c>
      <c r="BK212" s="203">
        <f t="shared" si="9"/>
        <v>0</v>
      </c>
      <c r="BL212" s="23" t="s">
        <v>242</v>
      </c>
      <c r="BM212" s="23" t="s">
        <v>388</v>
      </c>
    </row>
    <row r="213" spans="2:65" s="1" customFormat="1" ht="22.5" customHeight="1">
      <c r="B213" s="40"/>
      <c r="C213" s="192" t="s">
        <v>389</v>
      </c>
      <c r="D213" s="192" t="s">
        <v>150</v>
      </c>
      <c r="E213" s="193" t="s">
        <v>390</v>
      </c>
      <c r="F213" s="194" t="s">
        <v>391</v>
      </c>
      <c r="G213" s="195" t="s">
        <v>276</v>
      </c>
      <c r="H213" s="196">
        <v>2.5</v>
      </c>
      <c r="I213" s="197"/>
      <c r="J213" s="198">
        <f t="shared" si="0"/>
        <v>0</v>
      </c>
      <c r="K213" s="194" t="s">
        <v>154</v>
      </c>
      <c r="L213" s="60"/>
      <c r="M213" s="199" t="s">
        <v>21</v>
      </c>
      <c r="N213" s="200" t="s">
        <v>42</v>
      </c>
      <c r="O213" s="41"/>
      <c r="P213" s="201">
        <f t="shared" si="1"/>
        <v>0</v>
      </c>
      <c r="Q213" s="201">
        <v>3.4969999999999999E-4</v>
      </c>
      <c r="R213" s="201">
        <f t="shared" si="2"/>
        <v>8.7425000000000003E-4</v>
      </c>
      <c r="S213" s="201">
        <v>0</v>
      </c>
      <c r="T213" s="202">
        <f t="shared" si="3"/>
        <v>0</v>
      </c>
      <c r="AR213" s="23" t="s">
        <v>242</v>
      </c>
      <c r="AT213" s="23" t="s">
        <v>150</v>
      </c>
      <c r="AU213" s="23" t="s">
        <v>156</v>
      </c>
      <c r="AY213" s="23" t="s">
        <v>147</v>
      </c>
      <c r="BE213" s="203">
        <f t="shared" si="4"/>
        <v>0</v>
      </c>
      <c r="BF213" s="203">
        <f t="shared" si="5"/>
        <v>0</v>
      </c>
      <c r="BG213" s="203">
        <f t="shared" si="6"/>
        <v>0</v>
      </c>
      <c r="BH213" s="203">
        <f t="shared" si="7"/>
        <v>0</v>
      </c>
      <c r="BI213" s="203">
        <f t="shared" si="8"/>
        <v>0</v>
      </c>
      <c r="BJ213" s="23" t="s">
        <v>156</v>
      </c>
      <c r="BK213" s="203">
        <f t="shared" si="9"/>
        <v>0</v>
      </c>
      <c r="BL213" s="23" t="s">
        <v>242</v>
      </c>
      <c r="BM213" s="23" t="s">
        <v>392</v>
      </c>
    </row>
    <row r="214" spans="2:65" s="1" customFormat="1" ht="22.5" customHeight="1">
      <c r="B214" s="40"/>
      <c r="C214" s="192" t="s">
        <v>393</v>
      </c>
      <c r="D214" s="192" t="s">
        <v>150</v>
      </c>
      <c r="E214" s="193" t="s">
        <v>394</v>
      </c>
      <c r="F214" s="194" t="s">
        <v>395</v>
      </c>
      <c r="G214" s="195" t="s">
        <v>276</v>
      </c>
      <c r="H214" s="196">
        <v>0.5</v>
      </c>
      <c r="I214" s="197"/>
      <c r="J214" s="198">
        <f t="shared" si="0"/>
        <v>0</v>
      </c>
      <c r="K214" s="194" t="s">
        <v>191</v>
      </c>
      <c r="L214" s="60"/>
      <c r="M214" s="199" t="s">
        <v>21</v>
      </c>
      <c r="N214" s="200" t="s">
        <v>42</v>
      </c>
      <c r="O214" s="41"/>
      <c r="P214" s="201">
        <f t="shared" si="1"/>
        <v>0</v>
      </c>
      <c r="Q214" s="201">
        <v>5.6999999999999998E-4</v>
      </c>
      <c r="R214" s="201">
        <f t="shared" si="2"/>
        <v>2.8499999999999999E-4</v>
      </c>
      <c r="S214" s="201">
        <v>0</v>
      </c>
      <c r="T214" s="202">
        <f t="shared" si="3"/>
        <v>0</v>
      </c>
      <c r="AR214" s="23" t="s">
        <v>242</v>
      </c>
      <c r="AT214" s="23" t="s">
        <v>150</v>
      </c>
      <c r="AU214" s="23" t="s">
        <v>156</v>
      </c>
      <c r="AY214" s="23" t="s">
        <v>147</v>
      </c>
      <c r="BE214" s="203">
        <f t="shared" si="4"/>
        <v>0</v>
      </c>
      <c r="BF214" s="203">
        <f t="shared" si="5"/>
        <v>0</v>
      </c>
      <c r="BG214" s="203">
        <f t="shared" si="6"/>
        <v>0</v>
      </c>
      <c r="BH214" s="203">
        <f t="shared" si="7"/>
        <v>0</v>
      </c>
      <c r="BI214" s="203">
        <f t="shared" si="8"/>
        <v>0</v>
      </c>
      <c r="BJ214" s="23" t="s">
        <v>156</v>
      </c>
      <c r="BK214" s="203">
        <f t="shared" si="9"/>
        <v>0</v>
      </c>
      <c r="BL214" s="23" t="s">
        <v>242</v>
      </c>
      <c r="BM214" s="23" t="s">
        <v>396</v>
      </c>
    </row>
    <row r="215" spans="2:65" s="1" customFormat="1" ht="22.5" customHeight="1">
      <c r="B215" s="40"/>
      <c r="C215" s="192" t="s">
        <v>397</v>
      </c>
      <c r="D215" s="192" t="s">
        <v>150</v>
      </c>
      <c r="E215" s="193" t="s">
        <v>398</v>
      </c>
      <c r="F215" s="194" t="s">
        <v>399</v>
      </c>
      <c r="G215" s="195" t="s">
        <v>276</v>
      </c>
      <c r="H215" s="196">
        <v>0.5</v>
      </c>
      <c r="I215" s="197"/>
      <c r="J215" s="198">
        <f t="shared" si="0"/>
        <v>0</v>
      </c>
      <c r="K215" s="194" t="s">
        <v>154</v>
      </c>
      <c r="L215" s="60"/>
      <c r="M215" s="199" t="s">
        <v>21</v>
      </c>
      <c r="N215" s="200" t="s">
        <v>42</v>
      </c>
      <c r="O215" s="41"/>
      <c r="P215" s="201">
        <f t="shared" si="1"/>
        <v>0</v>
      </c>
      <c r="Q215" s="201">
        <v>1.1355E-3</v>
      </c>
      <c r="R215" s="201">
        <f t="shared" si="2"/>
        <v>5.6775E-4</v>
      </c>
      <c r="S215" s="201">
        <v>0</v>
      </c>
      <c r="T215" s="202">
        <f t="shared" si="3"/>
        <v>0</v>
      </c>
      <c r="AR215" s="23" t="s">
        <v>242</v>
      </c>
      <c r="AT215" s="23" t="s">
        <v>150</v>
      </c>
      <c r="AU215" s="23" t="s">
        <v>156</v>
      </c>
      <c r="AY215" s="23" t="s">
        <v>147</v>
      </c>
      <c r="BE215" s="203">
        <f t="shared" si="4"/>
        <v>0</v>
      </c>
      <c r="BF215" s="203">
        <f t="shared" si="5"/>
        <v>0</v>
      </c>
      <c r="BG215" s="203">
        <f t="shared" si="6"/>
        <v>0</v>
      </c>
      <c r="BH215" s="203">
        <f t="shared" si="7"/>
        <v>0</v>
      </c>
      <c r="BI215" s="203">
        <f t="shared" si="8"/>
        <v>0</v>
      </c>
      <c r="BJ215" s="23" t="s">
        <v>156</v>
      </c>
      <c r="BK215" s="203">
        <f t="shared" si="9"/>
        <v>0</v>
      </c>
      <c r="BL215" s="23" t="s">
        <v>242</v>
      </c>
      <c r="BM215" s="23" t="s">
        <v>400</v>
      </c>
    </row>
    <row r="216" spans="2:65" s="1" customFormat="1" ht="22.5" customHeight="1">
      <c r="B216" s="40"/>
      <c r="C216" s="192" t="s">
        <v>401</v>
      </c>
      <c r="D216" s="192" t="s">
        <v>150</v>
      </c>
      <c r="E216" s="193" t="s">
        <v>402</v>
      </c>
      <c r="F216" s="194" t="s">
        <v>403</v>
      </c>
      <c r="G216" s="195" t="s">
        <v>153</v>
      </c>
      <c r="H216" s="196">
        <v>3</v>
      </c>
      <c r="I216" s="197"/>
      <c r="J216" s="198">
        <f t="shared" si="0"/>
        <v>0</v>
      </c>
      <c r="K216" s="194" t="s">
        <v>154</v>
      </c>
      <c r="L216" s="60"/>
      <c r="M216" s="199" t="s">
        <v>21</v>
      </c>
      <c r="N216" s="200" t="s">
        <v>42</v>
      </c>
      <c r="O216" s="41"/>
      <c r="P216" s="201">
        <f t="shared" si="1"/>
        <v>0</v>
      </c>
      <c r="Q216" s="201">
        <v>0</v>
      </c>
      <c r="R216" s="201">
        <f t="shared" si="2"/>
        <v>0</v>
      </c>
      <c r="S216" s="201">
        <v>0</v>
      </c>
      <c r="T216" s="202">
        <f t="shared" si="3"/>
        <v>0</v>
      </c>
      <c r="AR216" s="23" t="s">
        <v>242</v>
      </c>
      <c r="AT216" s="23" t="s">
        <v>150</v>
      </c>
      <c r="AU216" s="23" t="s">
        <v>156</v>
      </c>
      <c r="AY216" s="23" t="s">
        <v>147</v>
      </c>
      <c r="BE216" s="203">
        <f t="shared" si="4"/>
        <v>0</v>
      </c>
      <c r="BF216" s="203">
        <f t="shared" si="5"/>
        <v>0</v>
      </c>
      <c r="BG216" s="203">
        <f t="shared" si="6"/>
        <v>0</v>
      </c>
      <c r="BH216" s="203">
        <f t="shared" si="7"/>
        <v>0</v>
      </c>
      <c r="BI216" s="203">
        <f t="shared" si="8"/>
        <v>0</v>
      </c>
      <c r="BJ216" s="23" t="s">
        <v>156</v>
      </c>
      <c r="BK216" s="203">
        <f t="shared" si="9"/>
        <v>0</v>
      </c>
      <c r="BL216" s="23" t="s">
        <v>242</v>
      </c>
      <c r="BM216" s="23" t="s">
        <v>404</v>
      </c>
    </row>
    <row r="217" spans="2:65" s="1" customFormat="1" ht="22.5" customHeight="1">
      <c r="B217" s="40"/>
      <c r="C217" s="192" t="s">
        <v>405</v>
      </c>
      <c r="D217" s="192" t="s">
        <v>150</v>
      </c>
      <c r="E217" s="193" t="s">
        <v>406</v>
      </c>
      <c r="F217" s="194" t="s">
        <v>407</v>
      </c>
      <c r="G217" s="195" t="s">
        <v>153</v>
      </c>
      <c r="H217" s="196">
        <v>2</v>
      </c>
      <c r="I217" s="197"/>
      <c r="J217" s="198">
        <f t="shared" si="0"/>
        <v>0</v>
      </c>
      <c r="K217" s="194" t="s">
        <v>154</v>
      </c>
      <c r="L217" s="60"/>
      <c r="M217" s="199" t="s">
        <v>21</v>
      </c>
      <c r="N217" s="200" t="s">
        <v>42</v>
      </c>
      <c r="O217" s="41"/>
      <c r="P217" s="201">
        <f t="shared" si="1"/>
        <v>0</v>
      </c>
      <c r="Q217" s="201">
        <v>0</v>
      </c>
      <c r="R217" s="201">
        <f t="shared" si="2"/>
        <v>0</v>
      </c>
      <c r="S217" s="201">
        <v>0</v>
      </c>
      <c r="T217" s="202">
        <f t="shared" si="3"/>
        <v>0</v>
      </c>
      <c r="AR217" s="23" t="s">
        <v>242</v>
      </c>
      <c r="AT217" s="23" t="s">
        <v>150</v>
      </c>
      <c r="AU217" s="23" t="s">
        <v>156</v>
      </c>
      <c r="AY217" s="23" t="s">
        <v>147</v>
      </c>
      <c r="BE217" s="203">
        <f t="shared" si="4"/>
        <v>0</v>
      </c>
      <c r="BF217" s="203">
        <f t="shared" si="5"/>
        <v>0</v>
      </c>
      <c r="BG217" s="203">
        <f t="shared" si="6"/>
        <v>0</v>
      </c>
      <c r="BH217" s="203">
        <f t="shared" si="7"/>
        <v>0</v>
      </c>
      <c r="BI217" s="203">
        <f t="shared" si="8"/>
        <v>0</v>
      </c>
      <c r="BJ217" s="23" t="s">
        <v>156</v>
      </c>
      <c r="BK217" s="203">
        <f t="shared" si="9"/>
        <v>0</v>
      </c>
      <c r="BL217" s="23" t="s">
        <v>242</v>
      </c>
      <c r="BM217" s="23" t="s">
        <v>408</v>
      </c>
    </row>
    <row r="218" spans="2:65" s="1" customFormat="1" ht="22.5" customHeight="1">
      <c r="B218" s="40"/>
      <c r="C218" s="192" t="s">
        <v>409</v>
      </c>
      <c r="D218" s="192" t="s">
        <v>150</v>
      </c>
      <c r="E218" s="193" t="s">
        <v>410</v>
      </c>
      <c r="F218" s="194" t="s">
        <v>411</v>
      </c>
      <c r="G218" s="195" t="s">
        <v>153</v>
      </c>
      <c r="H218" s="196">
        <v>1</v>
      </c>
      <c r="I218" s="197"/>
      <c r="J218" s="198">
        <f t="shared" si="0"/>
        <v>0</v>
      </c>
      <c r="K218" s="194" t="s">
        <v>154</v>
      </c>
      <c r="L218" s="60"/>
      <c r="M218" s="199" t="s">
        <v>21</v>
      </c>
      <c r="N218" s="200" t="s">
        <v>42</v>
      </c>
      <c r="O218" s="41"/>
      <c r="P218" s="201">
        <f t="shared" si="1"/>
        <v>0</v>
      </c>
      <c r="Q218" s="201">
        <v>0</v>
      </c>
      <c r="R218" s="201">
        <f t="shared" si="2"/>
        <v>0</v>
      </c>
      <c r="S218" s="201">
        <v>0</v>
      </c>
      <c r="T218" s="202">
        <f t="shared" si="3"/>
        <v>0</v>
      </c>
      <c r="AR218" s="23" t="s">
        <v>242</v>
      </c>
      <c r="AT218" s="23" t="s">
        <v>150</v>
      </c>
      <c r="AU218" s="23" t="s">
        <v>156</v>
      </c>
      <c r="AY218" s="23" t="s">
        <v>147</v>
      </c>
      <c r="BE218" s="203">
        <f t="shared" si="4"/>
        <v>0</v>
      </c>
      <c r="BF218" s="203">
        <f t="shared" si="5"/>
        <v>0</v>
      </c>
      <c r="BG218" s="203">
        <f t="shared" si="6"/>
        <v>0</v>
      </c>
      <c r="BH218" s="203">
        <f t="shared" si="7"/>
        <v>0</v>
      </c>
      <c r="BI218" s="203">
        <f t="shared" si="8"/>
        <v>0</v>
      </c>
      <c r="BJ218" s="23" t="s">
        <v>156</v>
      </c>
      <c r="BK218" s="203">
        <f t="shared" si="9"/>
        <v>0</v>
      </c>
      <c r="BL218" s="23" t="s">
        <v>242</v>
      </c>
      <c r="BM218" s="23" t="s">
        <v>412</v>
      </c>
    </row>
    <row r="219" spans="2:65" s="1" customFormat="1" ht="22.5" customHeight="1">
      <c r="B219" s="40"/>
      <c r="C219" s="192" t="s">
        <v>413</v>
      </c>
      <c r="D219" s="192" t="s">
        <v>150</v>
      </c>
      <c r="E219" s="193" t="s">
        <v>414</v>
      </c>
      <c r="F219" s="194" t="s">
        <v>415</v>
      </c>
      <c r="G219" s="195" t="s">
        <v>276</v>
      </c>
      <c r="H219" s="196">
        <v>7</v>
      </c>
      <c r="I219" s="197"/>
      <c r="J219" s="198">
        <f t="shared" si="0"/>
        <v>0</v>
      </c>
      <c r="K219" s="194" t="s">
        <v>154</v>
      </c>
      <c r="L219" s="60"/>
      <c r="M219" s="199" t="s">
        <v>21</v>
      </c>
      <c r="N219" s="200" t="s">
        <v>42</v>
      </c>
      <c r="O219" s="41"/>
      <c r="P219" s="201">
        <f t="shared" si="1"/>
        <v>0</v>
      </c>
      <c r="Q219" s="201">
        <v>0</v>
      </c>
      <c r="R219" s="201">
        <f t="shared" si="2"/>
        <v>0</v>
      </c>
      <c r="S219" s="201">
        <v>0</v>
      </c>
      <c r="T219" s="202">
        <f t="shared" si="3"/>
        <v>0</v>
      </c>
      <c r="AR219" s="23" t="s">
        <v>242</v>
      </c>
      <c r="AT219" s="23" t="s">
        <v>150</v>
      </c>
      <c r="AU219" s="23" t="s">
        <v>156</v>
      </c>
      <c r="AY219" s="23" t="s">
        <v>147</v>
      </c>
      <c r="BE219" s="203">
        <f t="shared" si="4"/>
        <v>0</v>
      </c>
      <c r="BF219" s="203">
        <f t="shared" si="5"/>
        <v>0</v>
      </c>
      <c r="BG219" s="203">
        <f t="shared" si="6"/>
        <v>0</v>
      </c>
      <c r="BH219" s="203">
        <f t="shared" si="7"/>
        <v>0</v>
      </c>
      <c r="BI219" s="203">
        <f t="shared" si="8"/>
        <v>0</v>
      </c>
      <c r="BJ219" s="23" t="s">
        <v>156</v>
      </c>
      <c r="BK219" s="203">
        <f t="shared" si="9"/>
        <v>0</v>
      </c>
      <c r="BL219" s="23" t="s">
        <v>242</v>
      </c>
      <c r="BM219" s="23" t="s">
        <v>416</v>
      </c>
    </row>
    <row r="220" spans="2:65" s="1" customFormat="1" ht="22.5" customHeight="1">
      <c r="B220" s="40"/>
      <c r="C220" s="192" t="s">
        <v>417</v>
      </c>
      <c r="D220" s="192" t="s">
        <v>150</v>
      </c>
      <c r="E220" s="193" t="s">
        <v>418</v>
      </c>
      <c r="F220" s="194" t="s">
        <v>419</v>
      </c>
      <c r="G220" s="195" t="s">
        <v>369</v>
      </c>
      <c r="H220" s="257"/>
      <c r="I220" s="197"/>
      <c r="J220" s="198">
        <f t="shared" si="0"/>
        <v>0</v>
      </c>
      <c r="K220" s="194" t="s">
        <v>191</v>
      </c>
      <c r="L220" s="60"/>
      <c r="M220" s="199" t="s">
        <v>21</v>
      </c>
      <c r="N220" s="200" t="s">
        <v>42</v>
      </c>
      <c r="O220" s="41"/>
      <c r="P220" s="201">
        <f t="shared" si="1"/>
        <v>0</v>
      </c>
      <c r="Q220" s="201">
        <v>0</v>
      </c>
      <c r="R220" s="201">
        <f t="shared" si="2"/>
        <v>0</v>
      </c>
      <c r="S220" s="201">
        <v>0</v>
      </c>
      <c r="T220" s="202">
        <f t="shared" si="3"/>
        <v>0</v>
      </c>
      <c r="AR220" s="23" t="s">
        <v>242</v>
      </c>
      <c r="AT220" s="23" t="s">
        <v>150</v>
      </c>
      <c r="AU220" s="23" t="s">
        <v>156</v>
      </c>
      <c r="AY220" s="23" t="s">
        <v>147</v>
      </c>
      <c r="BE220" s="203">
        <f t="shared" si="4"/>
        <v>0</v>
      </c>
      <c r="BF220" s="203">
        <f t="shared" si="5"/>
        <v>0</v>
      </c>
      <c r="BG220" s="203">
        <f t="shared" si="6"/>
        <v>0</v>
      </c>
      <c r="BH220" s="203">
        <f t="shared" si="7"/>
        <v>0</v>
      </c>
      <c r="BI220" s="203">
        <f t="shared" si="8"/>
        <v>0</v>
      </c>
      <c r="BJ220" s="23" t="s">
        <v>156</v>
      </c>
      <c r="BK220" s="203">
        <f t="shared" si="9"/>
        <v>0</v>
      </c>
      <c r="BL220" s="23" t="s">
        <v>242</v>
      </c>
      <c r="BM220" s="23" t="s">
        <v>420</v>
      </c>
    </row>
    <row r="221" spans="2:65" s="10" customFormat="1" ht="29.85" customHeight="1">
      <c r="B221" s="175"/>
      <c r="C221" s="176"/>
      <c r="D221" s="189" t="s">
        <v>69</v>
      </c>
      <c r="E221" s="190" t="s">
        <v>421</v>
      </c>
      <c r="F221" s="190" t="s">
        <v>422</v>
      </c>
      <c r="G221" s="176"/>
      <c r="H221" s="176"/>
      <c r="I221" s="179"/>
      <c r="J221" s="191">
        <f>BK221</f>
        <v>0</v>
      </c>
      <c r="K221" s="176"/>
      <c r="L221" s="181"/>
      <c r="M221" s="182"/>
      <c r="N221" s="183"/>
      <c r="O221" s="183"/>
      <c r="P221" s="184">
        <f>SUM(P222:P236)</f>
        <v>0</v>
      </c>
      <c r="Q221" s="183"/>
      <c r="R221" s="184">
        <f>SUM(R222:R236)</f>
        <v>4.2490585999999997E-2</v>
      </c>
      <c r="S221" s="183"/>
      <c r="T221" s="185">
        <f>SUM(T222:T236)</f>
        <v>3.8329999999999996E-2</v>
      </c>
      <c r="AR221" s="186" t="s">
        <v>156</v>
      </c>
      <c r="AT221" s="187" t="s">
        <v>69</v>
      </c>
      <c r="AU221" s="187" t="s">
        <v>78</v>
      </c>
      <c r="AY221" s="186" t="s">
        <v>147</v>
      </c>
      <c r="BK221" s="188">
        <f>SUM(BK222:BK236)</f>
        <v>0</v>
      </c>
    </row>
    <row r="222" spans="2:65" s="1" customFormat="1" ht="22.5" customHeight="1">
      <c r="B222" s="40"/>
      <c r="C222" s="192" t="s">
        <v>423</v>
      </c>
      <c r="D222" s="192" t="s">
        <v>150</v>
      </c>
      <c r="E222" s="193" t="s">
        <v>424</v>
      </c>
      <c r="F222" s="194" t="s">
        <v>425</v>
      </c>
      <c r="G222" s="195" t="s">
        <v>276</v>
      </c>
      <c r="H222" s="196">
        <v>17</v>
      </c>
      <c r="I222" s="197"/>
      <c r="J222" s="198">
        <f t="shared" ref="J222:J236" si="10">ROUND(I222*H222,2)</f>
        <v>0</v>
      </c>
      <c r="K222" s="194" t="s">
        <v>154</v>
      </c>
      <c r="L222" s="60"/>
      <c r="M222" s="199" t="s">
        <v>21</v>
      </c>
      <c r="N222" s="200" t="s">
        <v>42</v>
      </c>
      <c r="O222" s="41"/>
      <c r="P222" s="201">
        <f t="shared" ref="P222:P236" si="11">O222*H222</f>
        <v>0</v>
      </c>
      <c r="Q222" s="201">
        <v>0</v>
      </c>
      <c r="R222" s="201">
        <f t="shared" ref="R222:R236" si="12">Q222*H222</f>
        <v>0</v>
      </c>
      <c r="S222" s="201">
        <v>2.1299999999999999E-3</v>
      </c>
      <c r="T222" s="202">
        <f t="shared" ref="T222:T236" si="13">S222*H222</f>
        <v>3.6209999999999999E-2</v>
      </c>
      <c r="AR222" s="23" t="s">
        <v>242</v>
      </c>
      <c r="AT222" s="23" t="s">
        <v>150</v>
      </c>
      <c r="AU222" s="23" t="s">
        <v>156</v>
      </c>
      <c r="AY222" s="23" t="s">
        <v>147</v>
      </c>
      <c r="BE222" s="203">
        <f t="shared" ref="BE222:BE236" si="14">IF(N222="základní",J222,0)</f>
        <v>0</v>
      </c>
      <c r="BF222" s="203">
        <f t="shared" ref="BF222:BF236" si="15">IF(N222="snížená",J222,0)</f>
        <v>0</v>
      </c>
      <c r="BG222" s="203">
        <f t="shared" ref="BG222:BG236" si="16">IF(N222="zákl. přenesená",J222,0)</f>
        <v>0</v>
      </c>
      <c r="BH222" s="203">
        <f t="shared" ref="BH222:BH236" si="17">IF(N222="sníž. přenesená",J222,0)</f>
        <v>0</v>
      </c>
      <c r="BI222" s="203">
        <f t="shared" ref="BI222:BI236" si="18">IF(N222="nulová",J222,0)</f>
        <v>0</v>
      </c>
      <c r="BJ222" s="23" t="s">
        <v>156</v>
      </c>
      <c r="BK222" s="203">
        <f t="shared" ref="BK222:BK236" si="19">ROUND(I222*H222,2)</f>
        <v>0</v>
      </c>
      <c r="BL222" s="23" t="s">
        <v>242</v>
      </c>
      <c r="BM222" s="23" t="s">
        <v>426</v>
      </c>
    </row>
    <row r="223" spans="2:65" s="1" customFormat="1" ht="22.5" customHeight="1">
      <c r="B223" s="40"/>
      <c r="C223" s="192" t="s">
        <v>427</v>
      </c>
      <c r="D223" s="192" t="s">
        <v>150</v>
      </c>
      <c r="E223" s="193" t="s">
        <v>428</v>
      </c>
      <c r="F223" s="194" t="s">
        <v>429</v>
      </c>
      <c r="G223" s="195" t="s">
        <v>153</v>
      </c>
      <c r="H223" s="196">
        <v>2</v>
      </c>
      <c r="I223" s="197"/>
      <c r="J223" s="198">
        <f t="shared" si="10"/>
        <v>0</v>
      </c>
      <c r="K223" s="194" t="s">
        <v>191</v>
      </c>
      <c r="L223" s="60"/>
      <c r="M223" s="199" t="s">
        <v>21</v>
      </c>
      <c r="N223" s="200" t="s">
        <v>42</v>
      </c>
      <c r="O223" s="41"/>
      <c r="P223" s="201">
        <f t="shared" si="11"/>
        <v>0</v>
      </c>
      <c r="Q223" s="201">
        <v>1.1999999999999999E-3</v>
      </c>
      <c r="R223" s="201">
        <f t="shared" si="12"/>
        <v>2.3999999999999998E-3</v>
      </c>
      <c r="S223" s="201">
        <v>0</v>
      </c>
      <c r="T223" s="202">
        <f t="shared" si="13"/>
        <v>0</v>
      </c>
      <c r="AR223" s="23" t="s">
        <v>242</v>
      </c>
      <c r="AT223" s="23" t="s">
        <v>150</v>
      </c>
      <c r="AU223" s="23" t="s">
        <v>156</v>
      </c>
      <c r="AY223" s="23" t="s">
        <v>147</v>
      </c>
      <c r="BE223" s="203">
        <f t="shared" si="14"/>
        <v>0</v>
      </c>
      <c r="BF223" s="203">
        <f t="shared" si="15"/>
        <v>0</v>
      </c>
      <c r="BG223" s="203">
        <f t="shared" si="16"/>
        <v>0</v>
      </c>
      <c r="BH223" s="203">
        <f t="shared" si="17"/>
        <v>0</v>
      </c>
      <c r="BI223" s="203">
        <f t="shared" si="18"/>
        <v>0</v>
      </c>
      <c r="BJ223" s="23" t="s">
        <v>156</v>
      </c>
      <c r="BK223" s="203">
        <f t="shared" si="19"/>
        <v>0</v>
      </c>
      <c r="BL223" s="23" t="s">
        <v>242</v>
      </c>
      <c r="BM223" s="23" t="s">
        <v>430</v>
      </c>
    </row>
    <row r="224" spans="2:65" s="1" customFormat="1" ht="22.5" customHeight="1">
      <c r="B224" s="40"/>
      <c r="C224" s="192" t="s">
        <v>431</v>
      </c>
      <c r="D224" s="192" t="s">
        <v>150</v>
      </c>
      <c r="E224" s="193" t="s">
        <v>432</v>
      </c>
      <c r="F224" s="194" t="s">
        <v>433</v>
      </c>
      <c r="G224" s="195" t="s">
        <v>276</v>
      </c>
      <c r="H224" s="196">
        <v>40</v>
      </c>
      <c r="I224" s="197"/>
      <c r="J224" s="198">
        <f t="shared" si="10"/>
        <v>0</v>
      </c>
      <c r="K224" s="194" t="s">
        <v>154</v>
      </c>
      <c r="L224" s="60"/>
      <c r="M224" s="199" t="s">
        <v>21</v>
      </c>
      <c r="N224" s="200" t="s">
        <v>42</v>
      </c>
      <c r="O224" s="41"/>
      <c r="P224" s="201">
        <f t="shared" si="11"/>
        <v>0</v>
      </c>
      <c r="Q224" s="201">
        <v>6.6330000000000002E-4</v>
      </c>
      <c r="R224" s="201">
        <f t="shared" si="12"/>
        <v>2.6532E-2</v>
      </c>
      <c r="S224" s="201">
        <v>0</v>
      </c>
      <c r="T224" s="202">
        <f t="shared" si="13"/>
        <v>0</v>
      </c>
      <c r="AR224" s="23" t="s">
        <v>242</v>
      </c>
      <c r="AT224" s="23" t="s">
        <v>150</v>
      </c>
      <c r="AU224" s="23" t="s">
        <v>156</v>
      </c>
      <c r="AY224" s="23" t="s">
        <v>147</v>
      </c>
      <c r="BE224" s="203">
        <f t="shared" si="14"/>
        <v>0</v>
      </c>
      <c r="BF224" s="203">
        <f t="shared" si="15"/>
        <v>0</v>
      </c>
      <c r="BG224" s="203">
        <f t="shared" si="16"/>
        <v>0</v>
      </c>
      <c r="BH224" s="203">
        <f t="shared" si="17"/>
        <v>0</v>
      </c>
      <c r="BI224" s="203">
        <f t="shared" si="18"/>
        <v>0</v>
      </c>
      <c r="BJ224" s="23" t="s">
        <v>156</v>
      </c>
      <c r="BK224" s="203">
        <f t="shared" si="19"/>
        <v>0</v>
      </c>
      <c r="BL224" s="23" t="s">
        <v>242</v>
      </c>
      <c r="BM224" s="23" t="s">
        <v>434</v>
      </c>
    </row>
    <row r="225" spans="2:65" s="1" customFormat="1" ht="22.5" customHeight="1">
      <c r="B225" s="40"/>
      <c r="C225" s="192" t="s">
        <v>435</v>
      </c>
      <c r="D225" s="192" t="s">
        <v>150</v>
      </c>
      <c r="E225" s="193" t="s">
        <v>436</v>
      </c>
      <c r="F225" s="194" t="s">
        <v>437</v>
      </c>
      <c r="G225" s="195" t="s">
        <v>276</v>
      </c>
      <c r="H225" s="196">
        <v>3</v>
      </c>
      <c r="I225" s="197"/>
      <c r="J225" s="198">
        <f t="shared" si="10"/>
        <v>0</v>
      </c>
      <c r="K225" s="194" t="s">
        <v>154</v>
      </c>
      <c r="L225" s="60"/>
      <c r="M225" s="199" t="s">
        <v>21</v>
      </c>
      <c r="N225" s="200" t="s">
        <v>42</v>
      </c>
      <c r="O225" s="41"/>
      <c r="P225" s="201">
        <f t="shared" si="11"/>
        <v>0</v>
      </c>
      <c r="Q225" s="201">
        <v>9.0993200000000002E-4</v>
      </c>
      <c r="R225" s="201">
        <f t="shared" si="12"/>
        <v>2.729796E-3</v>
      </c>
      <c r="S225" s="201">
        <v>0</v>
      </c>
      <c r="T225" s="202">
        <f t="shared" si="13"/>
        <v>0</v>
      </c>
      <c r="AR225" s="23" t="s">
        <v>242</v>
      </c>
      <c r="AT225" s="23" t="s">
        <v>150</v>
      </c>
      <c r="AU225" s="23" t="s">
        <v>156</v>
      </c>
      <c r="AY225" s="23" t="s">
        <v>147</v>
      </c>
      <c r="BE225" s="203">
        <f t="shared" si="14"/>
        <v>0</v>
      </c>
      <c r="BF225" s="203">
        <f t="shared" si="15"/>
        <v>0</v>
      </c>
      <c r="BG225" s="203">
        <f t="shared" si="16"/>
        <v>0</v>
      </c>
      <c r="BH225" s="203">
        <f t="shared" si="17"/>
        <v>0</v>
      </c>
      <c r="BI225" s="203">
        <f t="shared" si="18"/>
        <v>0</v>
      </c>
      <c r="BJ225" s="23" t="s">
        <v>156</v>
      </c>
      <c r="BK225" s="203">
        <f t="shared" si="19"/>
        <v>0</v>
      </c>
      <c r="BL225" s="23" t="s">
        <v>242</v>
      </c>
      <c r="BM225" s="23" t="s">
        <v>438</v>
      </c>
    </row>
    <row r="226" spans="2:65" s="1" customFormat="1" ht="22.5" customHeight="1">
      <c r="B226" s="40"/>
      <c r="C226" s="192" t="s">
        <v>439</v>
      </c>
      <c r="D226" s="192" t="s">
        <v>150</v>
      </c>
      <c r="E226" s="193" t="s">
        <v>440</v>
      </c>
      <c r="F226" s="194" t="s">
        <v>441</v>
      </c>
      <c r="G226" s="195" t="s">
        <v>276</v>
      </c>
      <c r="H226" s="196">
        <v>43</v>
      </c>
      <c r="I226" s="197"/>
      <c r="J226" s="198">
        <f t="shared" si="10"/>
        <v>0</v>
      </c>
      <c r="K226" s="194" t="s">
        <v>154</v>
      </c>
      <c r="L226" s="60"/>
      <c r="M226" s="199" t="s">
        <v>21</v>
      </c>
      <c r="N226" s="200" t="s">
        <v>42</v>
      </c>
      <c r="O226" s="41"/>
      <c r="P226" s="201">
        <f t="shared" si="11"/>
        <v>0</v>
      </c>
      <c r="Q226" s="201">
        <v>4.206E-5</v>
      </c>
      <c r="R226" s="201">
        <f t="shared" si="12"/>
        <v>1.80858E-3</v>
      </c>
      <c r="S226" s="201">
        <v>0</v>
      </c>
      <c r="T226" s="202">
        <f t="shared" si="13"/>
        <v>0</v>
      </c>
      <c r="AR226" s="23" t="s">
        <v>242</v>
      </c>
      <c r="AT226" s="23" t="s">
        <v>150</v>
      </c>
      <c r="AU226" s="23" t="s">
        <v>156</v>
      </c>
      <c r="AY226" s="23" t="s">
        <v>147</v>
      </c>
      <c r="BE226" s="203">
        <f t="shared" si="14"/>
        <v>0</v>
      </c>
      <c r="BF226" s="203">
        <f t="shared" si="15"/>
        <v>0</v>
      </c>
      <c r="BG226" s="203">
        <f t="shared" si="16"/>
        <v>0</v>
      </c>
      <c r="BH226" s="203">
        <f t="shared" si="17"/>
        <v>0</v>
      </c>
      <c r="BI226" s="203">
        <f t="shared" si="18"/>
        <v>0</v>
      </c>
      <c r="BJ226" s="23" t="s">
        <v>156</v>
      </c>
      <c r="BK226" s="203">
        <f t="shared" si="19"/>
        <v>0</v>
      </c>
      <c r="BL226" s="23" t="s">
        <v>242</v>
      </c>
      <c r="BM226" s="23" t="s">
        <v>442</v>
      </c>
    </row>
    <row r="227" spans="2:65" s="1" customFormat="1" ht="22.5" customHeight="1">
      <c r="B227" s="40"/>
      <c r="C227" s="192" t="s">
        <v>443</v>
      </c>
      <c r="D227" s="192" t="s">
        <v>150</v>
      </c>
      <c r="E227" s="193" t="s">
        <v>444</v>
      </c>
      <c r="F227" s="194" t="s">
        <v>445</v>
      </c>
      <c r="G227" s="195" t="s">
        <v>153</v>
      </c>
      <c r="H227" s="196">
        <v>10</v>
      </c>
      <c r="I227" s="197"/>
      <c r="J227" s="198">
        <f t="shared" si="10"/>
        <v>0</v>
      </c>
      <c r="K227" s="194" t="s">
        <v>154</v>
      </c>
      <c r="L227" s="60"/>
      <c r="M227" s="199" t="s">
        <v>21</v>
      </c>
      <c r="N227" s="200" t="s">
        <v>42</v>
      </c>
      <c r="O227" s="41"/>
      <c r="P227" s="201">
        <f t="shared" si="11"/>
        <v>0</v>
      </c>
      <c r="Q227" s="201">
        <v>0</v>
      </c>
      <c r="R227" s="201">
        <f t="shared" si="12"/>
        <v>0</v>
      </c>
      <c r="S227" s="201">
        <v>0</v>
      </c>
      <c r="T227" s="202">
        <f t="shared" si="13"/>
        <v>0</v>
      </c>
      <c r="AR227" s="23" t="s">
        <v>242</v>
      </c>
      <c r="AT227" s="23" t="s">
        <v>150</v>
      </c>
      <c r="AU227" s="23" t="s">
        <v>156</v>
      </c>
      <c r="AY227" s="23" t="s">
        <v>147</v>
      </c>
      <c r="BE227" s="203">
        <f t="shared" si="14"/>
        <v>0</v>
      </c>
      <c r="BF227" s="203">
        <f t="shared" si="15"/>
        <v>0</v>
      </c>
      <c r="BG227" s="203">
        <f t="shared" si="16"/>
        <v>0</v>
      </c>
      <c r="BH227" s="203">
        <f t="shared" si="17"/>
        <v>0</v>
      </c>
      <c r="BI227" s="203">
        <f t="shared" si="18"/>
        <v>0</v>
      </c>
      <c r="BJ227" s="23" t="s">
        <v>156</v>
      </c>
      <c r="BK227" s="203">
        <f t="shared" si="19"/>
        <v>0</v>
      </c>
      <c r="BL227" s="23" t="s">
        <v>242</v>
      </c>
      <c r="BM227" s="23" t="s">
        <v>446</v>
      </c>
    </row>
    <row r="228" spans="2:65" s="1" customFormat="1" ht="22.5" customHeight="1">
      <c r="B228" s="40"/>
      <c r="C228" s="192" t="s">
        <v>447</v>
      </c>
      <c r="D228" s="192" t="s">
        <v>150</v>
      </c>
      <c r="E228" s="193" t="s">
        <v>448</v>
      </c>
      <c r="F228" s="194" t="s">
        <v>449</v>
      </c>
      <c r="G228" s="195" t="s">
        <v>153</v>
      </c>
      <c r="H228" s="196">
        <v>2</v>
      </c>
      <c r="I228" s="197"/>
      <c r="J228" s="198">
        <f t="shared" si="10"/>
        <v>0</v>
      </c>
      <c r="K228" s="194" t="s">
        <v>191</v>
      </c>
      <c r="L228" s="60"/>
      <c r="M228" s="199" t="s">
        <v>21</v>
      </c>
      <c r="N228" s="200" t="s">
        <v>42</v>
      </c>
      <c r="O228" s="41"/>
      <c r="P228" s="201">
        <f t="shared" si="11"/>
        <v>0</v>
      </c>
      <c r="Q228" s="201">
        <v>0</v>
      </c>
      <c r="R228" s="201">
        <f t="shared" si="12"/>
        <v>0</v>
      </c>
      <c r="S228" s="201">
        <v>0</v>
      </c>
      <c r="T228" s="202">
        <f t="shared" si="13"/>
        <v>0</v>
      </c>
      <c r="AR228" s="23" t="s">
        <v>242</v>
      </c>
      <c r="AT228" s="23" t="s">
        <v>150</v>
      </c>
      <c r="AU228" s="23" t="s">
        <v>156</v>
      </c>
      <c r="AY228" s="23" t="s">
        <v>147</v>
      </c>
      <c r="BE228" s="203">
        <f t="shared" si="14"/>
        <v>0</v>
      </c>
      <c r="BF228" s="203">
        <f t="shared" si="15"/>
        <v>0</v>
      </c>
      <c r="BG228" s="203">
        <f t="shared" si="16"/>
        <v>0</v>
      </c>
      <c r="BH228" s="203">
        <f t="shared" si="17"/>
        <v>0</v>
      </c>
      <c r="BI228" s="203">
        <f t="shared" si="18"/>
        <v>0</v>
      </c>
      <c r="BJ228" s="23" t="s">
        <v>156</v>
      </c>
      <c r="BK228" s="203">
        <f t="shared" si="19"/>
        <v>0</v>
      </c>
      <c r="BL228" s="23" t="s">
        <v>242</v>
      </c>
      <c r="BM228" s="23" t="s">
        <v>450</v>
      </c>
    </row>
    <row r="229" spans="2:65" s="1" customFormat="1" ht="22.5" customHeight="1">
      <c r="B229" s="40"/>
      <c r="C229" s="192" t="s">
        <v>451</v>
      </c>
      <c r="D229" s="192" t="s">
        <v>150</v>
      </c>
      <c r="E229" s="193" t="s">
        <v>452</v>
      </c>
      <c r="F229" s="194" t="s">
        <v>453</v>
      </c>
      <c r="G229" s="195" t="s">
        <v>153</v>
      </c>
      <c r="H229" s="196">
        <v>6</v>
      </c>
      <c r="I229" s="197"/>
      <c r="J229" s="198">
        <f t="shared" si="10"/>
        <v>0</v>
      </c>
      <c r="K229" s="194" t="s">
        <v>154</v>
      </c>
      <c r="L229" s="60"/>
      <c r="M229" s="199" t="s">
        <v>21</v>
      </c>
      <c r="N229" s="200" t="s">
        <v>42</v>
      </c>
      <c r="O229" s="41"/>
      <c r="P229" s="201">
        <f t="shared" si="11"/>
        <v>0</v>
      </c>
      <c r="Q229" s="201">
        <v>1.2605E-4</v>
      </c>
      <c r="R229" s="201">
        <f t="shared" si="12"/>
        <v>7.5630000000000001E-4</v>
      </c>
      <c r="S229" s="201">
        <v>0</v>
      </c>
      <c r="T229" s="202">
        <f t="shared" si="13"/>
        <v>0</v>
      </c>
      <c r="AR229" s="23" t="s">
        <v>242</v>
      </c>
      <c r="AT229" s="23" t="s">
        <v>150</v>
      </c>
      <c r="AU229" s="23" t="s">
        <v>156</v>
      </c>
      <c r="AY229" s="23" t="s">
        <v>147</v>
      </c>
      <c r="BE229" s="203">
        <f t="shared" si="14"/>
        <v>0</v>
      </c>
      <c r="BF229" s="203">
        <f t="shared" si="15"/>
        <v>0</v>
      </c>
      <c r="BG229" s="203">
        <f t="shared" si="16"/>
        <v>0</v>
      </c>
      <c r="BH229" s="203">
        <f t="shared" si="17"/>
        <v>0</v>
      </c>
      <c r="BI229" s="203">
        <f t="shared" si="18"/>
        <v>0</v>
      </c>
      <c r="BJ229" s="23" t="s">
        <v>156</v>
      </c>
      <c r="BK229" s="203">
        <f t="shared" si="19"/>
        <v>0</v>
      </c>
      <c r="BL229" s="23" t="s">
        <v>242</v>
      </c>
      <c r="BM229" s="23" t="s">
        <v>454</v>
      </c>
    </row>
    <row r="230" spans="2:65" s="1" customFormat="1" ht="22.5" customHeight="1">
      <c r="B230" s="40"/>
      <c r="C230" s="192" t="s">
        <v>455</v>
      </c>
      <c r="D230" s="192" t="s">
        <v>150</v>
      </c>
      <c r="E230" s="193" t="s">
        <v>456</v>
      </c>
      <c r="F230" s="194" t="s">
        <v>457</v>
      </c>
      <c r="G230" s="195" t="s">
        <v>458</v>
      </c>
      <c r="H230" s="196">
        <v>1</v>
      </c>
      <c r="I230" s="197"/>
      <c r="J230" s="198">
        <f t="shared" si="10"/>
        <v>0</v>
      </c>
      <c r="K230" s="194" t="s">
        <v>154</v>
      </c>
      <c r="L230" s="60"/>
      <c r="M230" s="199" t="s">
        <v>21</v>
      </c>
      <c r="N230" s="200" t="s">
        <v>42</v>
      </c>
      <c r="O230" s="41"/>
      <c r="P230" s="201">
        <f t="shared" si="11"/>
        <v>0</v>
      </c>
      <c r="Q230" s="201">
        <v>2.521E-4</v>
      </c>
      <c r="R230" s="201">
        <f t="shared" si="12"/>
        <v>2.521E-4</v>
      </c>
      <c r="S230" s="201">
        <v>0</v>
      </c>
      <c r="T230" s="202">
        <f t="shared" si="13"/>
        <v>0</v>
      </c>
      <c r="AR230" s="23" t="s">
        <v>242</v>
      </c>
      <c r="AT230" s="23" t="s">
        <v>150</v>
      </c>
      <c r="AU230" s="23" t="s">
        <v>156</v>
      </c>
      <c r="AY230" s="23" t="s">
        <v>147</v>
      </c>
      <c r="BE230" s="203">
        <f t="shared" si="14"/>
        <v>0</v>
      </c>
      <c r="BF230" s="203">
        <f t="shared" si="15"/>
        <v>0</v>
      </c>
      <c r="BG230" s="203">
        <f t="shared" si="16"/>
        <v>0</v>
      </c>
      <c r="BH230" s="203">
        <f t="shared" si="17"/>
        <v>0</v>
      </c>
      <c r="BI230" s="203">
        <f t="shared" si="18"/>
        <v>0</v>
      </c>
      <c r="BJ230" s="23" t="s">
        <v>156</v>
      </c>
      <c r="BK230" s="203">
        <f t="shared" si="19"/>
        <v>0</v>
      </c>
      <c r="BL230" s="23" t="s">
        <v>242</v>
      </c>
      <c r="BM230" s="23" t="s">
        <v>459</v>
      </c>
    </row>
    <row r="231" spans="2:65" s="1" customFormat="1" ht="22.5" customHeight="1">
      <c r="B231" s="40"/>
      <c r="C231" s="192" t="s">
        <v>460</v>
      </c>
      <c r="D231" s="192" t="s">
        <v>150</v>
      </c>
      <c r="E231" s="193" t="s">
        <v>461</v>
      </c>
      <c r="F231" s="194" t="s">
        <v>462</v>
      </c>
      <c r="G231" s="195" t="s">
        <v>153</v>
      </c>
      <c r="H231" s="196">
        <v>4</v>
      </c>
      <c r="I231" s="197"/>
      <c r="J231" s="198">
        <f t="shared" si="10"/>
        <v>0</v>
      </c>
      <c r="K231" s="194" t="s">
        <v>154</v>
      </c>
      <c r="L231" s="60"/>
      <c r="M231" s="199" t="s">
        <v>21</v>
      </c>
      <c r="N231" s="200" t="s">
        <v>42</v>
      </c>
      <c r="O231" s="41"/>
      <c r="P231" s="201">
        <f t="shared" si="11"/>
        <v>0</v>
      </c>
      <c r="Q231" s="201">
        <v>0</v>
      </c>
      <c r="R231" s="201">
        <f t="shared" si="12"/>
        <v>0</v>
      </c>
      <c r="S231" s="201">
        <v>5.2999999999999998E-4</v>
      </c>
      <c r="T231" s="202">
        <f t="shared" si="13"/>
        <v>2.1199999999999999E-3</v>
      </c>
      <c r="AR231" s="23" t="s">
        <v>242</v>
      </c>
      <c r="AT231" s="23" t="s">
        <v>150</v>
      </c>
      <c r="AU231" s="23" t="s">
        <v>156</v>
      </c>
      <c r="AY231" s="23" t="s">
        <v>147</v>
      </c>
      <c r="BE231" s="203">
        <f t="shared" si="14"/>
        <v>0</v>
      </c>
      <c r="BF231" s="203">
        <f t="shared" si="15"/>
        <v>0</v>
      </c>
      <c r="BG231" s="203">
        <f t="shared" si="16"/>
        <v>0</v>
      </c>
      <c r="BH231" s="203">
        <f t="shared" si="17"/>
        <v>0</v>
      </c>
      <c r="BI231" s="203">
        <f t="shared" si="18"/>
        <v>0</v>
      </c>
      <c r="BJ231" s="23" t="s">
        <v>156</v>
      </c>
      <c r="BK231" s="203">
        <f t="shared" si="19"/>
        <v>0</v>
      </c>
      <c r="BL231" s="23" t="s">
        <v>242</v>
      </c>
      <c r="BM231" s="23" t="s">
        <v>463</v>
      </c>
    </row>
    <row r="232" spans="2:65" s="1" customFormat="1" ht="22.5" customHeight="1">
      <c r="B232" s="40"/>
      <c r="C232" s="192" t="s">
        <v>464</v>
      </c>
      <c r="D232" s="192" t="s">
        <v>150</v>
      </c>
      <c r="E232" s="193" t="s">
        <v>465</v>
      </c>
      <c r="F232" s="194" t="s">
        <v>466</v>
      </c>
      <c r="G232" s="195" t="s">
        <v>153</v>
      </c>
      <c r="H232" s="196">
        <v>1</v>
      </c>
      <c r="I232" s="197"/>
      <c r="J232" s="198">
        <f t="shared" si="10"/>
        <v>0</v>
      </c>
      <c r="K232" s="194" t="s">
        <v>154</v>
      </c>
      <c r="L232" s="60"/>
      <c r="M232" s="199" t="s">
        <v>21</v>
      </c>
      <c r="N232" s="200" t="s">
        <v>42</v>
      </c>
      <c r="O232" s="41"/>
      <c r="P232" s="201">
        <f t="shared" si="11"/>
        <v>0</v>
      </c>
      <c r="Q232" s="201">
        <v>2.0049999999999999E-5</v>
      </c>
      <c r="R232" s="201">
        <f t="shared" si="12"/>
        <v>2.0049999999999999E-5</v>
      </c>
      <c r="S232" s="201">
        <v>0</v>
      </c>
      <c r="T232" s="202">
        <f t="shared" si="13"/>
        <v>0</v>
      </c>
      <c r="AR232" s="23" t="s">
        <v>242</v>
      </c>
      <c r="AT232" s="23" t="s">
        <v>150</v>
      </c>
      <c r="AU232" s="23" t="s">
        <v>156</v>
      </c>
      <c r="AY232" s="23" t="s">
        <v>147</v>
      </c>
      <c r="BE232" s="203">
        <f t="shared" si="14"/>
        <v>0</v>
      </c>
      <c r="BF232" s="203">
        <f t="shared" si="15"/>
        <v>0</v>
      </c>
      <c r="BG232" s="203">
        <f t="shared" si="16"/>
        <v>0</v>
      </c>
      <c r="BH232" s="203">
        <f t="shared" si="17"/>
        <v>0</v>
      </c>
      <c r="BI232" s="203">
        <f t="shared" si="18"/>
        <v>0</v>
      </c>
      <c r="BJ232" s="23" t="s">
        <v>156</v>
      </c>
      <c r="BK232" s="203">
        <f t="shared" si="19"/>
        <v>0</v>
      </c>
      <c r="BL232" s="23" t="s">
        <v>242</v>
      </c>
      <c r="BM232" s="23" t="s">
        <v>467</v>
      </c>
    </row>
    <row r="233" spans="2:65" s="1" customFormat="1" ht="22.5" customHeight="1">
      <c r="B233" s="40"/>
      <c r="C233" s="231" t="s">
        <v>468</v>
      </c>
      <c r="D233" s="231" t="s">
        <v>243</v>
      </c>
      <c r="E233" s="232" t="s">
        <v>469</v>
      </c>
      <c r="F233" s="233" t="s">
        <v>470</v>
      </c>
      <c r="G233" s="234" t="s">
        <v>471</v>
      </c>
      <c r="H233" s="235">
        <v>1</v>
      </c>
      <c r="I233" s="236"/>
      <c r="J233" s="237">
        <f t="shared" si="10"/>
        <v>0</v>
      </c>
      <c r="K233" s="233" t="s">
        <v>21</v>
      </c>
      <c r="L233" s="238"/>
      <c r="M233" s="239" t="s">
        <v>21</v>
      </c>
      <c r="N233" s="240" t="s">
        <v>42</v>
      </c>
      <c r="O233" s="41"/>
      <c r="P233" s="201">
        <f t="shared" si="11"/>
        <v>0</v>
      </c>
      <c r="Q233" s="201">
        <v>0</v>
      </c>
      <c r="R233" s="201">
        <f t="shared" si="12"/>
        <v>0</v>
      </c>
      <c r="S233" s="201">
        <v>0</v>
      </c>
      <c r="T233" s="202">
        <f t="shared" si="13"/>
        <v>0</v>
      </c>
      <c r="AR233" s="23" t="s">
        <v>332</v>
      </c>
      <c r="AT233" s="23" t="s">
        <v>243</v>
      </c>
      <c r="AU233" s="23" t="s">
        <v>156</v>
      </c>
      <c r="AY233" s="23" t="s">
        <v>147</v>
      </c>
      <c r="BE233" s="203">
        <f t="shared" si="14"/>
        <v>0</v>
      </c>
      <c r="BF233" s="203">
        <f t="shared" si="15"/>
        <v>0</v>
      </c>
      <c r="BG233" s="203">
        <f t="shared" si="16"/>
        <v>0</v>
      </c>
      <c r="BH233" s="203">
        <f t="shared" si="17"/>
        <v>0</v>
      </c>
      <c r="BI233" s="203">
        <f t="shared" si="18"/>
        <v>0</v>
      </c>
      <c r="BJ233" s="23" t="s">
        <v>156</v>
      </c>
      <c r="BK233" s="203">
        <f t="shared" si="19"/>
        <v>0</v>
      </c>
      <c r="BL233" s="23" t="s">
        <v>242</v>
      </c>
      <c r="BM233" s="23" t="s">
        <v>472</v>
      </c>
    </row>
    <row r="234" spans="2:65" s="1" customFormat="1" ht="22.5" customHeight="1">
      <c r="B234" s="40"/>
      <c r="C234" s="192" t="s">
        <v>473</v>
      </c>
      <c r="D234" s="192" t="s">
        <v>150</v>
      </c>
      <c r="E234" s="193" t="s">
        <v>474</v>
      </c>
      <c r="F234" s="194" t="s">
        <v>475</v>
      </c>
      <c r="G234" s="195" t="s">
        <v>276</v>
      </c>
      <c r="H234" s="196">
        <v>40</v>
      </c>
      <c r="I234" s="197"/>
      <c r="J234" s="198">
        <f t="shared" si="10"/>
        <v>0</v>
      </c>
      <c r="K234" s="194" t="s">
        <v>154</v>
      </c>
      <c r="L234" s="60"/>
      <c r="M234" s="199" t="s">
        <v>21</v>
      </c>
      <c r="N234" s="200" t="s">
        <v>42</v>
      </c>
      <c r="O234" s="41"/>
      <c r="P234" s="201">
        <f t="shared" si="11"/>
        <v>0</v>
      </c>
      <c r="Q234" s="201">
        <v>1.8979399999999999E-4</v>
      </c>
      <c r="R234" s="201">
        <f t="shared" si="12"/>
        <v>7.5917599999999995E-3</v>
      </c>
      <c r="S234" s="201">
        <v>0</v>
      </c>
      <c r="T234" s="202">
        <f t="shared" si="13"/>
        <v>0</v>
      </c>
      <c r="AR234" s="23" t="s">
        <v>242</v>
      </c>
      <c r="AT234" s="23" t="s">
        <v>150</v>
      </c>
      <c r="AU234" s="23" t="s">
        <v>156</v>
      </c>
      <c r="AY234" s="23" t="s">
        <v>147</v>
      </c>
      <c r="BE234" s="203">
        <f t="shared" si="14"/>
        <v>0</v>
      </c>
      <c r="BF234" s="203">
        <f t="shared" si="15"/>
        <v>0</v>
      </c>
      <c r="BG234" s="203">
        <f t="shared" si="16"/>
        <v>0</v>
      </c>
      <c r="BH234" s="203">
        <f t="shared" si="17"/>
        <v>0</v>
      </c>
      <c r="BI234" s="203">
        <f t="shared" si="18"/>
        <v>0</v>
      </c>
      <c r="BJ234" s="23" t="s">
        <v>156</v>
      </c>
      <c r="BK234" s="203">
        <f t="shared" si="19"/>
        <v>0</v>
      </c>
      <c r="BL234" s="23" t="s">
        <v>242</v>
      </c>
      <c r="BM234" s="23" t="s">
        <v>476</v>
      </c>
    </row>
    <row r="235" spans="2:65" s="1" customFormat="1" ht="22.5" customHeight="1">
      <c r="B235" s="40"/>
      <c r="C235" s="192" t="s">
        <v>477</v>
      </c>
      <c r="D235" s="192" t="s">
        <v>150</v>
      </c>
      <c r="E235" s="193" t="s">
        <v>478</v>
      </c>
      <c r="F235" s="194" t="s">
        <v>479</v>
      </c>
      <c r="G235" s="195" t="s">
        <v>276</v>
      </c>
      <c r="H235" s="196">
        <v>40</v>
      </c>
      <c r="I235" s="197"/>
      <c r="J235" s="198">
        <f t="shared" si="10"/>
        <v>0</v>
      </c>
      <c r="K235" s="194" t="s">
        <v>154</v>
      </c>
      <c r="L235" s="60"/>
      <c r="M235" s="199" t="s">
        <v>21</v>
      </c>
      <c r="N235" s="200" t="s">
        <v>42</v>
      </c>
      <c r="O235" s="41"/>
      <c r="P235" s="201">
        <f t="shared" si="11"/>
        <v>0</v>
      </c>
      <c r="Q235" s="201">
        <v>1.0000000000000001E-5</v>
      </c>
      <c r="R235" s="201">
        <f t="shared" si="12"/>
        <v>4.0000000000000002E-4</v>
      </c>
      <c r="S235" s="201">
        <v>0</v>
      </c>
      <c r="T235" s="202">
        <f t="shared" si="13"/>
        <v>0</v>
      </c>
      <c r="AR235" s="23" t="s">
        <v>242</v>
      </c>
      <c r="AT235" s="23" t="s">
        <v>150</v>
      </c>
      <c r="AU235" s="23" t="s">
        <v>156</v>
      </c>
      <c r="AY235" s="23" t="s">
        <v>147</v>
      </c>
      <c r="BE235" s="203">
        <f t="shared" si="14"/>
        <v>0</v>
      </c>
      <c r="BF235" s="203">
        <f t="shared" si="15"/>
        <v>0</v>
      </c>
      <c r="BG235" s="203">
        <f t="shared" si="16"/>
        <v>0</v>
      </c>
      <c r="BH235" s="203">
        <f t="shared" si="17"/>
        <v>0</v>
      </c>
      <c r="BI235" s="203">
        <f t="shared" si="18"/>
        <v>0</v>
      </c>
      <c r="BJ235" s="23" t="s">
        <v>156</v>
      </c>
      <c r="BK235" s="203">
        <f t="shared" si="19"/>
        <v>0</v>
      </c>
      <c r="BL235" s="23" t="s">
        <v>242</v>
      </c>
      <c r="BM235" s="23" t="s">
        <v>480</v>
      </c>
    </row>
    <row r="236" spans="2:65" s="1" customFormat="1" ht="22.5" customHeight="1">
      <c r="B236" s="40"/>
      <c r="C236" s="192" t="s">
        <v>481</v>
      </c>
      <c r="D236" s="192" t="s">
        <v>150</v>
      </c>
      <c r="E236" s="193" t="s">
        <v>482</v>
      </c>
      <c r="F236" s="194" t="s">
        <v>483</v>
      </c>
      <c r="G236" s="195" t="s">
        <v>369</v>
      </c>
      <c r="H236" s="257"/>
      <c r="I236" s="197"/>
      <c r="J236" s="198">
        <f t="shared" si="10"/>
        <v>0</v>
      </c>
      <c r="K236" s="194" t="s">
        <v>191</v>
      </c>
      <c r="L236" s="60"/>
      <c r="M236" s="199" t="s">
        <v>21</v>
      </c>
      <c r="N236" s="200" t="s">
        <v>42</v>
      </c>
      <c r="O236" s="41"/>
      <c r="P236" s="201">
        <f t="shared" si="11"/>
        <v>0</v>
      </c>
      <c r="Q236" s="201">
        <v>0</v>
      </c>
      <c r="R236" s="201">
        <f t="shared" si="12"/>
        <v>0</v>
      </c>
      <c r="S236" s="201">
        <v>0</v>
      </c>
      <c r="T236" s="202">
        <f t="shared" si="13"/>
        <v>0</v>
      </c>
      <c r="AR236" s="23" t="s">
        <v>242</v>
      </c>
      <c r="AT236" s="23" t="s">
        <v>150</v>
      </c>
      <c r="AU236" s="23" t="s">
        <v>156</v>
      </c>
      <c r="AY236" s="23" t="s">
        <v>147</v>
      </c>
      <c r="BE236" s="203">
        <f t="shared" si="14"/>
        <v>0</v>
      </c>
      <c r="BF236" s="203">
        <f t="shared" si="15"/>
        <v>0</v>
      </c>
      <c r="BG236" s="203">
        <f t="shared" si="16"/>
        <v>0</v>
      </c>
      <c r="BH236" s="203">
        <f t="shared" si="17"/>
        <v>0</v>
      </c>
      <c r="BI236" s="203">
        <f t="shared" si="18"/>
        <v>0</v>
      </c>
      <c r="BJ236" s="23" t="s">
        <v>156</v>
      </c>
      <c r="BK236" s="203">
        <f t="shared" si="19"/>
        <v>0</v>
      </c>
      <c r="BL236" s="23" t="s">
        <v>242</v>
      </c>
      <c r="BM236" s="23" t="s">
        <v>484</v>
      </c>
    </row>
    <row r="237" spans="2:65" s="10" customFormat="1" ht="29.85" customHeight="1">
      <c r="B237" s="175"/>
      <c r="C237" s="176"/>
      <c r="D237" s="189" t="s">
        <v>69</v>
      </c>
      <c r="E237" s="190" t="s">
        <v>485</v>
      </c>
      <c r="F237" s="190" t="s">
        <v>486</v>
      </c>
      <c r="G237" s="176"/>
      <c r="H237" s="176"/>
      <c r="I237" s="179"/>
      <c r="J237" s="191">
        <f>BK237</f>
        <v>0</v>
      </c>
      <c r="K237" s="176"/>
      <c r="L237" s="181"/>
      <c r="M237" s="182"/>
      <c r="N237" s="183"/>
      <c r="O237" s="183"/>
      <c r="P237" s="184">
        <f>SUM(P238:P258)</f>
        <v>0</v>
      </c>
      <c r="Q237" s="183"/>
      <c r="R237" s="184">
        <f>SUM(R238:R258)</f>
        <v>7.0581825000000015E-2</v>
      </c>
      <c r="S237" s="183"/>
      <c r="T237" s="185">
        <f>SUM(T238:T258)</f>
        <v>7.8920000000000004E-2</v>
      </c>
      <c r="AR237" s="186" t="s">
        <v>156</v>
      </c>
      <c r="AT237" s="187" t="s">
        <v>69</v>
      </c>
      <c r="AU237" s="187" t="s">
        <v>78</v>
      </c>
      <c r="AY237" s="186" t="s">
        <v>147</v>
      </c>
      <c r="BK237" s="188">
        <f>SUM(BK238:BK258)</f>
        <v>0</v>
      </c>
    </row>
    <row r="238" spans="2:65" s="1" customFormat="1" ht="22.5" customHeight="1">
      <c r="B238" s="40"/>
      <c r="C238" s="192" t="s">
        <v>487</v>
      </c>
      <c r="D238" s="192" t="s">
        <v>150</v>
      </c>
      <c r="E238" s="193" t="s">
        <v>488</v>
      </c>
      <c r="F238" s="194" t="s">
        <v>489</v>
      </c>
      <c r="G238" s="195" t="s">
        <v>490</v>
      </c>
      <c r="H238" s="196">
        <v>1</v>
      </c>
      <c r="I238" s="197"/>
      <c r="J238" s="198">
        <f t="shared" ref="J238:J258" si="20">ROUND(I238*H238,2)</f>
        <v>0</v>
      </c>
      <c r="K238" s="194" t="s">
        <v>154</v>
      </c>
      <c r="L238" s="60"/>
      <c r="M238" s="199" t="s">
        <v>21</v>
      </c>
      <c r="N238" s="200" t="s">
        <v>42</v>
      </c>
      <c r="O238" s="41"/>
      <c r="P238" s="201">
        <f t="shared" ref="P238:P258" si="21">O238*H238</f>
        <v>0</v>
      </c>
      <c r="Q238" s="201">
        <v>0</v>
      </c>
      <c r="R238" s="201">
        <f t="shared" ref="R238:R258" si="22">Q238*H238</f>
        <v>0</v>
      </c>
      <c r="S238" s="201">
        <v>1.933E-2</v>
      </c>
      <c r="T238" s="202">
        <f t="shared" ref="T238:T258" si="23">S238*H238</f>
        <v>1.933E-2</v>
      </c>
      <c r="AR238" s="23" t="s">
        <v>242</v>
      </c>
      <c r="AT238" s="23" t="s">
        <v>150</v>
      </c>
      <c r="AU238" s="23" t="s">
        <v>156</v>
      </c>
      <c r="AY238" s="23" t="s">
        <v>147</v>
      </c>
      <c r="BE238" s="203">
        <f t="shared" ref="BE238:BE258" si="24">IF(N238="základní",J238,0)</f>
        <v>0</v>
      </c>
      <c r="BF238" s="203">
        <f t="shared" ref="BF238:BF258" si="25">IF(N238="snížená",J238,0)</f>
        <v>0</v>
      </c>
      <c r="BG238" s="203">
        <f t="shared" ref="BG238:BG258" si="26">IF(N238="zákl. přenesená",J238,0)</f>
        <v>0</v>
      </c>
      <c r="BH238" s="203">
        <f t="shared" ref="BH238:BH258" si="27">IF(N238="sníž. přenesená",J238,0)</f>
        <v>0</v>
      </c>
      <c r="BI238" s="203">
        <f t="shared" ref="BI238:BI258" si="28">IF(N238="nulová",J238,0)</f>
        <v>0</v>
      </c>
      <c r="BJ238" s="23" t="s">
        <v>156</v>
      </c>
      <c r="BK238" s="203">
        <f t="shared" ref="BK238:BK258" si="29">ROUND(I238*H238,2)</f>
        <v>0</v>
      </c>
      <c r="BL238" s="23" t="s">
        <v>242</v>
      </c>
      <c r="BM238" s="23" t="s">
        <v>491</v>
      </c>
    </row>
    <row r="239" spans="2:65" s="1" customFormat="1" ht="22.5" customHeight="1">
      <c r="B239" s="40"/>
      <c r="C239" s="192" t="s">
        <v>492</v>
      </c>
      <c r="D239" s="192" t="s">
        <v>150</v>
      </c>
      <c r="E239" s="193" t="s">
        <v>493</v>
      </c>
      <c r="F239" s="194" t="s">
        <v>494</v>
      </c>
      <c r="G239" s="195" t="s">
        <v>490</v>
      </c>
      <c r="H239" s="196">
        <v>1</v>
      </c>
      <c r="I239" s="197"/>
      <c r="J239" s="198">
        <f t="shared" si="20"/>
        <v>0</v>
      </c>
      <c r="K239" s="194" t="s">
        <v>154</v>
      </c>
      <c r="L239" s="60"/>
      <c r="M239" s="199" t="s">
        <v>21</v>
      </c>
      <c r="N239" s="200" t="s">
        <v>42</v>
      </c>
      <c r="O239" s="41"/>
      <c r="P239" s="201">
        <f t="shared" si="21"/>
        <v>0</v>
      </c>
      <c r="Q239" s="201">
        <v>2.3233409999999999E-2</v>
      </c>
      <c r="R239" s="201">
        <f t="shared" si="22"/>
        <v>2.3233409999999999E-2</v>
      </c>
      <c r="S239" s="201">
        <v>0</v>
      </c>
      <c r="T239" s="202">
        <f t="shared" si="23"/>
        <v>0</v>
      </c>
      <c r="AR239" s="23" t="s">
        <v>242</v>
      </c>
      <c r="AT239" s="23" t="s">
        <v>150</v>
      </c>
      <c r="AU239" s="23" t="s">
        <v>156</v>
      </c>
      <c r="AY239" s="23" t="s">
        <v>147</v>
      </c>
      <c r="BE239" s="203">
        <f t="shared" si="24"/>
        <v>0</v>
      </c>
      <c r="BF239" s="203">
        <f t="shared" si="25"/>
        <v>0</v>
      </c>
      <c r="BG239" s="203">
        <f t="shared" si="26"/>
        <v>0</v>
      </c>
      <c r="BH239" s="203">
        <f t="shared" si="27"/>
        <v>0</v>
      </c>
      <c r="BI239" s="203">
        <f t="shared" si="28"/>
        <v>0</v>
      </c>
      <c r="BJ239" s="23" t="s">
        <v>156</v>
      </c>
      <c r="BK239" s="203">
        <f t="shared" si="29"/>
        <v>0</v>
      </c>
      <c r="BL239" s="23" t="s">
        <v>242</v>
      </c>
      <c r="BM239" s="23" t="s">
        <v>495</v>
      </c>
    </row>
    <row r="240" spans="2:65" s="1" customFormat="1" ht="22.5" customHeight="1">
      <c r="B240" s="40"/>
      <c r="C240" s="192" t="s">
        <v>496</v>
      </c>
      <c r="D240" s="192" t="s">
        <v>150</v>
      </c>
      <c r="E240" s="193" t="s">
        <v>497</v>
      </c>
      <c r="F240" s="194" t="s">
        <v>498</v>
      </c>
      <c r="G240" s="195" t="s">
        <v>490</v>
      </c>
      <c r="H240" s="196">
        <v>1</v>
      </c>
      <c r="I240" s="197"/>
      <c r="J240" s="198">
        <f t="shared" si="20"/>
        <v>0</v>
      </c>
      <c r="K240" s="194" t="s">
        <v>154</v>
      </c>
      <c r="L240" s="60"/>
      <c r="M240" s="199" t="s">
        <v>21</v>
      </c>
      <c r="N240" s="200" t="s">
        <v>42</v>
      </c>
      <c r="O240" s="41"/>
      <c r="P240" s="201">
        <f t="shared" si="21"/>
        <v>0</v>
      </c>
      <c r="Q240" s="201">
        <v>0</v>
      </c>
      <c r="R240" s="201">
        <f t="shared" si="22"/>
        <v>0</v>
      </c>
      <c r="S240" s="201">
        <v>1.9460000000000002E-2</v>
      </c>
      <c r="T240" s="202">
        <f t="shared" si="23"/>
        <v>1.9460000000000002E-2</v>
      </c>
      <c r="AR240" s="23" t="s">
        <v>242</v>
      </c>
      <c r="AT240" s="23" t="s">
        <v>150</v>
      </c>
      <c r="AU240" s="23" t="s">
        <v>156</v>
      </c>
      <c r="AY240" s="23" t="s">
        <v>147</v>
      </c>
      <c r="BE240" s="203">
        <f t="shared" si="24"/>
        <v>0</v>
      </c>
      <c r="BF240" s="203">
        <f t="shared" si="25"/>
        <v>0</v>
      </c>
      <c r="BG240" s="203">
        <f t="shared" si="26"/>
        <v>0</v>
      </c>
      <c r="BH240" s="203">
        <f t="shared" si="27"/>
        <v>0</v>
      </c>
      <c r="BI240" s="203">
        <f t="shared" si="28"/>
        <v>0</v>
      </c>
      <c r="BJ240" s="23" t="s">
        <v>156</v>
      </c>
      <c r="BK240" s="203">
        <f t="shared" si="29"/>
        <v>0</v>
      </c>
      <c r="BL240" s="23" t="s">
        <v>242</v>
      </c>
      <c r="BM240" s="23" t="s">
        <v>499</v>
      </c>
    </row>
    <row r="241" spans="2:65" s="1" customFormat="1" ht="22.5" customHeight="1">
      <c r="B241" s="40"/>
      <c r="C241" s="192" t="s">
        <v>500</v>
      </c>
      <c r="D241" s="192" t="s">
        <v>150</v>
      </c>
      <c r="E241" s="193" t="s">
        <v>501</v>
      </c>
      <c r="F241" s="194" t="s">
        <v>502</v>
      </c>
      <c r="G241" s="195" t="s">
        <v>490</v>
      </c>
      <c r="H241" s="196">
        <v>1</v>
      </c>
      <c r="I241" s="197"/>
      <c r="J241" s="198">
        <f t="shared" si="20"/>
        <v>0</v>
      </c>
      <c r="K241" s="194" t="s">
        <v>154</v>
      </c>
      <c r="L241" s="60"/>
      <c r="M241" s="199" t="s">
        <v>21</v>
      </c>
      <c r="N241" s="200" t="s">
        <v>42</v>
      </c>
      <c r="O241" s="41"/>
      <c r="P241" s="201">
        <f t="shared" si="21"/>
        <v>0</v>
      </c>
      <c r="Q241" s="201">
        <v>1.7255115000000001E-2</v>
      </c>
      <c r="R241" s="201">
        <f t="shared" si="22"/>
        <v>1.7255115000000001E-2</v>
      </c>
      <c r="S241" s="201">
        <v>0</v>
      </c>
      <c r="T241" s="202">
        <f t="shared" si="23"/>
        <v>0</v>
      </c>
      <c r="AR241" s="23" t="s">
        <v>242</v>
      </c>
      <c r="AT241" s="23" t="s">
        <v>150</v>
      </c>
      <c r="AU241" s="23" t="s">
        <v>156</v>
      </c>
      <c r="AY241" s="23" t="s">
        <v>147</v>
      </c>
      <c r="BE241" s="203">
        <f t="shared" si="24"/>
        <v>0</v>
      </c>
      <c r="BF241" s="203">
        <f t="shared" si="25"/>
        <v>0</v>
      </c>
      <c r="BG241" s="203">
        <f t="shared" si="26"/>
        <v>0</v>
      </c>
      <c r="BH241" s="203">
        <f t="shared" si="27"/>
        <v>0</v>
      </c>
      <c r="BI241" s="203">
        <f t="shared" si="28"/>
        <v>0</v>
      </c>
      <c r="BJ241" s="23" t="s">
        <v>156</v>
      </c>
      <c r="BK241" s="203">
        <f t="shared" si="29"/>
        <v>0</v>
      </c>
      <c r="BL241" s="23" t="s">
        <v>242</v>
      </c>
      <c r="BM241" s="23" t="s">
        <v>503</v>
      </c>
    </row>
    <row r="242" spans="2:65" s="1" customFormat="1" ht="22.5" customHeight="1">
      <c r="B242" s="40"/>
      <c r="C242" s="192" t="s">
        <v>504</v>
      </c>
      <c r="D242" s="192" t="s">
        <v>150</v>
      </c>
      <c r="E242" s="193" t="s">
        <v>505</v>
      </c>
      <c r="F242" s="194" t="s">
        <v>506</v>
      </c>
      <c r="G242" s="195" t="s">
        <v>490</v>
      </c>
      <c r="H242" s="196">
        <v>1</v>
      </c>
      <c r="I242" s="197"/>
      <c r="J242" s="198">
        <f t="shared" si="20"/>
        <v>0</v>
      </c>
      <c r="K242" s="194" t="s">
        <v>191</v>
      </c>
      <c r="L242" s="60"/>
      <c r="M242" s="199" t="s">
        <v>21</v>
      </c>
      <c r="N242" s="200" t="s">
        <v>42</v>
      </c>
      <c r="O242" s="41"/>
      <c r="P242" s="201">
        <f t="shared" si="21"/>
        <v>0</v>
      </c>
      <c r="Q242" s="201">
        <v>0</v>
      </c>
      <c r="R242" s="201">
        <f t="shared" si="22"/>
        <v>0</v>
      </c>
      <c r="S242" s="201">
        <v>3.2899999999999999E-2</v>
      </c>
      <c r="T242" s="202">
        <f t="shared" si="23"/>
        <v>3.2899999999999999E-2</v>
      </c>
      <c r="AR242" s="23" t="s">
        <v>242</v>
      </c>
      <c r="AT242" s="23" t="s">
        <v>150</v>
      </c>
      <c r="AU242" s="23" t="s">
        <v>156</v>
      </c>
      <c r="AY242" s="23" t="s">
        <v>147</v>
      </c>
      <c r="BE242" s="203">
        <f t="shared" si="24"/>
        <v>0</v>
      </c>
      <c r="BF242" s="203">
        <f t="shared" si="25"/>
        <v>0</v>
      </c>
      <c r="BG242" s="203">
        <f t="shared" si="26"/>
        <v>0</v>
      </c>
      <c r="BH242" s="203">
        <f t="shared" si="27"/>
        <v>0</v>
      </c>
      <c r="BI242" s="203">
        <f t="shared" si="28"/>
        <v>0</v>
      </c>
      <c r="BJ242" s="23" t="s">
        <v>156</v>
      </c>
      <c r="BK242" s="203">
        <f t="shared" si="29"/>
        <v>0</v>
      </c>
      <c r="BL242" s="23" t="s">
        <v>242</v>
      </c>
      <c r="BM242" s="23" t="s">
        <v>507</v>
      </c>
    </row>
    <row r="243" spans="2:65" s="1" customFormat="1" ht="22.5" customHeight="1">
      <c r="B243" s="40"/>
      <c r="C243" s="192" t="s">
        <v>508</v>
      </c>
      <c r="D243" s="192" t="s">
        <v>150</v>
      </c>
      <c r="E243" s="193" t="s">
        <v>509</v>
      </c>
      <c r="F243" s="194" t="s">
        <v>510</v>
      </c>
      <c r="G243" s="195" t="s">
        <v>490</v>
      </c>
      <c r="H243" s="196">
        <v>1</v>
      </c>
      <c r="I243" s="197"/>
      <c r="J243" s="198">
        <f t="shared" si="20"/>
        <v>0</v>
      </c>
      <c r="K243" s="194" t="s">
        <v>154</v>
      </c>
      <c r="L243" s="60"/>
      <c r="M243" s="199" t="s">
        <v>21</v>
      </c>
      <c r="N243" s="200" t="s">
        <v>42</v>
      </c>
      <c r="O243" s="41"/>
      <c r="P243" s="201">
        <f t="shared" si="21"/>
        <v>0</v>
      </c>
      <c r="Q243" s="201">
        <v>1.9990000000000001E-2</v>
      </c>
      <c r="R243" s="201">
        <f t="shared" si="22"/>
        <v>1.9990000000000001E-2</v>
      </c>
      <c r="S243" s="201">
        <v>0</v>
      </c>
      <c r="T243" s="202">
        <f t="shared" si="23"/>
        <v>0</v>
      </c>
      <c r="AR243" s="23" t="s">
        <v>242</v>
      </c>
      <c r="AT243" s="23" t="s">
        <v>150</v>
      </c>
      <c r="AU243" s="23" t="s">
        <v>156</v>
      </c>
      <c r="AY243" s="23" t="s">
        <v>147</v>
      </c>
      <c r="BE243" s="203">
        <f t="shared" si="24"/>
        <v>0</v>
      </c>
      <c r="BF243" s="203">
        <f t="shared" si="25"/>
        <v>0</v>
      </c>
      <c r="BG243" s="203">
        <f t="shared" si="26"/>
        <v>0</v>
      </c>
      <c r="BH243" s="203">
        <f t="shared" si="27"/>
        <v>0</v>
      </c>
      <c r="BI243" s="203">
        <f t="shared" si="28"/>
        <v>0</v>
      </c>
      <c r="BJ243" s="23" t="s">
        <v>156</v>
      </c>
      <c r="BK243" s="203">
        <f t="shared" si="29"/>
        <v>0</v>
      </c>
      <c r="BL243" s="23" t="s">
        <v>242</v>
      </c>
      <c r="BM243" s="23" t="s">
        <v>511</v>
      </c>
    </row>
    <row r="244" spans="2:65" s="1" customFormat="1" ht="22.5" customHeight="1">
      <c r="B244" s="40"/>
      <c r="C244" s="192" t="s">
        <v>512</v>
      </c>
      <c r="D244" s="192" t="s">
        <v>150</v>
      </c>
      <c r="E244" s="193" t="s">
        <v>513</v>
      </c>
      <c r="F244" s="194" t="s">
        <v>514</v>
      </c>
      <c r="G244" s="195" t="s">
        <v>490</v>
      </c>
      <c r="H244" s="196">
        <v>1</v>
      </c>
      <c r="I244" s="197"/>
      <c r="J244" s="198">
        <f t="shared" si="20"/>
        <v>0</v>
      </c>
      <c r="K244" s="194" t="s">
        <v>154</v>
      </c>
      <c r="L244" s="60"/>
      <c r="M244" s="199" t="s">
        <v>21</v>
      </c>
      <c r="N244" s="200" t="s">
        <v>42</v>
      </c>
      <c r="O244" s="41"/>
      <c r="P244" s="201">
        <f t="shared" si="21"/>
        <v>0</v>
      </c>
      <c r="Q244" s="201">
        <v>9.0099999999999995E-5</v>
      </c>
      <c r="R244" s="201">
        <f t="shared" si="22"/>
        <v>9.0099999999999995E-5</v>
      </c>
      <c r="S244" s="201">
        <v>0</v>
      </c>
      <c r="T244" s="202">
        <f t="shared" si="23"/>
        <v>0</v>
      </c>
      <c r="AR244" s="23" t="s">
        <v>242</v>
      </c>
      <c r="AT244" s="23" t="s">
        <v>150</v>
      </c>
      <c r="AU244" s="23" t="s">
        <v>156</v>
      </c>
      <c r="AY244" s="23" t="s">
        <v>147</v>
      </c>
      <c r="BE244" s="203">
        <f t="shared" si="24"/>
        <v>0</v>
      </c>
      <c r="BF244" s="203">
        <f t="shared" si="25"/>
        <v>0</v>
      </c>
      <c r="BG244" s="203">
        <f t="shared" si="26"/>
        <v>0</v>
      </c>
      <c r="BH244" s="203">
        <f t="shared" si="27"/>
        <v>0</v>
      </c>
      <c r="BI244" s="203">
        <f t="shared" si="28"/>
        <v>0</v>
      </c>
      <c r="BJ244" s="23" t="s">
        <v>156</v>
      </c>
      <c r="BK244" s="203">
        <f t="shared" si="29"/>
        <v>0</v>
      </c>
      <c r="BL244" s="23" t="s">
        <v>242</v>
      </c>
      <c r="BM244" s="23" t="s">
        <v>515</v>
      </c>
    </row>
    <row r="245" spans="2:65" s="1" customFormat="1" ht="22.5" customHeight="1">
      <c r="B245" s="40"/>
      <c r="C245" s="231" t="s">
        <v>516</v>
      </c>
      <c r="D245" s="231" t="s">
        <v>243</v>
      </c>
      <c r="E245" s="232" t="s">
        <v>517</v>
      </c>
      <c r="F245" s="233" t="s">
        <v>518</v>
      </c>
      <c r="G245" s="234" t="s">
        <v>153</v>
      </c>
      <c r="H245" s="235">
        <v>1</v>
      </c>
      <c r="I245" s="236"/>
      <c r="J245" s="237">
        <f t="shared" si="20"/>
        <v>0</v>
      </c>
      <c r="K245" s="233" t="s">
        <v>154</v>
      </c>
      <c r="L245" s="238"/>
      <c r="M245" s="239" t="s">
        <v>21</v>
      </c>
      <c r="N245" s="240" t="s">
        <v>42</v>
      </c>
      <c r="O245" s="41"/>
      <c r="P245" s="201">
        <f t="shared" si="21"/>
        <v>0</v>
      </c>
      <c r="Q245" s="201">
        <v>1E-3</v>
      </c>
      <c r="R245" s="201">
        <f t="shared" si="22"/>
        <v>1E-3</v>
      </c>
      <c r="S245" s="201">
        <v>0</v>
      </c>
      <c r="T245" s="202">
        <f t="shared" si="23"/>
        <v>0</v>
      </c>
      <c r="AR245" s="23" t="s">
        <v>332</v>
      </c>
      <c r="AT245" s="23" t="s">
        <v>243</v>
      </c>
      <c r="AU245" s="23" t="s">
        <v>156</v>
      </c>
      <c r="AY245" s="23" t="s">
        <v>147</v>
      </c>
      <c r="BE245" s="203">
        <f t="shared" si="24"/>
        <v>0</v>
      </c>
      <c r="BF245" s="203">
        <f t="shared" si="25"/>
        <v>0</v>
      </c>
      <c r="BG245" s="203">
        <f t="shared" si="26"/>
        <v>0</v>
      </c>
      <c r="BH245" s="203">
        <f t="shared" si="27"/>
        <v>0</v>
      </c>
      <c r="BI245" s="203">
        <f t="shared" si="28"/>
        <v>0</v>
      </c>
      <c r="BJ245" s="23" t="s">
        <v>156</v>
      </c>
      <c r="BK245" s="203">
        <f t="shared" si="29"/>
        <v>0</v>
      </c>
      <c r="BL245" s="23" t="s">
        <v>242</v>
      </c>
      <c r="BM245" s="23" t="s">
        <v>519</v>
      </c>
    </row>
    <row r="246" spans="2:65" s="1" customFormat="1" ht="22.5" customHeight="1">
      <c r="B246" s="40"/>
      <c r="C246" s="192" t="s">
        <v>520</v>
      </c>
      <c r="D246" s="192" t="s">
        <v>150</v>
      </c>
      <c r="E246" s="193" t="s">
        <v>521</v>
      </c>
      <c r="F246" s="194" t="s">
        <v>522</v>
      </c>
      <c r="G246" s="195" t="s">
        <v>490</v>
      </c>
      <c r="H246" s="196">
        <v>5</v>
      </c>
      <c r="I246" s="197"/>
      <c r="J246" s="198">
        <f t="shared" si="20"/>
        <v>0</v>
      </c>
      <c r="K246" s="194" t="s">
        <v>154</v>
      </c>
      <c r="L246" s="60"/>
      <c r="M246" s="199" t="s">
        <v>21</v>
      </c>
      <c r="N246" s="200" t="s">
        <v>42</v>
      </c>
      <c r="O246" s="41"/>
      <c r="P246" s="201">
        <f t="shared" si="21"/>
        <v>0</v>
      </c>
      <c r="Q246" s="201">
        <v>9.0099999999999995E-5</v>
      </c>
      <c r="R246" s="201">
        <f t="shared" si="22"/>
        <v>4.5049999999999995E-4</v>
      </c>
      <c r="S246" s="201">
        <v>0</v>
      </c>
      <c r="T246" s="202">
        <f t="shared" si="23"/>
        <v>0</v>
      </c>
      <c r="AR246" s="23" t="s">
        <v>242</v>
      </c>
      <c r="AT246" s="23" t="s">
        <v>150</v>
      </c>
      <c r="AU246" s="23" t="s">
        <v>156</v>
      </c>
      <c r="AY246" s="23" t="s">
        <v>147</v>
      </c>
      <c r="BE246" s="203">
        <f t="shared" si="24"/>
        <v>0</v>
      </c>
      <c r="BF246" s="203">
        <f t="shared" si="25"/>
        <v>0</v>
      </c>
      <c r="BG246" s="203">
        <f t="shared" si="26"/>
        <v>0</v>
      </c>
      <c r="BH246" s="203">
        <f t="shared" si="27"/>
        <v>0</v>
      </c>
      <c r="BI246" s="203">
        <f t="shared" si="28"/>
        <v>0</v>
      </c>
      <c r="BJ246" s="23" t="s">
        <v>156</v>
      </c>
      <c r="BK246" s="203">
        <f t="shared" si="29"/>
        <v>0</v>
      </c>
      <c r="BL246" s="23" t="s">
        <v>242</v>
      </c>
      <c r="BM246" s="23" t="s">
        <v>523</v>
      </c>
    </row>
    <row r="247" spans="2:65" s="1" customFormat="1" ht="22.5" customHeight="1">
      <c r="B247" s="40"/>
      <c r="C247" s="231" t="s">
        <v>524</v>
      </c>
      <c r="D247" s="231" t="s">
        <v>243</v>
      </c>
      <c r="E247" s="232" t="s">
        <v>525</v>
      </c>
      <c r="F247" s="233" t="s">
        <v>526</v>
      </c>
      <c r="G247" s="234" t="s">
        <v>153</v>
      </c>
      <c r="H247" s="235">
        <v>5</v>
      </c>
      <c r="I247" s="236"/>
      <c r="J247" s="237">
        <f t="shared" si="20"/>
        <v>0</v>
      </c>
      <c r="K247" s="233" t="s">
        <v>154</v>
      </c>
      <c r="L247" s="238"/>
      <c r="M247" s="239" t="s">
        <v>21</v>
      </c>
      <c r="N247" s="240" t="s">
        <v>42</v>
      </c>
      <c r="O247" s="41"/>
      <c r="P247" s="201">
        <f t="shared" si="21"/>
        <v>0</v>
      </c>
      <c r="Q247" s="201">
        <v>2.1000000000000001E-4</v>
      </c>
      <c r="R247" s="201">
        <f t="shared" si="22"/>
        <v>1.0500000000000002E-3</v>
      </c>
      <c r="S247" s="201">
        <v>0</v>
      </c>
      <c r="T247" s="202">
        <f t="shared" si="23"/>
        <v>0</v>
      </c>
      <c r="AR247" s="23" t="s">
        <v>332</v>
      </c>
      <c r="AT247" s="23" t="s">
        <v>243</v>
      </c>
      <c r="AU247" s="23" t="s">
        <v>156</v>
      </c>
      <c r="AY247" s="23" t="s">
        <v>147</v>
      </c>
      <c r="BE247" s="203">
        <f t="shared" si="24"/>
        <v>0</v>
      </c>
      <c r="BF247" s="203">
        <f t="shared" si="25"/>
        <v>0</v>
      </c>
      <c r="BG247" s="203">
        <f t="shared" si="26"/>
        <v>0</v>
      </c>
      <c r="BH247" s="203">
        <f t="shared" si="27"/>
        <v>0</v>
      </c>
      <c r="BI247" s="203">
        <f t="shared" si="28"/>
        <v>0</v>
      </c>
      <c r="BJ247" s="23" t="s">
        <v>156</v>
      </c>
      <c r="BK247" s="203">
        <f t="shared" si="29"/>
        <v>0</v>
      </c>
      <c r="BL247" s="23" t="s">
        <v>242</v>
      </c>
      <c r="BM247" s="23" t="s">
        <v>527</v>
      </c>
    </row>
    <row r="248" spans="2:65" s="1" customFormat="1" ht="22.5" customHeight="1">
      <c r="B248" s="40"/>
      <c r="C248" s="192" t="s">
        <v>528</v>
      </c>
      <c r="D248" s="192" t="s">
        <v>150</v>
      </c>
      <c r="E248" s="193" t="s">
        <v>529</v>
      </c>
      <c r="F248" s="194" t="s">
        <v>530</v>
      </c>
      <c r="G248" s="195" t="s">
        <v>490</v>
      </c>
      <c r="H248" s="196">
        <v>3</v>
      </c>
      <c r="I248" s="197"/>
      <c r="J248" s="198">
        <f t="shared" si="20"/>
        <v>0</v>
      </c>
      <c r="K248" s="194" t="s">
        <v>154</v>
      </c>
      <c r="L248" s="60"/>
      <c r="M248" s="199" t="s">
        <v>21</v>
      </c>
      <c r="N248" s="200" t="s">
        <v>42</v>
      </c>
      <c r="O248" s="41"/>
      <c r="P248" s="201">
        <f t="shared" si="21"/>
        <v>0</v>
      </c>
      <c r="Q248" s="201">
        <v>0</v>
      </c>
      <c r="R248" s="201">
        <f t="shared" si="22"/>
        <v>0</v>
      </c>
      <c r="S248" s="201">
        <v>1.56E-3</v>
      </c>
      <c r="T248" s="202">
        <f t="shared" si="23"/>
        <v>4.6800000000000001E-3</v>
      </c>
      <c r="AR248" s="23" t="s">
        <v>242</v>
      </c>
      <c r="AT248" s="23" t="s">
        <v>150</v>
      </c>
      <c r="AU248" s="23" t="s">
        <v>156</v>
      </c>
      <c r="AY248" s="23" t="s">
        <v>147</v>
      </c>
      <c r="BE248" s="203">
        <f t="shared" si="24"/>
        <v>0</v>
      </c>
      <c r="BF248" s="203">
        <f t="shared" si="25"/>
        <v>0</v>
      </c>
      <c r="BG248" s="203">
        <f t="shared" si="26"/>
        <v>0</v>
      </c>
      <c r="BH248" s="203">
        <f t="shared" si="27"/>
        <v>0</v>
      </c>
      <c r="BI248" s="203">
        <f t="shared" si="28"/>
        <v>0</v>
      </c>
      <c r="BJ248" s="23" t="s">
        <v>156</v>
      </c>
      <c r="BK248" s="203">
        <f t="shared" si="29"/>
        <v>0</v>
      </c>
      <c r="BL248" s="23" t="s">
        <v>242</v>
      </c>
      <c r="BM248" s="23" t="s">
        <v>531</v>
      </c>
    </row>
    <row r="249" spans="2:65" s="1" customFormat="1" ht="22.5" customHeight="1">
      <c r="B249" s="40"/>
      <c r="C249" s="192" t="s">
        <v>532</v>
      </c>
      <c r="D249" s="192" t="s">
        <v>150</v>
      </c>
      <c r="E249" s="193" t="s">
        <v>533</v>
      </c>
      <c r="F249" s="194" t="s">
        <v>534</v>
      </c>
      <c r="G249" s="195" t="s">
        <v>490</v>
      </c>
      <c r="H249" s="196">
        <v>1</v>
      </c>
      <c r="I249" s="197"/>
      <c r="J249" s="198">
        <f t="shared" si="20"/>
        <v>0</v>
      </c>
      <c r="K249" s="194" t="s">
        <v>154</v>
      </c>
      <c r="L249" s="60"/>
      <c r="M249" s="199" t="s">
        <v>21</v>
      </c>
      <c r="N249" s="200" t="s">
        <v>42</v>
      </c>
      <c r="O249" s="41"/>
      <c r="P249" s="201">
        <f t="shared" si="21"/>
        <v>0</v>
      </c>
      <c r="Q249" s="201">
        <v>1.8E-3</v>
      </c>
      <c r="R249" s="201">
        <f t="shared" si="22"/>
        <v>1.8E-3</v>
      </c>
      <c r="S249" s="201">
        <v>0</v>
      </c>
      <c r="T249" s="202">
        <f t="shared" si="23"/>
        <v>0</v>
      </c>
      <c r="AR249" s="23" t="s">
        <v>242</v>
      </c>
      <c r="AT249" s="23" t="s">
        <v>150</v>
      </c>
      <c r="AU249" s="23" t="s">
        <v>156</v>
      </c>
      <c r="AY249" s="23" t="s">
        <v>147</v>
      </c>
      <c r="BE249" s="203">
        <f t="shared" si="24"/>
        <v>0</v>
      </c>
      <c r="BF249" s="203">
        <f t="shared" si="25"/>
        <v>0</v>
      </c>
      <c r="BG249" s="203">
        <f t="shared" si="26"/>
        <v>0</v>
      </c>
      <c r="BH249" s="203">
        <f t="shared" si="27"/>
        <v>0</v>
      </c>
      <c r="BI249" s="203">
        <f t="shared" si="28"/>
        <v>0</v>
      </c>
      <c r="BJ249" s="23" t="s">
        <v>156</v>
      </c>
      <c r="BK249" s="203">
        <f t="shared" si="29"/>
        <v>0</v>
      </c>
      <c r="BL249" s="23" t="s">
        <v>242</v>
      </c>
      <c r="BM249" s="23" t="s">
        <v>535</v>
      </c>
    </row>
    <row r="250" spans="2:65" s="1" customFormat="1" ht="22.5" customHeight="1">
      <c r="B250" s="40"/>
      <c r="C250" s="192" t="s">
        <v>536</v>
      </c>
      <c r="D250" s="192" t="s">
        <v>150</v>
      </c>
      <c r="E250" s="193" t="s">
        <v>537</v>
      </c>
      <c r="F250" s="194" t="s">
        <v>538</v>
      </c>
      <c r="G250" s="195" t="s">
        <v>490</v>
      </c>
      <c r="H250" s="196">
        <v>1</v>
      </c>
      <c r="I250" s="197"/>
      <c r="J250" s="198">
        <f t="shared" si="20"/>
        <v>0</v>
      </c>
      <c r="K250" s="194" t="s">
        <v>154</v>
      </c>
      <c r="L250" s="60"/>
      <c r="M250" s="199" t="s">
        <v>21</v>
      </c>
      <c r="N250" s="200" t="s">
        <v>42</v>
      </c>
      <c r="O250" s="41"/>
      <c r="P250" s="201">
        <f t="shared" si="21"/>
        <v>0</v>
      </c>
      <c r="Q250" s="201">
        <v>1.8400999999999999E-3</v>
      </c>
      <c r="R250" s="201">
        <f t="shared" si="22"/>
        <v>1.8400999999999999E-3</v>
      </c>
      <c r="S250" s="201">
        <v>0</v>
      </c>
      <c r="T250" s="202">
        <f t="shared" si="23"/>
        <v>0</v>
      </c>
      <c r="AR250" s="23" t="s">
        <v>242</v>
      </c>
      <c r="AT250" s="23" t="s">
        <v>150</v>
      </c>
      <c r="AU250" s="23" t="s">
        <v>156</v>
      </c>
      <c r="AY250" s="23" t="s">
        <v>147</v>
      </c>
      <c r="BE250" s="203">
        <f t="shared" si="24"/>
        <v>0</v>
      </c>
      <c r="BF250" s="203">
        <f t="shared" si="25"/>
        <v>0</v>
      </c>
      <c r="BG250" s="203">
        <f t="shared" si="26"/>
        <v>0</v>
      </c>
      <c r="BH250" s="203">
        <f t="shared" si="27"/>
        <v>0</v>
      </c>
      <c r="BI250" s="203">
        <f t="shared" si="28"/>
        <v>0</v>
      </c>
      <c r="BJ250" s="23" t="s">
        <v>156</v>
      </c>
      <c r="BK250" s="203">
        <f t="shared" si="29"/>
        <v>0</v>
      </c>
      <c r="BL250" s="23" t="s">
        <v>242</v>
      </c>
      <c r="BM250" s="23" t="s">
        <v>539</v>
      </c>
    </row>
    <row r="251" spans="2:65" s="1" customFormat="1" ht="22.5" customHeight="1">
      <c r="B251" s="40"/>
      <c r="C251" s="192" t="s">
        <v>540</v>
      </c>
      <c r="D251" s="192" t="s">
        <v>150</v>
      </c>
      <c r="E251" s="193" t="s">
        <v>541</v>
      </c>
      <c r="F251" s="194" t="s">
        <v>542</v>
      </c>
      <c r="G251" s="195" t="s">
        <v>490</v>
      </c>
      <c r="H251" s="196">
        <v>1</v>
      </c>
      <c r="I251" s="197"/>
      <c r="J251" s="198">
        <f t="shared" si="20"/>
        <v>0</v>
      </c>
      <c r="K251" s="194" t="s">
        <v>154</v>
      </c>
      <c r="L251" s="60"/>
      <c r="M251" s="199" t="s">
        <v>21</v>
      </c>
      <c r="N251" s="200" t="s">
        <v>42</v>
      </c>
      <c r="O251" s="41"/>
      <c r="P251" s="201">
        <f t="shared" si="21"/>
        <v>0</v>
      </c>
      <c r="Q251" s="201">
        <v>1.9601000000000002E-3</v>
      </c>
      <c r="R251" s="201">
        <f t="shared" si="22"/>
        <v>1.9601000000000002E-3</v>
      </c>
      <c r="S251" s="201">
        <v>0</v>
      </c>
      <c r="T251" s="202">
        <f t="shared" si="23"/>
        <v>0</v>
      </c>
      <c r="AR251" s="23" t="s">
        <v>242</v>
      </c>
      <c r="AT251" s="23" t="s">
        <v>150</v>
      </c>
      <c r="AU251" s="23" t="s">
        <v>156</v>
      </c>
      <c r="AY251" s="23" t="s">
        <v>147</v>
      </c>
      <c r="BE251" s="203">
        <f t="shared" si="24"/>
        <v>0</v>
      </c>
      <c r="BF251" s="203">
        <f t="shared" si="25"/>
        <v>0</v>
      </c>
      <c r="BG251" s="203">
        <f t="shared" si="26"/>
        <v>0</v>
      </c>
      <c r="BH251" s="203">
        <f t="shared" si="27"/>
        <v>0</v>
      </c>
      <c r="BI251" s="203">
        <f t="shared" si="28"/>
        <v>0</v>
      </c>
      <c r="BJ251" s="23" t="s">
        <v>156</v>
      </c>
      <c r="BK251" s="203">
        <f t="shared" si="29"/>
        <v>0</v>
      </c>
      <c r="BL251" s="23" t="s">
        <v>242</v>
      </c>
      <c r="BM251" s="23" t="s">
        <v>543</v>
      </c>
    </row>
    <row r="252" spans="2:65" s="1" customFormat="1" ht="22.5" customHeight="1">
      <c r="B252" s="40"/>
      <c r="C252" s="192" t="s">
        <v>544</v>
      </c>
      <c r="D252" s="192" t="s">
        <v>150</v>
      </c>
      <c r="E252" s="193" t="s">
        <v>545</v>
      </c>
      <c r="F252" s="194" t="s">
        <v>546</v>
      </c>
      <c r="G252" s="195" t="s">
        <v>153</v>
      </c>
      <c r="H252" s="196">
        <v>3</v>
      </c>
      <c r="I252" s="197"/>
      <c r="J252" s="198">
        <f t="shared" si="20"/>
        <v>0</v>
      </c>
      <c r="K252" s="194" t="s">
        <v>154</v>
      </c>
      <c r="L252" s="60"/>
      <c r="M252" s="199" t="s">
        <v>21</v>
      </c>
      <c r="N252" s="200" t="s">
        <v>42</v>
      </c>
      <c r="O252" s="41"/>
      <c r="P252" s="201">
        <f t="shared" si="21"/>
        <v>0</v>
      </c>
      <c r="Q252" s="201">
        <v>0</v>
      </c>
      <c r="R252" s="201">
        <f t="shared" si="22"/>
        <v>0</v>
      </c>
      <c r="S252" s="201">
        <v>8.4999999999999995E-4</v>
      </c>
      <c r="T252" s="202">
        <f t="shared" si="23"/>
        <v>2.5499999999999997E-3</v>
      </c>
      <c r="AR252" s="23" t="s">
        <v>242</v>
      </c>
      <c r="AT252" s="23" t="s">
        <v>150</v>
      </c>
      <c r="AU252" s="23" t="s">
        <v>156</v>
      </c>
      <c r="AY252" s="23" t="s">
        <v>147</v>
      </c>
      <c r="BE252" s="203">
        <f t="shared" si="24"/>
        <v>0</v>
      </c>
      <c r="BF252" s="203">
        <f t="shared" si="25"/>
        <v>0</v>
      </c>
      <c r="BG252" s="203">
        <f t="shared" si="26"/>
        <v>0</v>
      </c>
      <c r="BH252" s="203">
        <f t="shared" si="27"/>
        <v>0</v>
      </c>
      <c r="BI252" s="203">
        <f t="shared" si="28"/>
        <v>0</v>
      </c>
      <c r="BJ252" s="23" t="s">
        <v>156</v>
      </c>
      <c r="BK252" s="203">
        <f t="shared" si="29"/>
        <v>0</v>
      </c>
      <c r="BL252" s="23" t="s">
        <v>242</v>
      </c>
      <c r="BM252" s="23" t="s">
        <v>547</v>
      </c>
    </row>
    <row r="253" spans="2:65" s="1" customFormat="1" ht="22.5" customHeight="1">
      <c r="B253" s="40"/>
      <c r="C253" s="192" t="s">
        <v>548</v>
      </c>
      <c r="D253" s="192" t="s">
        <v>150</v>
      </c>
      <c r="E253" s="193" t="s">
        <v>549</v>
      </c>
      <c r="F253" s="194" t="s">
        <v>550</v>
      </c>
      <c r="G253" s="195" t="s">
        <v>153</v>
      </c>
      <c r="H253" s="196">
        <v>1</v>
      </c>
      <c r="I253" s="197"/>
      <c r="J253" s="198">
        <f t="shared" si="20"/>
        <v>0</v>
      </c>
      <c r="K253" s="194" t="s">
        <v>154</v>
      </c>
      <c r="L253" s="60"/>
      <c r="M253" s="199" t="s">
        <v>21</v>
      </c>
      <c r="N253" s="200" t="s">
        <v>42</v>
      </c>
      <c r="O253" s="41"/>
      <c r="P253" s="201">
        <f t="shared" si="21"/>
        <v>0</v>
      </c>
      <c r="Q253" s="201">
        <v>2.2499999999999999E-4</v>
      </c>
      <c r="R253" s="201">
        <f t="shared" si="22"/>
        <v>2.2499999999999999E-4</v>
      </c>
      <c r="S253" s="201">
        <v>0</v>
      </c>
      <c r="T253" s="202">
        <f t="shared" si="23"/>
        <v>0</v>
      </c>
      <c r="AR253" s="23" t="s">
        <v>242</v>
      </c>
      <c r="AT253" s="23" t="s">
        <v>150</v>
      </c>
      <c r="AU253" s="23" t="s">
        <v>156</v>
      </c>
      <c r="AY253" s="23" t="s">
        <v>147</v>
      </c>
      <c r="BE253" s="203">
        <f t="shared" si="24"/>
        <v>0</v>
      </c>
      <c r="BF253" s="203">
        <f t="shared" si="25"/>
        <v>0</v>
      </c>
      <c r="BG253" s="203">
        <f t="shared" si="26"/>
        <v>0</v>
      </c>
      <c r="BH253" s="203">
        <f t="shared" si="27"/>
        <v>0</v>
      </c>
      <c r="BI253" s="203">
        <f t="shared" si="28"/>
        <v>0</v>
      </c>
      <c r="BJ253" s="23" t="s">
        <v>156</v>
      </c>
      <c r="BK253" s="203">
        <f t="shared" si="29"/>
        <v>0</v>
      </c>
      <c r="BL253" s="23" t="s">
        <v>242</v>
      </c>
      <c r="BM253" s="23" t="s">
        <v>551</v>
      </c>
    </row>
    <row r="254" spans="2:65" s="1" customFormat="1" ht="22.5" customHeight="1">
      <c r="B254" s="40"/>
      <c r="C254" s="192" t="s">
        <v>552</v>
      </c>
      <c r="D254" s="192" t="s">
        <v>150</v>
      </c>
      <c r="E254" s="193" t="s">
        <v>553</v>
      </c>
      <c r="F254" s="194" t="s">
        <v>554</v>
      </c>
      <c r="G254" s="195" t="s">
        <v>153</v>
      </c>
      <c r="H254" s="196">
        <v>1</v>
      </c>
      <c r="I254" s="197"/>
      <c r="J254" s="198">
        <f t="shared" si="20"/>
        <v>0</v>
      </c>
      <c r="K254" s="194" t="s">
        <v>154</v>
      </c>
      <c r="L254" s="60"/>
      <c r="M254" s="199" t="s">
        <v>21</v>
      </c>
      <c r="N254" s="200" t="s">
        <v>42</v>
      </c>
      <c r="O254" s="41"/>
      <c r="P254" s="201">
        <f t="shared" si="21"/>
        <v>0</v>
      </c>
      <c r="Q254" s="201">
        <v>2.7750000000000002E-4</v>
      </c>
      <c r="R254" s="201">
        <f t="shared" si="22"/>
        <v>2.7750000000000002E-4</v>
      </c>
      <c r="S254" s="201">
        <v>0</v>
      </c>
      <c r="T254" s="202">
        <f t="shared" si="23"/>
        <v>0</v>
      </c>
      <c r="AR254" s="23" t="s">
        <v>242</v>
      </c>
      <c r="AT254" s="23" t="s">
        <v>150</v>
      </c>
      <c r="AU254" s="23" t="s">
        <v>156</v>
      </c>
      <c r="AY254" s="23" t="s">
        <v>147</v>
      </c>
      <c r="BE254" s="203">
        <f t="shared" si="24"/>
        <v>0</v>
      </c>
      <c r="BF254" s="203">
        <f t="shared" si="25"/>
        <v>0</v>
      </c>
      <c r="BG254" s="203">
        <f t="shared" si="26"/>
        <v>0</v>
      </c>
      <c r="BH254" s="203">
        <f t="shared" si="27"/>
        <v>0</v>
      </c>
      <c r="BI254" s="203">
        <f t="shared" si="28"/>
        <v>0</v>
      </c>
      <c r="BJ254" s="23" t="s">
        <v>156</v>
      </c>
      <c r="BK254" s="203">
        <f t="shared" si="29"/>
        <v>0</v>
      </c>
      <c r="BL254" s="23" t="s">
        <v>242</v>
      </c>
      <c r="BM254" s="23" t="s">
        <v>555</v>
      </c>
    </row>
    <row r="255" spans="2:65" s="1" customFormat="1" ht="22.5" customHeight="1">
      <c r="B255" s="40"/>
      <c r="C255" s="192" t="s">
        <v>556</v>
      </c>
      <c r="D255" s="192" t="s">
        <v>150</v>
      </c>
      <c r="E255" s="193" t="s">
        <v>557</v>
      </c>
      <c r="F255" s="194" t="s">
        <v>558</v>
      </c>
      <c r="G255" s="195" t="s">
        <v>153</v>
      </c>
      <c r="H255" s="196">
        <v>1</v>
      </c>
      <c r="I255" s="197"/>
      <c r="J255" s="198">
        <f t="shared" si="20"/>
        <v>0</v>
      </c>
      <c r="K255" s="194" t="s">
        <v>154</v>
      </c>
      <c r="L255" s="60"/>
      <c r="M255" s="199" t="s">
        <v>21</v>
      </c>
      <c r="N255" s="200" t="s">
        <v>42</v>
      </c>
      <c r="O255" s="41"/>
      <c r="P255" s="201">
        <f t="shared" si="21"/>
        <v>0</v>
      </c>
      <c r="Q255" s="201">
        <v>1.01E-3</v>
      </c>
      <c r="R255" s="201">
        <f t="shared" si="22"/>
        <v>1.01E-3</v>
      </c>
      <c r="S255" s="201">
        <v>0</v>
      </c>
      <c r="T255" s="202">
        <f t="shared" si="23"/>
        <v>0</v>
      </c>
      <c r="AR255" s="23" t="s">
        <v>242</v>
      </c>
      <c r="AT255" s="23" t="s">
        <v>150</v>
      </c>
      <c r="AU255" s="23" t="s">
        <v>156</v>
      </c>
      <c r="AY255" s="23" t="s">
        <v>147</v>
      </c>
      <c r="BE255" s="203">
        <f t="shared" si="24"/>
        <v>0</v>
      </c>
      <c r="BF255" s="203">
        <f t="shared" si="25"/>
        <v>0</v>
      </c>
      <c r="BG255" s="203">
        <f t="shared" si="26"/>
        <v>0</v>
      </c>
      <c r="BH255" s="203">
        <f t="shared" si="27"/>
        <v>0</v>
      </c>
      <c r="BI255" s="203">
        <f t="shared" si="28"/>
        <v>0</v>
      </c>
      <c r="BJ255" s="23" t="s">
        <v>156</v>
      </c>
      <c r="BK255" s="203">
        <f t="shared" si="29"/>
        <v>0</v>
      </c>
      <c r="BL255" s="23" t="s">
        <v>242</v>
      </c>
      <c r="BM255" s="23" t="s">
        <v>559</v>
      </c>
    </row>
    <row r="256" spans="2:65" s="1" customFormat="1" ht="22.5" customHeight="1">
      <c r="B256" s="40"/>
      <c r="C256" s="192" t="s">
        <v>560</v>
      </c>
      <c r="D256" s="192" t="s">
        <v>150</v>
      </c>
      <c r="E256" s="193" t="s">
        <v>561</v>
      </c>
      <c r="F256" s="194" t="s">
        <v>562</v>
      </c>
      <c r="G256" s="195" t="s">
        <v>153</v>
      </c>
      <c r="H256" s="196">
        <v>1</v>
      </c>
      <c r="I256" s="197"/>
      <c r="J256" s="198">
        <f t="shared" si="20"/>
        <v>0</v>
      </c>
      <c r="K256" s="194" t="s">
        <v>191</v>
      </c>
      <c r="L256" s="60"/>
      <c r="M256" s="199" t="s">
        <v>21</v>
      </c>
      <c r="N256" s="200" t="s">
        <v>42</v>
      </c>
      <c r="O256" s="41"/>
      <c r="P256" s="201">
        <f t="shared" si="21"/>
        <v>0</v>
      </c>
      <c r="Q256" s="201">
        <v>9.0000000000000006E-5</v>
      </c>
      <c r="R256" s="201">
        <f t="shared" si="22"/>
        <v>9.0000000000000006E-5</v>
      </c>
      <c r="S256" s="201">
        <v>0</v>
      </c>
      <c r="T256" s="202">
        <f t="shared" si="23"/>
        <v>0</v>
      </c>
      <c r="AR256" s="23" t="s">
        <v>242</v>
      </c>
      <c r="AT256" s="23" t="s">
        <v>150</v>
      </c>
      <c r="AU256" s="23" t="s">
        <v>156</v>
      </c>
      <c r="AY256" s="23" t="s">
        <v>147</v>
      </c>
      <c r="BE256" s="203">
        <f t="shared" si="24"/>
        <v>0</v>
      </c>
      <c r="BF256" s="203">
        <f t="shared" si="25"/>
        <v>0</v>
      </c>
      <c r="BG256" s="203">
        <f t="shared" si="26"/>
        <v>0</v>
      </c>
      <c r="BH256" s="203">
        <f t="shared" si="27"/>
        <v>0</v>
      </c>
      <c r="BI256" s="203">
        <f t="shared" si="28"/>
        <v>0</v>
      </c>
      <c r="BJ256" s="23" t="s">
        <v>156</v>
      </c>
      <c r="BK256" s="203">
        <f t="shared" si="29"/>
        <v>0</v>
      </c>
      <c r="BL256" s="23" t="s">
        <v>242</v>
      </c>
      <c r="BM256" s="23" t="s">
        <v>563</v>
      </c>
    </row>
    <row r="257" spans="2:65" s="1" customFormat="1" ht="22.5" customHeight="1">
      <c r="B257" s="40"/>
      <c r="C257" s="192" t="s">
        <v>564</v>
      </c>
      <c r="D257" s="192" t="s">
        <v>150</v>
      </c>
      <c r="E257" s="193" t="s">
        <v>565</v>
      </c>
      <c r="F257" s="194" t="s">
        <v>566</v>
      </c>
      <c r="G257" s="195" t="s">
        <v>153</v>
      </c>
      <c r="H257" s="196">
        <v>1</v>
      </c>
      <c r="I257" s="197"/>
      <c r="J257" s="198">
        <f t="shared" si="20"/>
        <v>0</v>
      </c>
      <c r="K257" s="194" t="s">
        <v>154</v>
      </c>
      <c r="L257" s="60"/>
      <c r="M257" s="199" t="s">
        <v>21</v>
      </c>
      <c r="N257" s="200" t="s">
        <v>42</v>
      </c>
      <c r="O257" s="41"/>
      <c r="P257" s="201">
        <f t="shared" si="21"/>
        <v>0</v>
      </c>
      <c r="Q257" s="201">
        <v>3.1E-4</v>
      </c>
      <c r="R257" s="201">
        <f t="shared" si="22"/>
        <v>3.1E-4</v>
      </c>
      <c r="S257" s="201">
        <v>0</v>
      </c>
      <c r="T257" s="202">
        <f t="shared" si="23"/>
        <v>0</v>
      </c>
      <c r="AR257" s="23" t="s">
        <v>242</v>
      </c>
      <c r="AT257" s="23" t="s">
        <v>150</v>
      </c>
      <c r="AU257" s="23" t="s">
        <v>156</v>
      </c>
      <c r="AY257" s="23" t="s">
        <v>147</v>
      </c>
      <c r="BE257" s="203">
        <f t="shared" si="24"/>
        <v>0</v>
      </c>
      <c r="BF257" s="203">
        <f t="shared" si="25"/>
        <v>0</v>
      </c>
      <c r="BG257" s="203">
        <f t="shared" si="26"/>
        <v>0</v>
      </c>
      <c r="BH257" s="203">
        <f t="shared" si="27"/>
        <v>0</v>
      </c>
      <c r="BI257" s="203">
        <f t="shared" si="28"/>
        <v>0</v>
      </c>
      <c r="BJ257" s="23" t="s">
        <v>156</v>
      </c>
      <c r="BK257" s="203">
        <f t="shared" si="29"/>
        <v>0</v>
      </c>
      <c r="BL257" s="23" t="s">
        <v>242</v>
      </c>
      <c r="BM257" s="23" t="s">
        <v>567</v>
      </c>
    </row>
    <row r="258" spans="2:65" s="1" customFormat="1" ht="22.5" customHeight="1">
      <c r="B258" s="40"/>
      <c r="C258" s="192" t="s">
        <v>568</v>
      </c>
      <c r="D258" s="192" t="s">
        <v>150</v>
      </c>
      <c r="E258" s="193" t="s">
        <v>569</v>
      </c>
      <c r="F258" s="194" t="s">
        <v>570</v>
      </c>
      <c r="G258" s="195" t="s">
        <v>369</v>
      </c>
      <c r="H258" s="257"/>
      <c r="I258" s="197"/>
      <c r="J258" s="198">
        <f t="shared" si="20"/>
        <v>0</v>
      </c>
      <c r="K258" s="194" t="s">
        <v>191</v>
      </c>
      <c r="L258" s="60"/>
      <c r="M258" s="199" t="s">
        <v>21</v>
      </c>
      <c r="N258" s="200" t="s">
        <v>42</v>
      </c>
      <c r="O258" s="41"/>
      <c r="P258" s="201">
        <f t="shared" si="21"/>
        <v>0</v>
      </c>
      <c r="Q258" s="201">
        <v>0</v>
      </c>
      <c r="R258" s="201">
        <f t="shared" si="22"/>
        <v>0</v>
      </c>
      <c r="S258" s="201">
        <v>0</v>
      </c>
      <c r="T258" s="202">
        <f t="shared" si="23"/>
        <v>0</v>
      </c>
      <c r="AR258" s="23" t="s">
        <v>242</v>
      </c>
      <c r="AT258" s="23" t="s">
        <v>150</v>
      </c>
      <c r="AU258" s="23" t="s">
        <v>156</v>
      </c>
      <c r="AY258" s="23" t="s">
        <v>147</v>
      </c>
      <c r="BE258" s="203">
        <f t="shared" si="24"/>
        <v>0</v>
      </c>
      <c r="BF258" s="203">
        <f t="shared" si="25"/>
        <v>0</v>
      </c>
      <c r="BG258" s="203">
        <f t="shared" si="26"/>
        <v>0</v>
      </c>
      <c r="BH258" s="203">
        <f t="shared" si="27"/>
        <v>0</v>
      </c>
      <c r="BI258" s="203">
        <f t="shared" si="28"/>
        <v>0</v>
      </c>
      <c r="BJ258" s="23" t="s">
        <v>156</v>
      </c>
      <c r="BK258" s="203">
        <f t="shared" si="29"/>
        <v>0</v>
      </c>
      <c r="BL258" s="23" t="s">
        <v>242</v>
      </c>
      <c r="BM258" s="23" t="s">
        <v>571</v>
      </c>
    </row>
    <row r="259" spans="2:65" s="10" customFormat="1" ht="29.85" customHeight="1">
      <c r="B259" s="175"/>
      <c r="C259" s="176"/>
      <c r="D259" s="189" t="s">
        <v>69</v>
      </c>
      <c r="E259" s="190" t="s">
        <v>572</v>
      </c>
      <c r="F259" s="190" t="s">
        <v>573</v>
      </c>
      <c r="G259" s="176"/>
      <c r="H259" s="176"/>
      <c r="I259" s="179"/>
      <c r="J259" s="191">
        <f>BK259</f>
        <v>0</v>
      </c>
      <c r="K259" s="176"/>
      <c r="L259" s="181"/>
      <c r="M259" s="182"/>
      <c r="N259" s="183"/>
      <c r="O259" s="183"/>
      <c r="P259" s="184">
        <f>SUM(P260:P291)</f>
        <v>0</v>
      </c>
      <c r="Q259" s="183"/>
      <c r="R259" s="184">
        <f>SUM(R260:R291)</f>
        <v>4.8510000000000005E-2</v>
      </c>
      <c r="S259" s="183"/>
      <c r="T259" s="185">
        <f>SUM(T260:T291)</f>
        <v>0</v>
      </c>
      <c r="AR259" s="186" t="s">
        <v>156</v>
      </c>
      <c r="AT259" s="187" t="s">
        <v>69</v>
      </c>
      <c r="AU259" s="187" t="s">
        <v>78</v>
      </c>
      <c r="AY259" s="186" t="s">
        <v>147</v>
      </c>
      <c r="BK259" s="188">
        <f>SUM(BK260:BK291)</f>
        <v>0</v>
      </c>
    </row>
    <row r="260" spans="2:65" s="1" customFormat="1" ht="22.5" customHeight="1">
      <c r="B260" s="40"/>
      <c r="C260" s="192" t="s">
        <v>574</v>
      </c>
      <c r="D260" s="192" t="s">
        <v>150</v>
      </c>
      <c r="E260" s="193" t="s">
        <v>575</v>
      </c>
      <c r="F260" s="194" t="s">
        <v>576</v>
      </c>
      <c r="G260" s="195" t="s">
        <v>153</v>
      </c>
      <c r="H260" s="196">
        <v>40</v>
      </c>
      <c r="I260" s="197"/>
      <c r="J260" s="198">
        <f t="shared" ref="J260:J286" si="30">ROUND(I260*H260,2)</f>
        <v>0</v>
      </c>
      <c r="K260" s="194" t="s">
        <v>191</v>
      </c>
      <c r="L260" s="60"/>
      <c r="M260" s="199" t="s">
        <v>21</v>
      </c>
      <c r="N260" s="200" t="s">
        <v>42</v>
      </c>
      <c r="O260" s="41"/>
      <c r="P260" s="201">
        <f t="shared" ref="P260:P286" si="31">O260*H260</f>
        <v>0</v>
      </c>
      <c r="Q260" s="201">
        <v>0</v>
      </c>
      <c r="R260" s="201">
        <f t="shared" ref="R260:R286" si="32">Q260*H260</f>
        <v>0</v>
      </c>
      <c r="S260" s="201">
        <v>0</v>
      </c>
      <c r="T260" s="202">
        <f t="shared" ref="T260:T286" si="33">S260*H260</f>
        <v>0</v>
      </c>
      <c r="AR260" s="23" t="s">
        <v>242</v>
      </c>
      <c r="AT260" s="23" t="s">
        <v>150</v>
      </c>
      <c r="AU260" s="23" t="s">
        <v>156</v>
      </c>
      <c r="AY260" s="23" t="s">
        <v>147</v>
      </c>
      <c r="BE260" s="203">
        <f t="shared" ref="BE260:BE286" si="34">IF(N260="základní",J260,0)</f>
        <v>0</v>
      </c>
      <c r="BF260" s="203">
        <f t="shared" ref="BF260:BF286" si="35">IF(N260="snížená",J260,0)</f>
        <v>0</v>
      </c>
      <c r="BG260" s="203">
        <f t="shared" ref="BG260:BG286" si="36">IF(N260="zákl. přenesená",J260,0)</f>
        <v>0</v>
      </c>
      <c r="BH260" s="203">
        <f t="shared" ref="BH260:BH286" si="37">IF(N260="sníž. přenesená",J260,0)</f>
        <v>0</v>
      </c>
      <c r="BI260" s="203">
        <f t="shared" ref="BI260:BI286" si="38">IF(N260="nulová",J260,0)</f>
        <v>0</v>
      </c>
      <c r="BJ260" s="23" t="s">
        <v>156</v>
      </c>
      <c r="BK260" s="203">
        <f t="shared" ref="BK260:BK286" si="39">ROUND(I260*H260,2)</f>
        <v>0</v>
      </c>
      <c r="BL260" s="23" t="s">
        <v>242</v>
      </c>
      <c r="BM260" s="23" t="s">
        <v>577</v>
      </c>
    </row>
    <row r="261" spans="2:65" s="1" customFormat="1" ht="22.5" customHeight="1">
      <c r="B261" s="40"/>
      <c r="C261" s="231" t="s">
        <v>578</v>
      </c>
      <c r="D261" s="231" t="s">
        <v>243</v>
      </c>
      <c r="E261" s="232" t="s">
        <v>579</v>
      </c>
      <c r="F261" s="233" t="s">
        <v>580</v>
      </c>
      <c r="G261" s="234" t="s">
        <v>153</v>
      </c>
      <c r="H261" s="235">
        <v>40</v>
      </c>
      <c r="I261" s="236"/>
      <c r="J261" s="237">
        <f t="shared" si="30"/>
        <v>0</v>
      </c>
      <c r="K261" s="233" t="s">
        <v>154</v>
      </c>
      <c r="L261" s="238"/>
      <c r="M261" s="239" t="s">
        <v>21</v>
      </c>
      <c r="N261" s="240" t="s">
        <v>42</v>
      </c>
      <c r="O261" s="41"/>
      <c r="P261" s="201">
        <f t="shared" si="31"/>
        <v>0</v>
      </c>
      <c r="Q261" s="201">
        <v>4.6E-5</v>
      </c>
      <c r="R261" s="201">
        <f t="shared" si="32"/>
        <v>1.8400000000000001E-3</v>
      </c>
      <c r="S261" s="201">
        <v>0</v>
      </c>
      <c r="T261" s="202">
        <f t="shared" si="33"/>
        <v>0</v>
      </c>
      <c r="AR261" s="23" t="s">
        <v>332</v>
      </c>
      <c r="AT261" s="23" t="s">
        <v>243</v>
      </c>
      <c r="AU261" s="23" t="s">
        <v>156</v>
      </c>
      <c r="AY261" s="23" t="s">
        <v>147</v>
      </c>
      <c r="BE261" s="203">
        <f t="shared" si="34"/>
        <v>0</v>
      </c>
      <c r="BF261" s="203">
        <f t="shared" si="35"/>
        <v>0</v>
      </c>
      <c r="BG261" s="203">
        <f t="shared" si="36"/>
        <v>0</v>
      </c>
      <c r="BH261" s="203">
        <f t="shared" si="37"/>
        <v>0</v>
      </c>
      <c r="BI261" s="203">
        <f t="shared" si="38"/>
        <v>0</v>
      </c>
      <c r="BJ261" s="23" t="s">
        <v>156</v>
      </c>
      <c r="BK261" s="203">
        <f t="shared" si="39"/>
        <v>0</v>
      </c>
      <c r="BL261" s="23" t="s">
        <v>242</v>
      </c>
      <c r="BM261" s="23" t="s">
        <v>581</v>
      </c>
    </row>
    <row r="262" spans="2:65" s="1" customFormat="1" ht="22.5" customHeight="1">
      <c r="B262" s="40"/>
      <c r="C262" s="192" t="s">
        <v>582</v>
      </c>
      <c r="D262" s="192" t="s">
        <v>150</v>
      </c>
      <c r="E262" s="193" t="s">
        <v>583</v>
      </c>
      <c r="F262" s="194" t="s">
        <v>584</v>
      </c>
      <c r="G262" s="195" t="s">
        <v>276</v>
      </c>
      <c r="H262" s="196">
        <v>135</v>
      </c>
      <c r="I262" s="197"/>
      <c r="J262" s="198">
        <f t="shared" si="30"/>
        <v>0</v>
      </c>
      <c r="K262" s="194" t="s">
        <v>191</v>
      </c>
      <c r="L262" s="60"/>
      <c r="M262" s="199" t="s">
        <v>21</v>
      </c>
      <c r="N262" s="200" t="s">
        <v>42</v>
      </c>
      <c r="O262" s="41"/>
      <c r="P262" s="201">
        <f t="shared" si="31"/>
        <v>0</v>
      </c>
      <c r="Q262" s="201">
        <v>0</v>
      </c>
      <c r="R262" s="201">
        <f t="shared" si="32"/>
        <v>0</v>
      </c>
      <c r="S262" s="201">
        <v>0</v>
      </c>
      <c r="T262" s="202">
        <f t="shared" si="33"/>
        <v>0</v>
      </c>
      <c r="AR262" s="23" t="s">
        <v>242</v>
      </c>
      <c r="AT262" s="23" t="s">
        <v>150</v>
      </c>
      <c r="AU262" s="23" t="s">
        <v>156</v>
      </c>
      <c r="AY262" s="23" t="s">
        <v>147</v>
      </c>
      <c r="BE262" s="203">
        <f t="shared" si="34"/>
        <v>0</v>
      </c>
      <c r="BF262" s="203">
        <f t="shared" si="35"/>
        <v>0</v>
      </c>
      <c r="BG262" s="203">
        <f t="shared" si="36"/>
        <v>0</v>
      </c>
      <c r="BH262" s="203">
        <f t="shared" si="37"/>
        <v>0</v>
      </c>
      <c r="BI262" s="203">
        <f t="shared" si="38"/>
        <v>0</v>
      </c>
      <c r="BJ262" s="23" t="s">
        <v>156</v>
      </c>
      <c r="BK262" s="203">
        <f t="shared" si="39"/>
        <v>0</v>
      </c>
      <c r="BL262" s="23" t="s">
        <v>242</v>
      </c>
      <c r="BM262" s="23" t="s">
        <v>585</v>
      </c>
    </row>
    <row r="263" spans="2:65" s="1" customFormat="1" ht="22.5" customHeight="1">
      <c r="B263" s="40"/>
      <c r="C263" s="231" t="s">
        <v>586</v>
      </c>
      <c r="D263" s="231" t="s">
        <v>243</v>
      </c>
      <c r="E263" s="232" t="s">
        <v>587</v>
      </c>
      <c r="F263" s="233" t="s">
        <v>588</v>
      </c>
      <c r="G263" s="234" t="s">
        <v>276</v>
      </c>
      <c r="H263" s="235">
        <v>135</v>
      </c>
      <c r="I263" s="236"/>
      <c r="J263" s="237">
        <f t="shared" si="30"/>
        <v>0</v>
      </c>
      <c r="K263" s="233" t="s">
        <v>191</v>
      </c>
      <c r="L263" s="238"/>
      <c r="M263" s="239" t="s">
        <v>21</v>
      </c>
      <c r="N263" s="240" t="s">
        <v>42</v>
      </c>
      <c r="O263" s="41"/>
      <c r="P263" s="201">
        <f t="shared" si="31"/>
        <v>0</v>
      </c>
      <c r="Q263" s="201">
        <v>1.2E-4</v>
      </c>
      <c r="R263" s="201">
        <f t="shared" si="32"/>
        <v>1.6199999999999999E-2</v>
      </c>
      <c r="S263" s="201">
        <v>0</v>
      </c>
      <c r="T263" s="202">
        <f t="shared" si="33"/>
        <v>0</v>
      </c>
      <c r="AR263" s="23" t="s">
        <v>332</v>
      </c>
      <c r="AT263" s="23" t="s">
        <v>243</v>
      </c>
      <c r="AU263" s="23" t="s">
        <v>156</v>
      </c>
      <c r="AY263" s="23" t="s">
        <v>147</v>
      </c>
      <c r="BE263" s="203">
        <f t="shared" si="34"/>
        <v>0</v>
      </c>
      <c r="BF263" s="203">
        <f t="shared" si="35"/>
        <v>0</v>
      </c>
      <c r="BG263" s="203">
        <f t="shared" si="36"/>
        <v>0</v>
      </c>
      <c r="BH263" s="203">
        <f t="shared" si="37"/>
        <v>0</v>
      </c>
      <c r="BI263" s="203">
        <f t="shared" si="38"/>
        <v>0</v>
      </c>
      <c r="BJ263" s="23" t="s">
        <v>156</v>
      </c>
      <c r="BK263" s="203">
        <f t="shared" si="39"/>
        <v>0</v>
      </c>
      <c r="BL263" s="23" t="s">
        <v>242</v>
      </c>
      <c r="BM263" s="23" t="s">
        <v>589</v>
      </c>
    </row>
    <row r="264" spans="2:65" s="1" customFormat="1" ht="22.5" customHeight="1">
      <c r="B264" s="40"/>
      <c r="C264" s="192" t="s">
        <v>590</v>
      </c>
      <c r="D264" s="192" t="s">
        <v>150</v>
      </c>
      <c r="E264" s="193" t="s">
        <v>591</v>
      </c>
      <c r="F264" s="194" t="s">
        <v>592</v>
      </c>
      <c r="G264" s="195" t="s">
        <v>276</v>
      </c>
      <c r="H264" s="196">
        <v>160</v>
      </c>
      <c r="I264" s="197"/>
      <c r="J264" s="198">
        <f t="shared" si="30"/>
        <v>0</v>
      </c>
      <c r="K264" s="194" t="s">
        <v>191</v>
      </c>
      <c r="L264" s="60"/>
      <c r="M264" s="199" t="s">
        <v>21</v>
      </c>
      <c r="N264" s="200" t="s">
        <v>42</v>
      </c>
      <c r="O264" s="41"/>
      <c r="P264" s="201">
        <f t="shared" si="31"/>
        <v>0</v>
      </c>
      <c r="Q264" s="201">
        <v>0</v>
      </c>
      <c r="R264" s="201">
        <f t="shared" si="32"/>
        <v>0</v>
      </c>
      <c r="S264" s="201">
        <v>0</v>
      </c>
      <c r="T264" s="202">
        <f t="shared" si="33"/>
        <v>0</v>
      </c>
      <c r="AR264" s="23" t="s">
        <v>242</v>
      </c>
      <c r="AT264" s="23" t="s">
        <v>150</v>
      </c>
      <c r="AU264" s="23" t="s">
        <v>156</v>
      </c>
      <c r="AY264" s="23" t="s">
        <v>147</v>
      </c>
      <c r="BE264" s="203">
        <f t="shared" si="34"/>
        <v>0</v>
      </c>
      <c r="BF264" s="203">
        <f t="shared" si="35"/>
        <v>0</v>
      </c>
      <c r="BG264" s="203">
        <f t="shared" si="36"/>
        <v>0</v>
      </c>
      <c r="BH264" s="203">
        <f t="shared" si="37"/>
        <v>0</v>
      </c>
      <c r="BI264" s="203">
        <f t="shared" si="38"/>
        <v>0</v>
      </c>
      <c r="BJ264" s="23" t="s">
        <v>156</v>
      </c>
      <c r="BK264" s="203">
        <f t="shared" si="39"/>
        <v>0</v>
      </c>
      <c r="BL264" s="23" t="s">
        <v>242</v>
      </c>
      <c r="BM264" s="23" t="s">
        <v>593</v>
      </c>
    </row>
    <row r="265" spans="2:65" s="1" customFormat="1" ht="22.5" customHeight="1">
      <c r="B265" s="40"/>
      <c r="C265" s="231" t="s">
        <v>594</v>
      </c>
      <c r="D265" s="231" t="s">
        <v>243</v>
      </c>
      <c r="E265" s="232" t="s">
        <v>595</v>
      </c>
      <c r="F265" s="233" t="s">
        <v>596</v>
      </c>
      <c r="G265" s="234" t="s">
        <v>276</v>
      </c>
      <c r="H265" s="235">
        <v>160</v>
      </c>
      <c r="I265" s="236"/>
      <c r="J265" s="237">
        <f t="shared" si="30"/>
        <v>0</v>
      </c>
      <c r="K265" s="233" t="s">
        <v>191</v>
      </c>
      <c r="L265" s="238"/>
      <c r="M265" s="239" t="s">
        <v>21</v>
      </c>
      <c r="N265" s="240" t="s">
        <v>42</v>
      </c>
      <c r="O265" s="41"/>
      <c r="P265" s="201">
        <f t="shared" si="31"/>
        <v>0</v>
      </c>
      <c r="Q265" s="201">
        <v>1.7000000000000001E-4</v>
      </c>
      <c r="R265" s="201">
        <f t="shared" si="32"/>
        <v>2.7200000000000002E-2</v>
      </c>
      <c r="S265" s="201">
        <v>0</v>
      </c>
      <c r="T265" s="202">
        <f t="shared" si="33"/>
        <v>0</v>
      </c>
      <c r="AR265" s="23" t="s">
        <v>332</v>
      </c>
      <c r="AT265" s="23" t="s">
        <v>243</v>
      </c>
      <c r="AU265" s="23" t="s">
        <v>156</v>
      </c>
      <c r="AY265" s="23" t="s">
        <v>147</v>
      </c>
      <c r="BE265" s="203">
        <f t="shared" si="34"/>
        <v>0</v>
      </c>
      <c r="BF265" s="203">
        <f t="shared" si="35"/>
        <v>0</v>
      </c>
      <c r="BG265" s="203">
        <f t="shared" si="36"/>
        <v>0</v>
      </c>
      <c r="BH265" s="203">
        <f t="shared" si="37"/>
        <v>0</v>
      </c>
      <c r="BI265" s="203">
        <f t="shared" si="38"/>
        <v>0</v>
      </c>
      <c r="BJ265" s="23" t="s">
        <v>156</v>
      </c>
      <c r="BK265" s="203">
        <f t="shared" si="39"/>
        <v>0</v>
      </c>
      <c r="BL265" s="23" t="s">
        <v>242</v>
      </c>
      <c r="BM265" s="23" t="s">
        <v>597</v>
      </c>
    </row>
    <row r="266" spans="2:65" s="1" customFormat="1" ht="22.5" customHeight="1">
      <c r="B266" s="40"/>
      <c r="C266" s="192" t="s">
        <v>598</v>
      </c>
      <c r="D266" s="192" t="s">
        <v>150</v>
      </c>
      <c r="E266" s="193" t="s">
        <v>599</v>
      </c>
      <c r="F266" s="194" t="s">
        <v>600</v>
      </c>
      <c r="G266" s="195" t="s">
        <v>153</v>
      </c>
      <c r="H266" s="196">
        <v>1</v>
      </c>
      <c r="I266" s="197"/>
      <c r="J266" s="198">
        <f t="shared" si="30"/>
        <v>0</v>
      </c>
      <c r="K266" s="194" t="s">
        <v>21</v>
      </c>
      <c r="L266" s="60"/>
      <c r="M266" s="199" t="s">
        <v>21</v>
      </c>
      <c r="N266" s="200" t="s">
        <v>42</v>
      </c>
      <c r="O266" s="41"/>
      <c r="P266" s="201">
        <f t="shared" si="31"/>
        <v>0</v>
      </c>
      <c r="Q266" s="201">
        <v>1E-3</v>
      </c>
      <c r="R266" s="201">
        <f t="shared" si="32"/>
        <v>1E-3</v>
      </c>
      <c r="S266" s="201">
        <v>0</v>
      </c>
      <c r="T266" s="202">
        <f t="shared" si="33"/>
        <v>0</v>
      </c>
      <c r="AR266" s="23" t="s">
        <v>242</v>
      </c>
      <c r="AT266" s="23" t="s">
        <v>150</v>
      </c>
      <c r="AU266" s="23" t="s">
        <v>156</v>
      </c>
      <c r="AY266" s="23" t="s">
        <v>147</v>
      </c>
      <c r="BE266" s="203">
        <f t="shared" si="34"/>
        <v>0</v>
      </c>
      <c r="BF266" s="203">
        <f t="shared" si="35"/>
        <v>0</v>
      </c>
      <c r="BG266" s="203">
        <f t="shared" si="36"/>
        <v>0</v>
      </c>
      <c r="BH266" s="203">
        <f t="shared" si="37"/>
        <v>0</v>
      </c>
      <c r="BI266" s="203">
        <f t="shared" si="38"/>
        <v>0</v>
      </c>
      <c r="BJ266" s="23" t="s">
        <v>156</v>
      </c>
      <c r="BK266" s="203">
        <f t="shared" si="39"/>
        <v>0</v>
      </c>
      <c r="BL266" s="23" t="s">
        <v>242</v>
      </c>
      <c r="BM266" s="23" t="s">
        <v>601</v>
      </c>
    </row>
    <row r="267" spans="2:65" s="1" customFormat="1" ht="22.5" customHeight="1">
      <c r="B267" s="40"/>
      <c r="C267" s="192" t="s">
        <v>602</v>
      </c>
      <c r="D267" s="192" t="s">
        <v>150</v>
      </c>
      <c r="E267" s="193" t="s">
        <v>603</v>
      </c>
      <c r="F267" s="194" t="s">
        <v>604</v>
      </c>
      <c r="G267" s="195" t="s">
        <v>153</v>
      </c>
      <c r="H267" s="196">
        <v>13</v>
      </c>
      <c r="I267" s="197"/>
      <c r="J267" s="198">
        <f t="shared" si="30"/>
        <v>0</v>
      </c>
      <c r="K267" s="194" t="s">
        <v>191</v>
      </c>
      <c r="L267" s="60"/>
      <c r="M267" s="199" t="s">
        <v>21</v>
      </c>
      <c r="N267" s="200" t="s">
        <v>42</v>
      </c>
      <c r="O267" s="41"/>
      <c r="P267" s="201">
        <f t="shared" si="31"/>
        <v>0</v>
      </c>
      <c r="Q267" s="201">
        <v>0</v>
      </c>
      <c r="R267" s="201">
        <f t="shared" si="32"/>
        <v>0</v>
      </c>
      <c r="S267" s="201">
        <v>0</v>
      </c>
      <c r="T267" s="202">
        <f t="shared" si="33"/>
        <v>0</v>
      </c>
      <c r="AR267" s="23" t="s">
        <v>242</v>
      </c>
      <c r="AT267" s="23" t="s">
        <v>150</v>
      </c>
      <c r="AU267" s="23" t="s">
        <v>156</v>
      </c>
      <c r="AY267" s="23" t="s">
        <v>147</v>
      </c>
      <c r="BE267" s="203">
        <f t="shared" si="34"/>
        <v>0</v>
      </c>
      <c r="BF267" s="203">
        <f t="shared" si="35"/>
        <v>0</v>
      </c>
      <c r="BG267" s="203">
        <f t="shared" si="36"/>
        <v>0</v>
      </c>
      <c r="BH267" s="203">
        <f t="shared" si="37"/>
        <v>0</v>
      </c>
      <c r="BI267" s="203">
        <f t="shared" si="38"/>
        <v>0</v>
      </c>
      <c r="BJ267" s="23" t="s">
        <v>156</v>
      </c>
      <c r="BK267" s="203">
        <f t="shared" si="39"/>
        <v>0</v>
      </c>
      <c r="BL267" s="23" t="s">
        <v>242</v>
      </c>
      <c r="BM267" s="23" t="s">
        <v>605</v>
      </c>
    </row>
    <row r="268" spans="2:65" s="1" customFormat="1" ht="22.5" customHeight="1">
      <c r="B268" s="40"/>
      <c r="C268" s="231" t="s">
        <v>606</v>
      </c>
      <c r="D268" s="231" t="s">
        <v>243</v>
      </c>
      <c r="E268" s="232" t="s">
        <v>607</v>
      </c>
      <c r="F268" s="233" t="s">
        <v>608</v>
      </c>
      <c r="G268" s="234" t="s">
        <v>153</v>
      </c>
      <c r="H268" s="235">
        <v>7</v>
      </c>
      <c r="I268" s="236"/>
      <c r="J268" s="237">
        <f t="shared" si="30"/>
        <v>0</v>
      </c>
      <c r="K268" s="233" t="s">
        <v>191</v>
      </c>
      <c r="L268" s="238"/>
      <c r="M268" s="239" t="s">
        <v>21</v>
      </c>
      <c r="N268" s="240" t="s">
        <v>42</v>
      </c>
      <c r="O268" s="41"/>
      <c r="P268" s="201">
        <f t="shared" si="31"/>
        <v>0</v>
      </c>
      <c r="Q268" s="201">
        <v>5.0000000000000002E-5</v>
      </c>
      <c r="R268" s="201">
        <f t="shared" si="32"/>
        <v>3.5E-4</v>
      </c>
      <c r="S268" s="201">
        <v>0</v>
      </c>
      <c r="T268" s="202">
        <f t="shared" si="33"/>
        <v>0</v>
      </c>
      <c r="AR268" s="23" t="s">
        <v>332</v>
      </c>
      <c r="AT268" s="23" t="s">
        <v>243</v>
      </c>
      <c r="AU268" s="23" t="s">
        <v>156</v>
      </c>
      <c r="AY268" s="23" t="s">
        <v>147</v>
      </c>
      <c r="BE268" s="203">
        <f t="shared" si="34"/>
        <v>0</v>
      </c>
      <c r="BF268" s="203">
        <f t="shared" si="35"/>
        <v>0</v>
      </c>
      <c r="BG268" s="203">
        <f t="shared" si="36"/>
        <v>0</v>
      </c>
      <c r="BH268" s="203">
        <f t="shared" si="37"/>
        <v>0</v>
      </c>
      <c r="BI268" s="203">
        <f t="shared" si="38"/>
        <v>0</v>
      </c>
      <c r="BJ268" s="23" t="s">
        <v>156</v>
      </c>
      <c r="BK268" s="203">
        <f t="shared" si="39"/>
        <v>0</v>
      </c>
      <c r="BL268" s="23" t="s">
        <v>242</v>
      </c>
      <c r="BM268" s="23" t="s">
        <v>609</v>
      </c>
    </row>
    <row r="269" spans="2:65" s="1" customFormat="1" ht="22.5" customHeight="1">
      <c r="B269" s="40"/>
      <c r="C269" s="231" t="s">
        <v>610</v>
      </c>
      <c r="D269" s="231" t="s">
        <v>243</v>
      </c>
      <c r="E269" s="232" t="s">
        <v>611</v>
      </c>
      <c r="F269" s="233" t="s">
        <v>612</v>
      </c>
      <c r="G269" s="234" t="s">
        <v>153</v>
      </c>
      <c r="H269" s="235">
        <v>6</v>
      </c>
      <c r="I269" s="236"/>
      <c r="J269" s="237">
        <f t="shared" si="30"/>
        <v>0</v>
      </c>
      <c r="K269" s="233" t="s">
        <v>191</v>
      </c>
      <c r="L269" s="238"/>
      <c r="M269" s="239" t="s">
        <v>21</v>
      </c>
      <c r="N269" s="240" t="s">
        <v>42</v>
      </c>
      <c r="O269" s="41"/>
      <c r="P269" s="201">
        <f t="shared" si="31"/>
        <v>0</v>
      </c>
      <c r="Q269" s="201">
        <v>5.0000000000000002E-5</v>
      </c>
      <c r="R269" s="201">
        <f t="shared" si="32"/>
        <v>3.0000000000000003E-4</v>
      </c>
      <c r="S269" s="201">
        <v>0</v>
      </c>
      <c r="T269" s="202">
        <f t="shared" si="33"/>
        <v>0</v>
      </c>
      <c r="AR269" s="23" t="s">
        <v>332</v>
      </c>
      <c r="AT269" s="23" t="s">
        <v>243</v>
      </c>
      <c r="AU269" s="23" t="s">
        <v>156</v>
      </c>
      <c r="AY269" s="23" t="s">
        <v>147</v>
      </c>
      <c r="BE269" s="203">
        <f t="shared" si="34"/>
        <v>0</v>
      </c>
      <c r="BF269" s="203">
        <f t="shared" si="35"/>
        <v>0</v>
      </c>
      <c r="BG269" s="203">
        <f t="shared" si="36"/>
        <v>0</v>
      </c>
      <c r="BH269" s="203">
        <f t="shared" si="37"/>
        <v>0</v>
      </c>
      <c r="BI269" s="203">
        <f t="shared" si="38"/>
        <v>0</v>
      </c>
      <c r="BJ269" s="23" t="s">
        <v>156</v>
      </c>
      <c r="BK269" s="203">
        <f t="shared" si="39"/>
        <v>0</v>
      </c>
      <c r="BL269" s="23" t="s">
        <v>242</v>
      </c>
      <c r="BM269" s="23" t="s">
        <v>613</v>
      </c>
    </row>
    <row r="270" spans="2:65" s="1" customFormat="1" ht="22.5" customHeight="1">
      <c r="B270" s="40"/>
      <c r="C270" s="192" t="s">
        <v>614</v>
      </c>
      <c r="D270" s="192" t="s">
        <v>150</v>
      </c>
      <c r="E270" s="193" t="s">
        <v>615</v>
      </c>
      <c r="F270" s="194" t="s">
        <v>616</v>
      </c>
      <c r="G270" s="195" t="s">
        <v>153</v>
      </c>
      <c r="H270" s="196">
        <v>23</v>
      </c>
      <c r="I270" s="197"/>
      <c r="J270" s="198">
        <f t="shared" si="30"/>
        <v>0</v>
      </c>
      <c r="K270" s="194" t="s">
        <v>191</v>
      </c>
      <c r="L270" s="60"/>
      <c r="M270" s="199" t="s">
        <v>21</v>
      </c>
      <c r="N270" s="200" t="s">
        <v>42</v>
      </c>
      <c r="O270" s="41"/>
      <c r="P270" s="201">
        <f t="shared" si="31"/>
        <v>0</v>
      </c>
      <c r="Q270" s="201">
        <v>0</v>
      </c>
      <c r="R270" s="201">
        <f t="shared" si="32"/>
        <v>0</v>
      </c>
      <c r="S270" s="201">
        <v>0</v>
      </c>
      <c r="T270" s="202">
        <f t="shared" si="33"/>
        <v>0</v>
      </c>
      <c r="AR270" s="23" t="s">
        <v>242</v>
      </c>
      <c r="AT270" s="23" t="s">
        <v>150</v>
      </c>
      <c r="AU270" s="23" t="s">
        <v>156</v>
      </c>
      <c r="AY270" s="23" t="s">
        <v>147</v>
      </c>
      <c r="BE270" s="203">
        <f t="shared" si="34"/>
        <v>0</v>
      </c>
      <c r="BF270" s="203">
        <f t="shared" si="35"/>
        <v>0</v>
      </c>
      <c r="BG270" s="203">
        <f t="shared" si="36"/>
        <v>0</v>
      </c>
      <c r="BH270" s="203">
        <f t="shared" si="37"/>
        <v>0</v>
      </c>
      <c r="BI270" s="203">
        <f t="shared" si="38"/>
        <v>0</v>
      </c>
      <c r="BJ270" s="23" t="s">
        <v>156</v>
      </c>
      <c r="BK270" s="203">
        <f t="shared" si="39"/>
        <v>0</v>
      </c>
      <c r="BL270" s="23" t="s">
        <v>242</v>
      </c>
      <c r="BM270" s="23" t="s">
        <v>617</v>
      </c>
    </row>
    <row r="271" spans="2:65" s="1" customFormat="1" ht="22.5" customHeight="1">
      <c r="B271" s="40"/>
      <c r="C271" s="231" t="s">
        <v>618</v>
      </c>
      <c r="D271" s="231" t="s">
        <v>243</v>
      </c>
      <c r="E271" s="232" t="s">
        <v>619</v>
      </c>
      <c r="F271" s="233" t="s">
        <v>620</v>
      </c>
      <c r="G271" s="234" t="s">
        <v>153</v>
      </c>
      <c r="H271" s="235">
        <v>23</v>
      </c>
      <c r="I271" s="236"/>
      <c r="J271" s="237">
        <f t="shared" si="30"/>
        <v>0</v>
      </c>
      <c r="K271" s="233" t="s">
        <v>191</v>
      </c>
      <c r="L271" s="238"/>
      <c r="M271" s="239" t="s">
        <v>21</v>
      </c>
      <c r="N271" s="240" t="s">
        <v>42</v>
      </c>
      <c r="O271" s="41"/>
      <c r="P271" s="201">
        <f t="shared" si="31"/>
        <v>0</v>
      </c>
      <c r="Q271" s="201">
        <v>6.0000000000000002E-5</v>
      </c>
      <c r="R271" s="201">
        <f t="shared" si="32"/>
        <v>1.3799999999999999E-3</v>
      </c>
      <c r="S271" s="201">
        <v>0</v>
      </c>
      <c r="T271" s="202">
        <f t="shared" si="33"/>
        <v>0</v>
      </c>
      <c r="AR271" s="23" t="s">
        <v>332</v>
      </c>
      <c r="AT271" s="23" t="s">
        <v>243</v>
      </c>
      <c r="AU271" s="23" t="s">
        <v>156</v>
      </c>
      <c r="AY271" s="23" t="s">
        <v>147</v>
      </c>
      <c r="BE271" s="203">
        <f t="shared" si="34"/>
        <v>0</v>
      </c>
      <c r="BF271" s="203">
        <f t="shared" si="35"/>
        <v>0</v>
      </c>
      <c r="BG271" s="203">
        <f t="shared" si="36"/>
        <v>0</v>
      </c>
      <c r="BH271" s="203">
        <f t="shared" si="37"/>
        <v>0</v>
      </c>
      <c r="BI271" s="203">
        <f t="shared" si="38"/>
        <v>0</v>
      </c>
      <c r="BJ271" s="23" t="s">
        <v>156</v>
      </c>
      <c r="BK271" s="203">
        <f t="shared" si="39"/>
        <v>0</v>
      </c>
      <c r="BL271" s="23" t="s">
        <v>242</v>
      </c>
      <c r="BM271" s="23" t="s">
        <v>621</v>
      </c>
    </row>
    <row r="272" spans="2:65" s="1" customFormat="1" ht="22.5" customHeight="1">
      <c r="B272" s="40"/>
      <c r="C272" s="192" t="s">
        <v>622</v>
      </c>
      <c r="D272" s="192" t="s">
        <v>150</v>
      </c>
      <c r="E272" s="193" t="s">
        <v>623</v>
      </c>
      <c r="F272" s="194" t="s">
        <v>624</v>
      </c>
      <c r="G272" s="195" t="s">
        <v>153</v>
      </c>
      <c r="H272" s="196">
        <v>8</v>
      </c>
      <c r="I272" s="197"/>
      <c r="J272" s="198">
        <f t="shared" si="30"/>
        <v>0</v>
      </c>
      <c r="K272" s="194" t="s">
        <v>191</v>
      </c>
      <c r="L272" s="60"/>
      <c r="M272" s="199" t="s">
        <v>21</v>
      </c>
      <c r="N272" s="200" t="s">
        <v>42</v>
      </c>
      <c r="O272" s="41"/>
      <c r="P272" s="201">
        <f t="shared" si="31"/>
        <v>0</v>
      </c>
      <c r="Q272" s="201">
        <v>0</v>
      </c>
      <c r="R272" s="201">
        <f t="shared" si="32"/>
        <v>0</v>
      </c>
      <c r="S272" s="201">
        <v>0</v>
      </c>
      <c r="T272" s="202">
        <f t="shared" si="33"/>
        <v>0</v>
      </c>
      <c r="AR272" s="23" t="s">
        <v>242</v>
      </c>
      <c r="AT272" s="23" t="s">
        <v>150</v>
      </c>
      <c r="AU272" s="23" t="s">
        <v>156</v>
      </c>
      <c r="AY272" s="23" t="s">
        <v>147</v>
      </c>
      <c r="BE272" s="203">
        <f t="shared" si="34"/>
        <v>0</v>
      </c>
      <c r="BF272" s="203">
        <f t="shared" si="35"/>
        <v>0</v>
      </c>
      <c r="BG272" s="203">
        <f t="shared" si="36"/>
        <v>0</v>
      </c>
      <c r="BH272" s="203">
        <f t="shared" si="37"/>
        <v>0</v>
      </c>
      <c r="BI272" s="203">
        <f t="shared" si="38"/>
        <v>0</v>
      </c>
      <c r="BJ272" s="23" t="s">
        <v>156</v>
      </c>
      <c r="BK272" s="203">
        <f t="shared" si="39"/>
        <v>0</v>
      </c>
      <c r="BL272" s="23" t="s">
        <v>242</v>
      </c>
      <c r="BM272" s="23" t="s">
        <v>625</v>
      </c>
    </row>
    <row r="273" spans="2:65" s="1" customFormat="1" ht="22.5" customHeight="1">
      <c r="B273" s="40"/>
      <c r="C273" s="231" t="s">
        <v>626</v>
      </c>
      <c r="D273" s="231" t="s">
        <v>243</v>
      </c>
      <c r="E273" s="232" t="s">
        <v>627</v>
      </c>
      <c r="F273" s="233" t="s">
        <v>628</v>
      </c>
      <c r="G273" s="234" t="s">
        <v>471</v>
      </c>
      <c r="H273" s="235">
        <v>2</v>
      </c>
      <c r="I273" s="236"/>
      <c r="J273" s="237">
        <f t="shared" si="30"/>
        <v>0</v>
      </c>
      <c r="K273" s="233" t="s">
        <v>21</v>
      </c>
      <c r="L273" s="238"/>
      <c r="M273" s="239" t="s">
        <v>21</v>
      </c>
      <c r="N273" s="240" t="s">
        <v>42</v>
      </c>
      <c r="O273" s="41"/>
      <c r="P273" s="201">
        <f t="shared" si="31"/>
        <v>0</v>
      </c>
      <c r="Q273" s="201">
        <v>0</v>
      </c>
      <c r="R273" s="201">
        <f t="shared" si="32"/>
        <v>0</v>
      </c>
      <c r="S273" s="201">
        <v>0</v>
      </c>
      <c r="T273" s="202">
        <f t="shared" si="33"/>
        <v>0</v>
      </c>
      <c r="AR273" s="23" t="s">
        <v>332</v>
      </c>
      <c r="AT273" s="23" t="s">
        <v>243</v>
      </c>
      <c r="AU273" s="23" t="s">
        <v>156</v>
      </c>
      <c r="AY273" s="23" t="s">
        <v>147</v>
      </c>
      <c r="BE273" s="203">
        <f t="shared" si="34"/>
        <v>0</v>
      </c>
      <c r="BF273" s="203">
        <f t="shared" si="35"/>
        <v>0</v>
      </c>
      <c r="BG273" s="203">
        <f t="shared" si="36"/>
        <v>0</v>
      </c>
      <c r="BH273" s="203">
        <f t="shared" si="37"/>
        <v>0</v>
      </c>
      <c r="BI273" s="203">
        <f t="shared" si="38"/>
        <v>0</v>
      </c>
      <c r="BJ273" s="23" t="s">
        <v>156</v>
      </c>
      <c r="BK273" s="203">
        <f t="shared" si="39"/>
        <v>0</v>
      </c>
      <c r="BL273" s="23" t="s">
        <v>242</v>
      </c>
      <c r="BM273" s="23" t="s">
        <v>629</v>
      </c>
    </row>
    <row r="274" spans="2:65" s="1" customFormat="1" ht="22.5" customHeight="1">
      <c r="B274" s="40"/>
      <c r="C274" s="231" t="s">
        <v>630</v>
      </c>
      <c r="D274" s="231" t="s">
        <v>243</v>
      </c>
      <c r="E274" s="232" t="s">
        <v>631</v>
      </c>
      <c r="F274" s="233" t="s">
        <v>632</v>
      </c>
      <c r="G274" s="234" t="s">
        <v>471</v>
      </c>
      <c r="H274" s="235">
        <v>6</v>
      </c>
      <c r="I274" s="236"/>
      <c r="J274" s="237">
        <f t="shared" si="30"/>
        <v>0</v>
      </c>
      <c r="K274" s="233" t="s">
        <v>21</v>
      </c>
      <c r="L274" s="238"/>
      <c r="M274" s="239" t="s">
        <v>21</v>
      </c>
      <c r="N274" s="240" t="s">
        <v>42</v>
      </c>
      <c r="O274" s="41"/>
      <c r="P274" s="201">
        <f t="shared" si="31"/>
        <v>0</v>
      </c>
      <c r="Q274" s="201">
        <v>0</v>
      </c>
      <c r="R274" s="201">
        <f t="shared" si="32"/>
        <v>0</v>
      </c>
      <c r="S274" s="201">
        <v>0</v>
      </c>
      <c r="T274" s="202">
        <f t="shared" si="33"/>
        <v>0</v>
      </c>
      <c r="AR274" s="23" t="s">
        <v>332</v>
      </c>
      <c r="AT274" s="23" t="s">
        <v>243</v>
      </c>
      <c r="AU274" s="23" t="s">
        <v>156</v>
      </c>
      <c r="AY274" s="23" t="s">
        <v>147</v>
      </c>
      <c r="BE274" s="203">
        <f t="shared" si="34"/>
        <v>0</v>
      </c>
      <c r="BF274" s="203">
        <f t="shared" si="35"/>
        <v>0</v>
      </c>
      <c r="BG274" s="203">
        <f t="shared" si="36"/>
        <v>0</v>
      </c>
      <c r="BH274" s="203">
        <f t="shared" si="37"/>
        <v>0</v>
      </c>
      <c r="BI274" s="203">
        <f t="shared" si="38"/>
        <v>0</v>
      </c>
      <c r="BJ274" s="23" t="s">
        <v>156</v>
      </c>
      <c r="BK274" s="203">
        <f t="shared" si="39"/>
        <v>0</v>
      </c>
      <c r="BL274" s="23" t="s">
        <v>242</v>
      </c>
      <c r="BM274" s="23" t="s">
        <v>633</v>
      </c>
    </row>
    <row r="275" spans="2:65" s="1" customFormat="1" ht="22.5" customHeight="1">
      <c r="B275" s="40"/>
      <c r="C275" s="192" t="s">
        <v>634</v>
      </c>
      <c r="D275" s="192" t="s">
        <v>150</v>
      </c>
      <c r="E275" s="193" t="s">
        <v>635</v>
      </c>
      <c r="F275" s="194" t="s">
        <v>636</v>
      </c>
      <c r="G275" s="195" t="s">
        <v>153</v>
      </c>
      <c r="H275" s="196">
        <v>1</v>
      </c>
      <c r="I275" s="197"/>
      <c r="J275" s="198">
        <f t="shared" si="30"/>
        <v>0</v>
      </c>
      <c r="K275" s="194" t="s">
        <v>191</v>
      </c>
      <c r="L275" s="60"/>
      <c r="M275" s="199" t="s">
        <v>21</v>
      </c>
      <c r="N275" s="200" t="s">
        <v>42</v>
      </c>
      <c r="O275" s="41"/>
      <c r="P275" s="201">
        <f t="shared" si="31"/>
        <v>0</v>
      </c>
      <c r="Q275" s="201">
        <v>0</v>
      </c>
      <c r="R275" s="201">
        <f t="shared" si="32"/>
        <v>0</v>
      </c>
      <c r="S275" s="201">
        <v>0</v>
      </c>
      <c r="T275" s="202">
        <f t="shared" si="33"/>
        <v>0</v>
      </c>
      <c r="AR275" s="23" t="s">
        <v>242</v>
      </c>
      <c r="AT275" s="23" t="s">
        <v>150</v>
      </c>
      <c r="AU275" s="23" t="s">
        <v>156</v>
      </c>
      <c r="AY275" s="23" t="s">
        <v>147</v>
      </c>
      <c r="BE275" s="203">
        <f t="shared" si="34"/>
        <v>0</v>
      </c>
      <c r="BF275" s="203">
        <f t="shared" si="35"/>
        <v>0</v>
      </c>
      <c r="BG275" s="203">
        <f t="shared" si="36"/>
        <v>0</v>
      </c>
      <c r="BH275" s="203">
        <f t="shared" si="37"/>
        <v>0</v>
      </c>
      <c r="BI275" s="203">
        <f t="shared" si="38"/>
        <v>0</v>
      </c>
      <c r="BJ275" s="23" t="s">
        <v>156</v>
      </c>
      <c r="BK275" s="203">
        <f t="shared" si="39"/>
        <v>0</v>
      </c>
      <c r="BL275" s="23" t="s">
        <v>242</v>
      </c>
      <c r="BM275" s="23" t="s">
        <v>637</v>
      </c>
    </row>
    <row r="276" spans="2:65" s="1" customFormat="1" ht="22.5" customHeight="1">
      <c r="B276" s="40"/>
      <c r="C276" s="231" t="s">
        <v>638</v>
      </c>
      <c r="D276" s="231" t="s">
        <v>243</v>
      </c>
      <c r="E276" s="232" t="s">
        <v>639</v>
      </c>
      <c r="F276" s="233" t="s">
        <v>640</v>
      </c>
      <c r="G276" s="234" t="s">
        <v>153</v>
      </c>
      <c r="H276" s="235">
        <v>1</v>
      </c>
      <c r="I276" s="236"/>
      <c r="J276" s="237">
        <f t="shared" si="30"/>
        <v>0</v>
      </c>
      <c r="K276" s="233" t="s">
        <v>191</v>
      </c>
      <c r="L276" s="238"/>
      <c r="M276" s="239" t="s">
        <v>21</v>
      </c>
      <c r="N276" s="240" t="s">
        <v>42</v>
      </c>
      <c r="O276" s="41"/>
      <c r="P276" s="201">
        <f t="shared" si="31"/>
        <v>0</v>
      </c>
      <c r="Q276" s="201">
        <v>2.4000000000000001E-4</v>
      </c>
      <c r="R276" s="201">
        <f t="shared" si="32"/>
        <v>2.4000000000000001E-4</v>
      </c>
      <c r="S276" s="201">
        <v>0</v>
      </c>
      <c r="T276" s="202">
        <f t="shared" si="33"/>
        <v>0</v>
      </c>
      <c r="AR276" s="23" t="s">
        <v>332</v>
      </c>
      <c r="AT276" s="23" t="s">
        <v>243</v>
      </c>
      <c r="AU276" s="23" t="s">
        <v>156</v>
      </c>
      <c r="AY276" s="23" t="s">
        <v>147</v>
      </c>
      <c r="BE276" s="203">
        <f t="shared" si="34"/>
        <v>0</v>
      </c>
      <c r="BF276" s="203">
        <f t="shared" si="35"/>
        <v>0</v>
      </c>
      <c r="BG276" s="203">
        <f t="shared" si="36"/>
        <v>0</v>
      </c>
      <c r="BH276" s="203">
        <f t="shared" si="37"/>
        <v>0</v>
      </c>
      <c r="BI276" s="203">
        <f t="shared" si="38"/>
        <v>0</v>
      </c>
      <c r="BJ276" s="23" t="s">
        <v>156</v>
      </c>
      <c r="BK276" s="203">
        <f t="shared" si="39"/>
        <v>0</v>
      </c>
      <c r="BL276" s="23" t="s">
        <v>242</v>
      </c>
      <c r="BM276" s="23" t="s">
        <v>641</v>
      </c>
    </row>
    <row r="277" spans="2:65" s="1" customFormat="1" ht="22.5" customHeight="1">
      <c r="B277" s="40"/>
      <c r="C277" s="192" t="s">
        <v>642</v>
      </c>
      <c r="D277" s="192" t="s">
        <v>150</v>
      </c>
      <c r="E277" s="193" t="s">
        <v>643</v>
      </c>
      <c r="F277" s="194" t="s">
        <v>644</v>
      </c>
      <c r="G277" s="195" t="s">
        <v>153</v>
      </c>
      <c r="H277" s="196">
        <v>6</v>
      </c>
      <c r="I277" s="197"/>
      <c r="J277" s="198">
        <f t="shared" si="30"/>
        <v>0</v>
      </c>
      <c r="K277" s="194" t="s">
        <v>191</v>
      </c>
      <c r="L277" s="60"/>
      <c r="M277" s="199" t="s">
        <v>21</v>
      </c>
      <c r="N277" s="200" t="s">
        <v>42</v>
      </c>
      <c r="O277" s="41"/>
      <c r="P277" s="201">
        <f t="shared" si="31"/>
        <v>0</v>
      </c>
      <c r="Q277" s="201">
        <v>0</v>
      </c>
      <c r="R277" s="201">
        <f t="shared" si="32"/>
        <v>0</v>
      </c>
      <c r="S277" s="201">
        <v>0</v>
      </c>
      <c r="T277" s="202">
        <f t="shared" si="33"/>
        <v>0</v>
      </c>
      <c r="AR277" s="23" t="s">
        <v>242</v>
      </c>
      <c r="AT277" s="23" t="s">
        <v>150</v>
      </c>
      <c r="AU277" s="23" t="s">
        <v>156</v>
      </c>
      <c r="AY277" s="23" t="s">
        <v>147</v>
      </c>
      <c r="BE277" s="203">
        <f t="shared" si="34"/>
        <v>0</v>
      </c>
      <c r="BF277" s="203">
        <f t="shared" si="35"/>
        <v>0</v>
      </c>
      <c r="BG277" s="203">
        <f t="shared" si="36"/>
        <v>0</v>
      </c>
      <c r="BH277" s="203">
        <f t="shared" si="37"/>
        <v>0</v>
      </c>
      <c r="BI277" s="203">
        <f t="shared" si="38"/>
        <v>0</v>
      </c>
      <c r="BJ277" s="23" t="s">
        <v>156</v>
      </c>
      <c r="BK277" s="203">
        <f t="shared" si="39"/>
        <v>0</v>
      </c>
      <c r="BL277" s="23" t="s">
        <v>242</v>
      </c>
      <c r="BM277" s="23" t="s">
        <v>645</v>
      </c>
    </row>
    <row r="278" spans="2:65" s="1" customFormat="1" ht="22.5" customHeight="1">
      <c r="B278" s="40"/>
      <c r="C278" s="231" t="s">
        <v>646</v>
      </c>
      <c r="D278" s="231" t="s">
        <v>243</v>
      </c>
      <c r="E278" s="232" t="s">
        <v>647</v>
      </c>
      <c r="F278" s="233" t="s">
        <v>648</v>
      </c>
      <c r="G278" s="234" t="s">
        <v>471</v>
      </c>
      <c r="H278" s="235">
        <v>6</v>
      </c>
      <c r="I278" s="236"/>
      <c r="J278" s="237">
        <f t="shared" si="30"/>
        <v>0</v>
      </c>
      <c r="K278" s="233" t="s">
        <v>21</v>
      </c>
      <c r="L278" s="238"/>
      <c r="M278" s="239" t="s">
        <v>21</v>
      </c>
      <c r="N278" s="240" t="s">
        <v>42</v>
      </c>
      <c r="O278" s="41"/>
      <c r="P278" s="201">
        <f t="shared" si="31"/>
        <v>0</v>
      </c>
      <c r="Q278" s="201">
        <v>0</v>
      </c>
      <c r="R278" s="201">
        <f t="shared" si="32"/>
        <v>0</v>
      </c>
      <c r="S278" s="201">
        <v>0</v>
      </c>
      <c r="T278" s="202">
        <f t="shared" si="33"/>
        <v>0</v>
      </c>
      <c r="AR278" s="23" t="s">
        <v>332</v>
      </c>
      <c r="AT278" s="23" t="s">
        <v>243</v>
      </c>
      <c r="AU278" s="23" t="s">
        <v>156</v>
      </c>
      <c r="AY278" s="23" t="s">
        <v>147</v>
      </c>
      <c r="BE278" s="203">
        <f t="shared" si="34"/>
        <v>0</v>
      </c>
      <c r="BF278" s="203">
        <f t="shared" si="35"/>
        <v>0</v>
      </c>
      <c r="BG278" s="203">
        <f t="shared" si="36"/>
        <v>0</v>
      </c>
      <c r="BH278" s="203">
        <f t="shared" si="37"/>
        <v>0</v>
      </c>
      <c r="BI278" s="203">
        <f t="shared" si="38"/>
        <v>0</v>
      </c>
      <c r="BJ278" s="23" t="s">
        <v>156</v>
      </c>
      <c r="BK278" s="203">
        <f t="shared" si="39"/>
        <v>0</v>
      </c>
      <c r="BL278" s="23" t="s">
        <v>242</v>
      </c>
      <c r="BM278" s="23" t="s">
        <v>649</v>
      </c>
    </row>
    <row r="279" spans="2:65" s="1" customFormat="1" ht="22.5" customHeight="1">
      <c r="B279" s="40"/>
      <c r="C279" s="192" t="s">
        <v>650</v>
      </c>
      <c r="D279" s="192" t="s">
        <v>150</v>
      </c>
      <c r="E279" s="193" t="s">
        <v>651</v>
      </c>
      <c r="F279" s="194" t="s">
        <v>652</v>
      </c>
      <c r="G279" s="195" t="s">
        <v>153</v>
      </c>
      <c r="H279" s="196">
        <v>1</v>
      </c>
      <c r="I279" s="197"/>
      <c r="J279" s="198">
        <f t="shared" si="30"/>
        <v>0</v>
      </c>
      <c r="K279" s="194" t="s">
        <v>191</v>
      </c>
      <c r="L279" s="60"/>
      <c r="M279" s="199" t="s">
        <v>21</v>
      </c>
      <c r="N279" s="200" t="s">
        <v>42</v>
      </c>
      <c r="O279" s="41"/>
      <c r="P279" s="201">
        <f t="shared" si="31"/>
        <v>0</v>
      </c>
      <c r="Q279" s="201">
        <v>0</v>
      </c>
      <c r="R279" s="201">
        <f t="shared" si="32"/>
        <v>0</v>
      </c>
      <c r="S279" s="201">
        <v>0</v>
      </c>
      <c r="T279" s="202">
        <f t="shared" si="33"/>
        <v>0</v>
      </c>
      <c r="AR279" s="23" t="s">
        <v>242</v>
      </c>
      <c r="AT279" s="23" t="s">
        <v>150</v>
      </c>
      <c r="AU279" s="23" t="s">
        <v>156</v>
      </c>
      <c r="AY279" s="23" t="s">
        <v>147</v>
      </c>
      <c r="BE279" s="203">
        <f t="shared" si="34"/>
        <v>0</v>
      </c>
      <c r="BF279" s="203">
        <f t="shared" si="35"/>
        <v>0</v>
      </c>
      <c r="BG279" s="203">
        <f t="shared" si="36"/>
        <v>0</v>
      </c>
      <c r="BH279" s="203">
        <f t="shared" si="37"/>
        <v>0</v>
      </c>
      <c r="BI279" s="203">
        <f t="shared" si="38"/>
        <v>0</v>
      </c>
      <c r="BJ279" s="23" t="s">
        <v>156</v>
      </c>
      <c r="BK279" s="203">
        <f t="shared" si="39"/>
        <v>0</v>
      </c>
      <c r="BL279" s="23" t="s">
        <v>242</v>
      </c>
      <c r="BM279" s="23" t="s">
        <v>653</v>
      </c>
    </row>
    <row r="280" spans="2:65" s="1" customFormat="1" ht="22.5" customHeight="1">
      <c r="B280" s="40"/>
      <c r="C280" s="231" t="s">
        <v>654</v>
      </c>
      <c r="D280" s="231" t="s">
        <v>243</v>
      </c>
      <c r="E280" s="232" t="s">
        <v>655</v>
      </c>
      <c r="F280" s="233" t="s">
        <v>656</v>
      </c>
      <c r="G280" s="234" t="s">
        <v>21</v>
      </c>
      <c r="H280" s="235">
        <v>1</v>
      </c>
      <c r="I280" s="236"/>
      <c r="J280" s="237">
        <f t="shared" si="30"/>
        <v>0</v>
      </c>
      <c r="K280" s="233" t="s">
        <v>21</v>
      </c>
      <c r="L280" s="238"/>
      <c r="M280" s="239" t="s">
        <v>21</v>
      </c>
      <c r="N280" s="240" t="s">
        <v>42</v>
      </c>
      <c r="O280" s="41"/>
      <c r="P280" s="201">
        <f t="shared" si="31"/>
        <v>0</v>
      </c>
      <c r="Q280" s="201">
        <v>0</v>
      </c>
      <c r="R280" s="201">
        <f t="shared" si="32"/>
        <v>0</v>
      </c>
      <c r="S280" s="201">
        <v>0</v>
      </c>
      <c r="T280" s="202">
        <f t="shared" si="33"/>
        <v>0</v>
      </c>
      <c r="AR280" s="23" t="s">
        <v>332</v>
      </c>
      <c r="AT280" s="23" t="s">
        <v>243</v>
      </c>
      <c r="AU280" s="23" t="s">
        <v>156</v>
      </c>
      <c r="AY280" s="23" t="s">
        <v>147</v>
      </c>
      <c r="BE280" s="203">
        <f t="shared" si="34"/>
        <v>0</v>
      </c>
      <c r="BF280" s="203">
        <f t="shared" si="35"/>
        <v>0</v>
      </c>
      <c r="BG280" s="203">
        <f t="shared" si="36"/>
        <v>0</v>
      </c>
      <c r="BH280" s="203">
        <f t="shared" si="37"/>
        <v>0</v>
      </c>
      <c r="BI280" s="203">
        <f t="shared" si="38"/>
        <v>0</v>
      </c>
      <c r="BJ280" s="23" t="s">
        <v>156</v>
      </c>
      <c r="BK280" s="203">
        <f t="shared" si="39"/>
        <v>0</v>
      </c>
      <c r="BL280" s="23" t="s">
        <v>242</v>
      </c>
      <c r="BM280" s="23" t="s">
        <v>657</v>
      </c>
    </row>
    <row r="281" spans="2:65" s="1" customFormat="1" ht="31.5" customHeight="1">
      <c r="B281" s="40"/>
      <c r="C281" s="192" t="s">
        <v>658</v>
      </c>
      <c r="D281" s="192" t="s">
        <v>150</v>
      </c>
      <c r="E281" s="193" t="s">
        <v>659</v>
      </c>
      <c r="F281" s="194" t="s">
        <v>660</v>
      </c>
      <c r="G281" s="195" t="s">
        <v>661</v>
      </c>
      <c r="H281" s="196">
        <v>1</v>
      </c>
      <c r="I281" s="197"/>
      <c r="J281" s="198">
        <f t="shared" si="30"/>
        <v>0</v>
      </c>
      <c r="K281" s="194" t="s">
        <v>21</v>
      </c>
      <c r="L281" s="60"/>
      <c r="M281" s="199" t="s">
        <v>21</v>
      </c>
      <c r="N281" s="200" t="s">
        <v>42</v>
      </c>
      <c r="O281" s="41"/>
      <c r="P281" s="201">
        <f t="shared" si="31"/>
        <v>0</v>
      </c>
      <c r="Q281" s="201">
        <v>0</v>
      </c>
      <c r="R281" s="201">
        <f t="shared" si="32"/>
        <v>0</v>
      </c>
      <c r="S281" s="201">
        <v>0</v>
      </c>
      <c r="T281" s="202">
        <f t="shared" si="33"/>
        <v>0</v>
      </c>
      <c r="AR281" s="23" t="s">
        <v>242</v>
      </c>
      <c r="AT281" s="23" t="s">
        <v>150</v>
      </c>
      <c r="AU281" s="23" t="s">
        <v>156</v>
      </c>
      <c r="AY281" s="23" t="s">
        <v>147</v>
      </c>
      <c r="BE281" s="203">
        <f t="shared" si="34"/>
        <v>0</v>
      </c>
      <c r="BF281" s="203">
        <f t="shared" si="35"/>
        <v>0</v>
      </c>
      <c r="BG281" s="203">
        <f t="shared" si="36"/>
        <v>0</v>
      </c>
      <c r="BH281" s="203">
        <f t="shared" si="37"/>
        <v>0</v>
      </c>
      <c r="BI281" s="203">
        <f t="shared" si="38"/>
        <v>0</v>
      </c>
      <c r="BJ281" s="23" t="s">
        <v>156</v>
      </c>
      <c r="BK281" s="203">
        <f t="shared" si="39"/>
        <v>0</v>
      </c>
      <c r="BL281" s="23" t="s">
        <v>242</v>
      </c>
      <c r="BM281" s="23" t="s">
        <v>662</v>
      </c>
    </row>
    <row r="282" spans="2:65" s="1" customFormat="1" ht="22.5" customHeight="1">
      <c r="B282" s="40"/>
      <c r="C282" s="192" t="s">
        <v>663</v>
      </c>
      <c r="D282" s="192" t="s">
        <v>150</v>
      </c>
      <c r="E282" s="193" t="s">
        <v>664</v>
      </c>
      <c r="F282" s="194" t="s">
        <v>665</v>
      </c>
      <c r="G282" s="195" t="s">
        <v>471</v>
      </c>
      <c r="H282" s="196">
        <v>1</v>
      </c>
      <c r="I282" s="197"/>
      <c r="J282" s="198">
        <f t="shared" si="30"/>
        <v>0</v>
      </c>
      <c r="K282" s="194" t="s">
        <v>21</v>
      </c>
      <c r="L282" s="60"/>
      <c r="M282" s="199" t="s">
        <v>21</v>
      </c>
      <c r="N282" s="200" t="s">
        <v>42</v>
      </c>
      <c r="O282" s="41"/>
      <c r="P282" s="201">
        <f t="shared" si="31"/>
        <v>0</v>
      </c>
      <c r="Q282" s="201">
        <v>0</v>
      </c>
      <c r="R282" s="201">
        <f t="shared" si="32"/>
        <v>0</v>
      </c>
      <c r="S282" s="201">
        <v>0</v>
      </c>
      <c r="T282" s="202">
        <f t="shared" si="33"/>
        <v>0</v>
      </c>
      <c r="AR282" s="23" t="s">
        <v>242</v>
      </c>
      <c r="AT282" s="23" t="s">
        <v>150</v>
      </c>
      <c r="AU282" s="23" t="s">
        <v>156</v>
      </c>
      <c r="AY282" s="23" t="s">
        <v>147</v>
      </c>
      <c r="BE282" s="203">
        <f t="shared" si="34"/>
        <v>0</v>
      </c>
      <c r="BF282" s="203">
        <f t="shared" si="35"/>
        <v>0</v>
      </c>
      <c r="BG282" s="203">
        <f t="shared" si="36"/>
        <v>0</v>
      </c>
      <c r="BH282" s="203">
        <f t="shared" si="37"/>
        <v>0</v>
      </c>
      <c r="BI282" s="203">
        <f t="shared" si="38"/>
        <v>0</v>
      </c>
      <c r="BJ282" s="23" t="s">
        <v>156</v>
      </c>
      <c r="BK282" s="203">
        <f t="shared" si="39"/>
        <v>0</v>
      </c>
      <c r="BL282" s="23" t="s">
        <v>242</v>
      </c>
      <c r="BM282" s="23" t="s">
        <v>666</v>
      </c>
    </row>
    <row r="283" spans="2:65" s="1" customFormat="1" ht="22.5" customHeight="1">
      <c r="B283" s="40"/>
      <c r="C283" s="231" t="s">
        <v>667</v>
      </c>
      <c r="D283" s="231" t="s">
        <v>243</v>
      </c>
      <c r="E283" s="232" t="s">
        <v>668</v>
      </c>
      <c r="F283" s="233" t="s">
        <v>669</v>
      </c>
      <c r="G283" s="234" t="s">
        <v>471</v>
      </c>
      <c r="H283" s="235">
        <v>1</v>
      </c>
      <c r="I283" s="236"/>
      <c r="J283" s="237">
        <f t="shared" si="30"/>
        <v>0</v>
      </c>
      <c r="K283" s="233" t="s">
        <v>21</v>
      </c>
      <c r="L283" s="238"/>
      <c r="M283" s="239" t="s">
        <v>21</v>
      </c>
      <c r="N283" s="240" t="s">
        <v>42</v>
      </c>
      <c r="O283" s="41"/>
      <c r="P283" s="201">
        <f t="shared" si="31"/>
        <v>0</v>
      </c>
      <c r="Q283" s="201">
        <v>0</v>
      </c>
      <c r="R283" s="201">
        <f t="shared" si="32"/>
        <v>0</v>
      </c>
      <c r="S283" s="201">
        <v>0</v>
      </c>
      <c r="T283" s="202">
        <f t="shared" si="33"/>
        <v>0</v>
      </c>
      <c r="AR283" s="23" t="s">
        <v>332</v>
      </c>
      <c r="AT283" s="23" t="s">
        <v>243</v>
      </c>
      <c r="AU283" s="23" t="s">
        <v>156</v>
      </c>
      <c r="AY283" s="23" t="s">
        <v>147</v>
      </c>
      <c r="BE283" s="203">
        <f t="shared" si="34"/>
        <v>0</v>
      </c>
      <c r="BF283" s="203">
        <f t="shared" si="35"/>
        <v>0</v>
      </c>
      <c r="BG283" s="203">
        <f t="shared" si="36"/>
        <v>0</v>
      </c>
      <c r="BH283" s="203">
        <f t="shared" si="37"/>
        <v>0</v>
      </c>
      <c r="BI283" s="203">
        <f t="shared" si="38"/>
        <v>0</v>
      </c>
      <c r="BJ283" s="23" t="s">
        <v>156</v>
      </c>
      <c r="BK283" s="203">
        <f t="shared" si="39"/>
        <v>0</v>
      </c>
      <c r="BL283" s="23" t="s">
        <v>242</v>
      </c>
      <c r="BM283" s="23" t="s">
        <v>670</v>
      </c>
    </row>
    <row r="284" spans="2:65" s="1" customFormat="1" ht="22.5" customHeight="1">
      <c r="B284" s="40"/>
      <c r="C284" s="192" t="s">
        <v>671</v>
      </c>
      <c r="D284" s="192" t="s">
        <v>150</v>
      </c>
      <c r="E284" s="193" t="s">
        <v>672</v>
      </c>
      <c r="F284" s="194" t="s">
        <v>673</v>
      </c>
      <c r="G284" s="195" t="s">
        <v>471</v>
      </c>
      <c r="H284" s="196">
        <v>1</v>
      </c>
      <c r="I284" s="197"/>
      <c r="J284" s="198">
        <f t="shared" si="30"/>
        <v>0</v>
      </c>
      <c r="K284" s="194" t="s">
        <v>21</v>
      </c>
      <c r="L284" s="60"/>
      <c r="M284" s="199" t="s">
        <v>21</v>
      </c>
      <c r="N284" s="200" t="s">
        <v>42</v>
      </c>
      <c r="O284" s="41"/>
      <c r="P284" s="201">
        <f t="shared" si="31"/>
        <v>0</v>
      </c>
      <c r="Q284" s="201">
        <v>0</v>
      </c>
      <c r="R284" s="201">
        <f t="shared" si="32"/>
        <v>0</v>
      </c>
      <c r="S284" s="201">
        <v>0</v>
      </c>
      <c r="T284" s="202">
        <f t="shared" si="33"/>
        <v>0</v>
      </c>
      <c r="AR284" s="23" t="s">
        <v>242</v>
      </c>
      <c r="AT284" s="23" t="s">
        <v>150</v>
      </c>
      <c r="AU284" s="23" t="s">
        <v>156</v>
      </c>
      <c r="AY284" s="23" t="s">
        <v>147</v>
      </c>
      <c r="BE284" s="203">
        <f t="shared" si="34"/>
        <v>0</v>
      </c>
      <c r="BF284" s="203">
        <f t="shared" si="35"/>
        <v>0</v>
      </c>
      <c r="BG284" s="203">
        <f t="shared" si="36"/>
        <v>0</v>
      </c>
      <c r="BH284" s="203">
        <f t="shared" si="37"/>
        <v>0</v>
      </c>
      <c r="BI284" s="203">
        <f t="shared" si="38"/>
        <v>0</v>
      </c>
      <c r="BJ284" s="23" t="s">
        <v>156</v>
      </c>
      <c r="BK284" s="203">
        <f t="shared" si="39"/>
        <v>0</v>
      </c>
      <c r="BL284" s="23" t="s">
        <v>242</v>
      </c>
      <c r="BM284" s="23" t="s">
        <v>674</v>
      </c>
    </row>
    <row r="285" spans="2:65" s="1" customFormat="1" ht="22.5" customHeight="1">
      <c r="B285" s="40"/>
      <c r="C285" s="231" t="s">
        <v>675</v>
      </c>
      <c r="D285" s="231" t="s">
        <v>243</v>
      </c>
      <c r="E285" s="232" t="s">
        <v>676</v>
      </c>
      <c r="F285" s="233" t="s">
        <v>677</v>
      </c>
      <c r="G285" s="234" t="s">
        <v>471</v>
      </c>
      <c r="H285" s="235">
        <v>1</v>
      </c>
      <c r="I285" s="236"/>
      <c r="J285" s="237">
        <f t="shared" si="30"/>
        <v>0</v>
      </c>
      <c r="K285" s="233" t="s">
        <v>21</v>
      </c>
      <c r="L285" s="238"/>
      <c r="M285" s="239" t="s">
        <v>21</v>
      </c>
      <c r="N285" s="240" t="s">
        <v>42</v>
      </c>
      <c r="O285" s="41"/>
      <c r="P285" s="201">
        <f t="shared" si="31"/>
        <v>0</v>
      </c>
      <c r="Q285" s="201">
        <v>0</v>
      </c>
      <c r="R285" s="201">
        <f t="shared" si="32"/>
        <v>0</v>
      </c>
      <c r="S285" s="201">
        <v>0</v>
      </c>
      <c r="T285" s="202">
        <f t="shared" si="33"/>
        <v>0</v>
      </c>
      <c r="AR285" s="23" t="s">
        <v>332</v>
      </c>
      <c r="AT285" s="23" t="s">
        <v>243</v>
      </c>
      <c r="AU285" s="23" t="s">
        <v>156</v>
      </c>
      <c r="AY285" s="23" t="s">
        <v>147</v>
      </c>
      <c r="BE285" s="203">
        <f t="shared" si="34"/>
        <v>0</v>
      </c>
      <c r="BF285" s="203">
        <f t="shared" si="35"/>
        <v>0</v>
      </c>
      <c r="BG285" s="203">
        <f t="shared" si="36"/>
        <v>0</v>
      </c>
      <c r="BH285" s="203">
        <f t="shared" si="37"/>
        <v>0</v>
      </c>
      <c r="BI285" s="203">
        <f t="shared" si="38"/>
        <v>0</v>
      </c>
      <c r="BJ285" s="23" t="s">
        <v>156</v>
      </c>
      <c r="BK285" s="203">
        <f t="shared" si="39"/>
        <v>0</v>
      </c>
      <c r="BL285" s="23" t="s">
        <v>242</v>
      </c>
      <c r="BM285" s="23" t="s">
        <v>678</v>
      </c>
    </row>
    <row r="286" spans="2:65" s="1" customFormat="1" ht="22.5" customHeight="1">
      <c r="B286" s="40"/>
      <c r="C286" s="192" t="s">
        <v>679</v>
      </c>
      <c r="D286" s="192" t="s">
        <v>150</v>
      </c>
      <c r="E286" s="193" t="s">
        <v>680</v>
      </c>
      <c r="F286" s="194" t="s">
        <v>681</v>
      </c>
      <c r="G286" s="195" t="s">
        <v>153</v>
      </c>
      <c r="H286" s="196">
        <v>1</v>
      </c>
      <c r="I286" s="197"/>
      <c r="J286" s="198">
        <f t="shared" si="30"/>
        <v>0</v>
      </c>
      <c r="K286" s="194" t="s">
        <v>191</v>
      </c>
      <c r="L286" s="60"/>
      <c r="M286" s="199" t="s">
        <v>21</v>
      </c>
      <c r="N286" s="200" t="s">
        <v>42</v>
      </c>
      <c r="O286" s="41"/>
      <c r="P286" s="201">
        <f t="shared" si="31"/>
        <v>0</v>
      </c>
      <c r="Q286" s="201">
        <v>0</v>
      </c>
      <c r="R286" s="201">
        <f t="shared" si="32"/>
        <v>0</v>
      </c>
      <c r="S286" s="201">
        <v>0</v>
      </c>
      <c r="T286" s="202">
        <f t="shared" si="33"/>
        <v>0</v>
      </c>
      <c r="AR286" s="23" t="s">
        <v>242</v>
      </c>
      <c r="AT286" s="23" t="s">
        <v>150</v>
      </c>
      <c r="AU286" s="23" t="s">
        <v>156</v>
      </c>
      <c r="AY286" s="23" t="s">
        <v>147</v>
      </c>
      <c r="BE286" s="203">
        <f t="shared" si="34"/>
        <v>0</v>
      </c>
      <c r="BF286" s="203">
        <f t="shared" si="35"/>
        <v>0</v>
      </c>
      <c r="BG286" s="203">
        <f t="shared" si="36"/>
        <v>0</v>
      </c>
      <c r="BH286" s="203">
        <f t="shared" si="37"/>
        <v>0</v>
      </c>
      <c r="BI286" s="203">
        <f t="shared" si="38"/>
        <v>0</v>
      </c>
      <c r="BJ286" s="23" t="s">
        <v>156</v>
      </c>
      <c r="BK286" s="203">
        <f t="shared" si="39"/>
        <v>0</v>
      </c>
      <c r="BL286" s="23" t="s">
        <v>242</v>
      </c>
      <c r="BM286" s="23" t="s">
        <v>682</v>
      </c>
    </row>
    <row r="287" spans="2:65" s="1" customFormat="1" ht="40.5">
      <c r="B287" s="40"/>
      <c r="C287" s="62"/>
      <c r="D287" s="206" t="s">
        <v>329</v>
      </c>
      <c r="E287" s="62"/>
      <c r="F287" s="258" t="s">
        <v>683</v>
      </c>
      <c r="G287" s="62"/>
      <c r="H287" s="62"/>
      <c r="I287" s="162"/>
      <c r="J287" s="62"/>
      <c r="K287" s="62"/>
      <c r="L287" s="60"/>
      <c r="M287" s="256"/>
      <c r="N287" s="41"/>
      <c r="O287" s="41"/>
      <c r="P287" s="41"/>
      <c r="Q287" s="41"/>
      <c r="R287" s="41"/>
      <c r="S287" s="41"/>
      <c r="T287" s="77"/>
      <c r="AT287" s="23" t="s">
        <v>329</v>
      </c>
      <c r="AU287" s="23" t="s">
        <v>156</v>
      </c>
    </row>
    <row r="288" spans="2:65" s="1" customFormat="1" ht="22.5" customHeight="1">
      <c r="B288" s="40"/>
      <c r="C288" s="192" t="s">
        <v>684</v>
      </c>
      <c r="D288" s="192" t="s">
        <v>150</v>
      </c>
      <c r="E288" s="193" t="s">
        <v>685</v>
      </c>
      <c r="F288" s="194" t="s">
        <v>686</v>
      </c>
      <c r="G288" s="195" t="s">
        <v>661</v>
      </c>
      <c r="H288" s="196">
        <v>1</v>
      </c>
      <c r="I288" s="197"/>
      <c r="J288" s="198">
        <f>ROUND(I288*H288,2)</f>
        <v>0</v>
      </c>
      <c r="K288" s="194" t="s">
        <v>21</v>
      </c>
      <c r="L288" s="60"/>
      <c r="M288" s="199" t="s">
        <v>21</v>
      </c>
      <c r="N288" s="200" t="s">
        <v>42</v>
      </c>
      <c r="O288" s="41"/>
      <c r="P288" s="201">
        <f>O288*H288</f>
        <v>0</v>
      </c>
      <c r="Q288" s="201">
        <v>0</v>
      </c>
      <c r="R288" s="201">
        <f>Q288*H288</f>
        <v>0</v>
      </c>
      <c r="S288" s="201">
        <v>0</v>
      </c>
      <c r="T288" s="202">
        <f>S288*H288</f>
        <v>0</v>
      </c>
      <c r="AR288" s="23" t="s">
        <v>242</v>
      </c>
      <c r="AT288" s="23" t="s">
        <v>150</v>
      </c>
      <c r="AU288" s="23" t="s">
        <v>156</v>
      </c>
      <c r="AY288" s="23" t="s">
        <v>147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23" t="s">
        <v>156</v>
      </c>
      <c r="BK288" s="203">
        <f>ROUND(I288*H288,2)</f>
        <v>0</v>
      </c>
      <c r="BL288" s="23" t="s">
        <v>242</v>
      </c>
      <c r="BM288" s="23" t="s">
        <v>687</v>
      </c>
    </row>
    <row r="289" spans="2:65" s="1" customFormat="1" ht="27">
      <c r="B289" s="40"/>
      <c r="C289" s="62"/>
      <c r="D289" s="206" t="s">
        <v>329</v>
      </c>
      <c r="E289" s="62"/>
      <c r="F289" s="258" t="s">
        <v>688</v>
      </c>
      <c r="G289" s="62"/>
      <c r="H289" s="62"/>
      <c r="I289" s="162"/>
      <c r="J289" s="62"/>
      <c r="K289" s="62"/>
      <c r="L289" s="60"/>
      <c r="M289" s="256"/>
      <c r="N289" s="41"/>
      <c r="O289" s="41"/>
      <c r="P289" s="41"/>
      <c r="Q289" s="41"/>
      <c r="R289" s="41"/>
      <c r="S289" s="41"/>
      <c r="T289" s="77"/>
      <c r="AT289" s="23" t="s">
        <v>329</v>
      </c>
      <c r="AU289" s="23" t="s">
        <v>156</v>
      </c>
    </row>
    <row r="290" spans="2:65" s="1" customFormat="1" ht="22.5" customHeight="1">
      <c r="B290" s="40"/>
      <c r="C290" s="192" t="s">
        <v>689</v>
      </c>
      <c r="D290" s="192" t="s">
        <v>150</v>
      </c>
      <c r="E290" s="193" t="s">
        <v>690</v>
      </c>
      <c r="F290" s="194" t="s">
        <v>691</v>
      </c>
      <c r="G290" s="195" t="s">
        <v>661</v>
      </c>
      <c r="H290" s="196">
        <v>1</v>
      </c>
      <c r="I290" s="197"/>
      <c r="J290" s="198">
        <f>ROUND(I290*H290,2)</f>
        <v>0</v>
      </c>
      <c r="K290" s="194" t="s">
        <v>21</v>
      </c>
      <c r="L290" s="60"/>
      <c r="M290" s="199" t="s">
        <v>21</v>
      </c>
      <c r="N290" s="200" t="s">
        <v>42</v>
      </c>
      <c r="O290" s="41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AR290" s="23" t="s">
        <v>242</v>
      </c>
      <c r="AT290" s="23" t="s">
        <v>150</v>
      </c>
      <c r="AU290" s="23" t="s">
        <v>156</v>
      </c>
      <c r="AY290" s="23" t="s">
        <v>147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23" t="s">
        <v>156</v>
      </c>
      <c r="BK290" s="203">
        <f>ROUND(I290*H290,2)</f>
        <v>0</v>
      </c>
      <c r="BL290" s="23" t="s">
        <v>242</v>
      </c>
      <c r="BM290" s="23" t="s">
        <v>692</v>
      </c>
    </row>
    <row r="291" spans="2:65" s="1" customFormat="1" ht="22.5" customHeight="1">
      <c r="B291" s="40"/>
      <c r="C291" s="192" t="s">
        <v>693</v>
      </c>
      <c r="D291" s="192" t="s">
        <v>150</v>
      </c>
      <c r="E291" s="193" t="s">
        <v>694</v>
      </c>
      <c r="F291" s="194" t="s">
        <v>695</v>
      </c>
      <c r="G291" s="195" t="s">
        <v>369</v>
      </c>
      <c r="H291" s="257"/>
      <c r="I291" s="197"/>
      <c r="J291" s="198">
        <f>ROUND(I291*H291,2)</f>
        <v>0</v>
      </c>
      <c r="K291" s="194" t="s">
        <v>191</v>
      </c>
      <c r="L291" s="60"/>
      <c r="M291" s="199" t="s">
        <v>21</v>
      </c>
      <c r="N291" s="200" t="s">
        <v>42</v>
      </c>
      <c r="O291" s="41"/>
      <c r="P291" s="201">
        <f>O291*H291</f>
        <v>0</v>
      </c>
      <c r="Q291" s="201">
        <v>0</v>
      </c>
      <c r="R291" s="201">
        <f>Q291*H291</f>
        <v>0</v>
      </c>
      <c r="S291" s="201">
        <v>0</v>
      </c>
      <c r="T291" s="202">
        <f>S291*H291</f>
        <v>0</v>
      </c>
      <c r="AR291" s="23" t="s">
        <v>242</v>
      </c>
      <c r="AT291" s="23" t="s">
        <v>150</v>
      </c>
      <c r="AU291" s="23" t="s">
        <v>156</v>
      </c>
      <c r="AY291" s="23" t="s">
        <v>147</v>
      </c>
      <c r="BE291" s="203">
        <f>IF(N291="základní",J291,0)</f>
        <v>0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23" t="s">
        <v>156</v>
      </c>
      <c r="BK291" s="203">
        <f>ROUND(I291*H291,2)</f>
        <v>0</v>
      </c>
      <c r="BL291" s="23" t="s">
        <v>242</v>
      </c>
      <c r="BM291" s="23" t="s">
        <v>696</v>
      </c>
    </row>
    <row r="292" spans="2:65" s="10" customFormat="1" ht="29.85" customHeight="1">
      <c r="B292" s="175"/>
      <c r="C292" s="176"/>
      <c r="D292" s="189" t="s">
        <v>69</v>
      </c>
      <c r="E292" s="190" t="s">
        <v>697</v>
      </c>
      <c r="F292" s="190" t="s">
        <v>698</v>
      </c>
      <c r="G292" s="176"/>
      <c r="H292" s="176"/>
      <c r="I292" s="179"/>
      <c r="J292" s="191">
        <f>BK292</f>
        <v>0</v>
      </c>
      <c r="K292" s="176"/>
      <c r="L292" s="181"/>
      <c r="M292" s="182"/>
      <c r="N292" s="183"/>
      <c r="O292" s="183"/>
      <c r="P292" s="184">
        <f>SUM(P293:P301)</f>
        <v>0</v>
      </c>
      <c r="Q292" s="183"/>
      <c r="R292" s="184">
        <f>SUM(R293:R301)</f>
        <v>0.7700958</v>
      </c>
      <c r="S292" s="183"/>
      <c r="T292" s="185">
        <f>SUM(T293:T301)</f>
        <v>1.665</v>
      </c>
      <c r="AR292" s="186" t="s">
        <v>156</v>
      </c>
      <c r="AT292" s="187" t="s">
        <v>69</v>
      </c>
      <c r="AU292" s="187" t="s">
        <v>78</v>
      </c>
      <c r="AY292" s="186" t="s">
        <v>147</v>
      </c>
      <c r="BK292" s="188">
        <f>SUM(BK293:BK301)</f>
        <v>0</v>
      </c>
    </row>
    <row r="293" spans="2:65" s="1" customFormat="1" ht="22.5" customHeight="1">
      <c r="B293" s="40"/>
      <c r="C293" s="192" t="s">
        <v>699</v>
      </c>
      <c r="D293" s="192" t="s">
        <v>150</v>
      </c>
      <c r="E293" s="193" t="s">
        <v>700</v>
      </c>
      <c r="F293" s="194" t="s">
        <v>701</v>
      </c>
      <c r="G293" s="195" t="s">
        <v>165</v>
      </c>
      <c r="H293" s="196">
        <v>55.5</v>
      </c>
      <c r="I293" s="197"/>
      <c r="J293" s="198">
        <f>ROUND(I293*H293,2)</f>
        <v>0</v>
      </c>
      <c r="K293" s="194" t="s">
        <v>154</v>
      </c>
      <c r="L293" s="60"/>
      <c r="M293" s="199" t="s">
        <v>21</v>
      </c>
      <c r="N293" s="200" t="s">
        <v>42</v>
      </c>
      <c r="O293" s="41"/>
      <c r="P293" s="201">
        <f>O293*H293</f>
        <v>0</v>
      </c>
      <c r="Q293" s="201">
        <v>1.38756E-2</v>
      </c>
      <c r="R293" s="201">
        <f>Q293*H293</f>
        <v>0.7700958</v>
      </c>
      <c r="S293" s="201">
        <v>0</v>
      </c>
      <c r="T293" s="202">
        <f>S293*H293</f>
        <v>0</v>
      </c>
      <c r="AR293" s="23" t="s">
        <v>242</v>
      </c>
      <c r="AT293" s="23" t="s">
        <v>150</v>
      </c>
      <c r="AU293" s="23" t="s">
        <v>156</v>
      </c>
      <c r="AY293" s="23" t="s">
        <v>147</v>
      </c>
      <c r="BE293" s="203">
        <f>IF(N293="základní",J293,0)</f>
        <v>0</v>
      </c>
      <c r="BF293" s="203">
        <f>IF(N293="snížená",J293,0)</f>
        <v>0</v>
      </c>
      <c r="BG293" s="203">
        <f>IF(N293="zákl. přenesená",J293,0)</f>
        <v>0</v>
      </c>
      <c r="BH293" s="203">
        <f>IF(N293="sníž. přenesená",J293,0)</f>
        <v>0</v>
      </c>
      <c r="BI293" s="203">
        <f>IF(N293="nulová",J293,0)</f>
        <v>0</v>
      </c>
      <c r="BJ293" s="23" t="s">
        <v>156</v>
      </c>
      <c r="BK293" s="203">
        <f>ROUND(I293*H293,2)</f>
        <v>0</v>
      </c>
      <c r="BL293" s="23" t="s">
        <v>242</v>
      </c>
      <c r="BM293" s="23" t="s">
        <v>702</v>
      </c>
    </row>
    <row r="294" spans="2:65" s="11" customFormat="1" ht="13.5">
      <c r="B294" s="204"/>
      <c r="C294" s="205"/>
      <c r="D294" s="206" t="s">
        <v>158</v>
      </c>
      <c r="E294" s="207" t="s">
        <v>21</v>
      </c>
      <c r="F294" s="208" t="s">
        <v>703</v>
      </c>
      <c r="G294" s="205"/>
      <c r="H294" s="209">
        <v>55.5</v>
      </c>
      <c r="I294" s="210"/>
      <c r="J294" s="205"/>
      <c r="K294" s="205"/>
      <c r="L294" s="211"/>
      <c r="M294" s="212"/>
      <c r="N294" s="213"/>
      <c r="O294" s="213"/>
      <c r="P294" s="213"/>
      <c r="Q294" s="213"/>
      <c r="R294" s="213"/>
      <c r="S294" s="213"/>
      <c r="T294" s="214"/>
      <c r="AT294" s="215" t="s">
        <v>158</v>
      </c>
      <c r="AU294" s="215" t="s">
        <v>156</v>
      </c>
      <c r="AV294" s="11" t="s">
        <v>156</v>
      </c>
      <c r="AW294" s="11" t="s">
        <v>34</v>
      </c>
      <c r="AX294" s="11" t="s">
        <v>78</v>
      </c>
      <c r="AY294" s="215" t="s">
        <v>147</v>
      </c>
    </row>
    <row r="295" spans="2:65" s="1" customFormat="1" ht="22.5" customHeight="1">
      <c r="B295" s="40"/>
      <c r="C295" s="192" t="s">
        <v>704</v>
      </c>
      <c r="D295" s="192" t="s">
        <v>150</v>
      </c>
      <c r="E295" s="193" t="s">
        <v>705</v>
      </c>
      <c r="F295" s="194" t="s">
        <v>706</v>
      </c>
      <c r="G295" s="195" t="s">
        <v>165</v>
      </c>
      <c r="H295" s="196">
        <v>55.5</v>
      </c>
      <c r="I295" s="197"/>
      <c r="J295" s="198">
        <f>ROUND(I295*H295,2)</f>
        <v>0</v>
      </c>
      <c r="K295" s="194" t="s">
        <v>154</v>
      </c>
      <c r="L295" s="60"/>
      <c r="M295" s="199" t="s">
        <v>21</v>
      </c>
      <c r="N295" s="200" t="s">
        <v>42</v>
      </c>
      <c r="O295" s="41"/>
      <c r="P295" s="201">
        <f>O295*H295</f>
        <v>0</v>
      </c>
      <c r="Q295" s="201">
        <v>0</v>
      </c>
      <c r="R295" s="201">
        <f>Q295*H295</f>
        <v>0</v>
      </c>
      <c r="S295" s="201">
        <v>0.03</v>
      </c>
      <c r="T295" s="202">
        <f>S295*H295</f>
        <v>1.665</v>
      </c>
      <c r="AR295" s="23" t="s">
        <v>242</v>
      </c>
      <c r="AT295" s="23" t="s">
        <v>150</v>
      </c>
      <c r="AU295" s="23" t="s">
        <v>156</v>
      </c>
      <c r="AY295" s="23" t="s">
        <v>147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23" t="s">
        <v>156</v>
      </c>
      <c r="BK295" s="203">
        <f>ROUND(I295*H295,2)</f>
        <v>0</v>
      </c>
      <c r="BL295" s="23" t="s">
        <v>242</v>
      </c>
      <c r="BM295" s="23" t="s">
        <v>707</v>
      </c>
    </row>
    <row r="296" spans="2:65" s="11" customFormat="1" ht="13.5">
      <c r="B296" s="204"/>
      <c r="C296" s="205"/>
      <c r="D296" s="216" t="s">
        <v>158</v>
      </c>
      <c r="E296" s="217" t="s">
        <v>21</v>
      </c>
      <c r="F296" s="218" t="s">
        <v>708</v>
      </c>
      <c r="G296" s="205"/>
      <c r="H296" s="219">
        <v>10.91</v>
      </c>
      <c r="I296" s="210"/>
      <c r="J296" s="205"/>
      <c r="K296" s="205"/>
      <c r="L296" s="211"/>
      <c r="M296" s="212"/>
      <c r="N296" s="213"/>
      <c r="O296" s="213"/>
      <c r="P296" s="213"/>
      <c r="Q296" s="213"/>
      <c r="R296" s="213"/>
      <c r="S296" s="213"/>
      <c r="T296" s="214"/>
      <c r="AT296" s="215" t="s">
        <v>158</v>
      </c>
      <c r="AU296" s="215" t="s">
        <v>156</v>
      </c>
      <c r="AV296" s="11" t="s">
        <v>156</v>
      </c>
      <c r="AW296" s="11" t="s">
        <v>34</v>
      </c>
      <c r="AX296" s="11" t="s">
        <v>70</v>
      </c>
      <c r="AY296" s="215" t="s">
        <v>147</v>
      </c>
    </row>
    <row r="297" spans="2:65" s="11" customFormat="1" ht="13.5">
      <c r="B297" s="204"/>
      <c r="C297" s="205"/>
      <c r="D297" s="216" t="s">
        <v>158</v>
      </c>
      <c r="E297" s="217" t="s">
        <v>21</v>
      </c>
      <c r="F297" s="218" t="s">
        <v>709</v>
      </c>
      <c r="G297" s="205"/>
      <c r="H297" s="219">
        <v>19.513000000000002</v>
      </c>
      <c r="I297" s="210"/>
      <c r="J297" s="205"/>
      <c r="K297" s="205"/>
      <c r="L297" s="211"/>
      <c r="M297" s="212"/>
      <c r="N297" s="213"/>
      <c r="O297" s="213"/>
      <c r="P297" s="213"/>
      <c r="Q297" s="213"/>
      <c r="R297" s="213"/>
      <c r="S297" s="213"/>
      <c r="T297" s="214"/>
      <c r="AT297" s="215" t="s">
        <v>158</v>
      </c>
      <c r="AU297" s="215" t="s">
        <v>156</v>
      </c>
      <c r="AV297" s="11" t="s">
        <v>156</v>
      </c>
      <c r="AW297" s="11" t="s">
        <v>34</v>
      </c>
      <c r="AX297" s="11" t="s">
        <v>70</v>
      </c>
      <c r="AY297" s="215" t="s">
        <v>147</v>
      </c>
    </row>
    <row r="298" spans="2:65" s="11" customFormat="1" ht="13.5">
      <c r="B298" s="204"/>
      <c r="C298" s="205"/>
      <c r="D298" s="216" t="s">
        <v>158</v>
      </c>
      <c r="E298" s="217" t="s">
        <v>21</v>
      </c>
      <c r="F298" s="218" t="s">
        <v>710</v>
      </c>
      <c r="G298" s="205"/>
      <c r="H298" s="219">
        <v>10.965</v>
      </c>
      <c r="I298" s="210"/>
      <c r="J298" s="205"/>
      <c r="K298" s="205"/>
      <c r="L298" s="211"/>
      <c r="M298" s="212"/>
      <c r="N298" s="213"/>
      <c r="O298" s="213"/>
      <c r="P298" s="213"/>
      <c r="Q298" s="213"/>
      <c r="R298" s="213"/>
      <c r="S298" s="213"/>
      <c r="T298" s="214"/>
      <c r="AT298" s="215" t="s">
        <v>158</v>
      </c>
      <c r="AU298" s="215" t="s">
        <v>156</v>
      </c>
      <c r="AV298" s="11" t="s">
        <v>156</v>
      </c>
      <c r="AW298" s="11" t="s">
        <v>34</v>
      </c>
      <c r="AX298" s="11" t="s">
        <v>70</v>
      </c>
      <c r="AY298" s="215" t="s">
        <v>147</v>
      </c>
    </row>
    <row r="299" spans="2:65" s="11" customFormat="1" ht="13.5">
      <c r="B299" s="204"/>
      <c r="C299" s="205"/>
      <c r="D299" s="216" t="s">
        <v>158</v>
      </c>
      <c r="E299" s="217" t="s">
        <v>21</v>
      </c>
      <c r="F299" s="218" t="s">
        <v>711</v>
      </c>
      <c r="G299" s="205"/>
      <c r="H299" s="219">
        <v>14.112</v>
      </c>
      <c r="I299" s="210"/>
      <c r="J299" s="205"/>
      <c r="K299" s="205"/>
      <c r="L299" s="211"/>
      <c r="M299" s="212"/>
      <c r="N299" s="213"/>
      <c r="O299" s="213"/>
      <c r="P299" s="213"/>
      <c r="Q299" s="213"/>
      <c r="R299" s="213"/>
      <c r="S299" s="213"/>
      <c r="T299" s="214"/>
      <c r="AT299" s="215" t="s">
        <v>158</v>
      </c>
      <c r="AU299" s="215" t="s">
        <v>156</v>
      </c>
      <c r="AV299" s="11" t="s">
        <v>156</v>
      </c>
      <c r="AW299" s="11" t="s">
        <v>34</v>
      </c>
      <c r="AX299" s="11" t="s">
        <v>70</v>
      </c>
      <c r="AY299" s="215" t="s">
        <v>147</v>
      </c>
    </row>
    <row r="300" spans="2:65" s="12" customFormat="1" ht="13.5">
      <c r="B300" s="220"/>
      <c r="C300" s="221"/>
      <c r="D300" s="206" t="s">
        <v>158</v>
      </c>
      <c r="E300" s="222" t="s">
        <v>21</v>
      </c>
      <c r="F300" s="223" t="s">
        <v>170</v>
      </c>
      <c r="G300" s="221"/>
      <c r="H300" s="224">
        <v>55.5</v>
      </c>
      <c r="I300" s="225"/>
      <c r="J300" s="221"/>
      <c r="K300" s="221"/>
      <c r="L300" s="226"/>
      <c r="M300" s="227"/>
      <c r="N300" s="228"/>
      <c r="O300" s="228"/>
      <c r="P300" s="228"/>
      <c r="Q300" s="228"/>
      <c r="R300" s="228"/>
      <c r="S300" s="228"/>
      <c r="T300" s="229"/>
      <c r="AT300" s="230" t="s">
        <v>158</v>
      </c>
      <c r="AU300" s="230" t="s">
        <v>156</v>
      </c>
      <c r="AV300" s="12" t="s">
        <v>155</v>
      </c>
      <c r="AW300" s="12" t="s">
        <v>34</v>
      </c>
      <c r="AX300" s="12" t="s">
        <v>78</v>
      </c>
      <c r="AY300" s="230" t="s">
        <v>147</v>
      </c>
    </row>
    <row r="301" spans="2:65" s="1" customFormat="1" ht="22.5" customHeight="1">
      <c r="B301" s="40"/>
      <c r="C301" s="192" t="s">
        <v>712</v>
      </c>
      <c r="D301" s="192" t="s">
        <v>150</v>
      </c>
      <c r="E301" s="193" t="s">
        <v>713</v>
      </c>
      <c r="F301" s="194" t="s">
        <v>714</v>
      </c>
      <c r="G301" s="195" t="s">
        <v>369</v>
      </c>
      <c r="H301" s="257"/>
      <c r="I301" s="197"/>
      <c r="J301" s="198">
        <f>ROUND(I301*H301,2)</f>
        <v>0</v>
      </c>
      <c r="K301" s="194" t="s">
        <v>191</v>
      </c>
      <c r="L301" s="60"/>
      <c r="M301" s="199" t="s">
        <v>21</v>
      </c>
      <c r="N301" s="200" t="s">
        <v>42</v>
      </c>
      <c r="O301" s="41"/>
      <c r="P301" s="201">
        <f>O301*H301</f>
        <v>0</v>
      </c>
      <c r="Q301" s="201">
        <v>0</v>
      </c>
      <c r="R301" s="201">
        <f>Q301*H301</f>
        <v>0</v>
      </c>
      <c r="S301" s="201">
        <v>0</v>
      </c>
      <c r="T301" s="202">
        <f>S301*H301</f>
        <v>0</v>
      </c>
      <c r="AR301" s="23" t="s">
        <v>242</v>
      </c>
      <c r="AT301" s="23" t="s">
        <v>150</v>
      </c>
      <c r="AU301" s="23" t="s">
        <v>156</v>
      </c>
      <c r="AY301" s="23" t="s">
        <v>147</v>
      </c>
      <c r="BE301" s="203">
        <f>IF(N301="základní",J301,0)</f>
        <v>0</v>
      </c>
      <c r="BF301" s="203">
        <f>IF(N301="snížená",J301,0)</f>
        <v>0</v>
      </c>
      <c r="BG301" s="203">
        <f>IF(N301="zákl. přenesená",J301,0)</f>
        <v>0</v>
      </c>
      <c r="BH301" s="203">
        <f>IF(N301="sníž. přenesená",J301,0)</f>
        <v>0</v>
      </c>
      <c r="BI301" s="203">
        <f>IF(N301="nulová",J301,0)</f>
        <v>0</v>
      </c>
      <c r="BJ301" s="23" t="s">
        <v>156</v>
      </c>
      <c r="BK301" s="203">
        <f>ROUND(I301*H301,2)</f>
        <v>0</v>
      </c>
      <c r="BL301" s="23" t="s">
        <v>242</v>
      </c>
      <c r="BM301" s="23" t="s">
        <v>715</v>
      </c>
    </row>
    <row r="302" spans="2:65" s="10" customFormat="1" ht="29.85" customHeight="1">
      <c r="B302" s="175"/>
      <c r="C302" s="176"/>
      <c r="D302" s="189" t="s">
        <v>69</v>
      </c>
      <c r="E302" s="190" t="s">
        <v>716</v>
      </c>
      <c r="F302" s="190" t="s">
        <v>717</v>
      </c>
      <c r="G302" s="176"/>
      <c r="H302" s="176"/>
      <c r="I302" s="179"/>
      <c r="J302" s="191">
        <f>BK302</f>
        <v>0</v>
      </c>
      <c r="K302" s="176"/>
      <c r="L302" s="181"/>
      <c r="M302" s="182"/>
      <c r="N302" s="183"/>
      <c r="O302" s="183"/>
      <c r="P302" s="184">
        <f>SUM(P303:P305)</f>
        <v>0</v>
      </c>
      <c r="Q302" s="183"/>
      <c r="R302" s="184">
        <f>SUM(R303:R305)</f>
        <v>2.4275999999999999E-2</v>
      </c>
      <c r="S302" s="183"/>
      <c r="T302" s="185">
        <f>SUM(T303:T305)</f>
        <v>0</v>
      </c>
      <c r="AR302" s="186" t="s">
        <v>156</v>
      </c>
      <c r="AT302" s="187" t="s">
        <v>69</v>
      </c>
      <c r="AU302" s="187" t="s">
        <v>78</v>
      </c>
      <c r="AY302" s="186" t="s">
        <v>147</v>
      </c>
      <c r="BK302" s="188">
        <f>SUM(BK303:BK305)</f>
        <v>0</v>
      </c>
    </row>
    <row r="303" spans="2:65" s="1" customFormat="1" ht="22.5" customHeight="1">
      <c r="B303" s="40"/>
      <c r="C303" s="192" t="s">
        <v>718</v>
      </c>
      <c r="D303" s="192" t="s">
        <v>150</v>
      </c>
      <c r="E303" s="193" t="s">
        <v>719</v>
      </c>
      <c r="F303" s="194" t="s">
        <v>720</v>
      </c>
      <c r="G303" s="195" t="s">
        <v>276</v>
      </c>
      <c r="H303" s="196">
        <v>2.8</v>
      </c>
      <c r="I303" s="197"/>
      <c r="J303" s="198">
        <f>ROUND(I303*H303,2)</f>
        <v>0</v>
      </c>
      <c r="K303" s="194" t="s">
        <v>191</v>
      </c>
      <c r="L303" s="60"/>
      <c r="M303" s="199" t="s">
        <v>21</v>
      </c>
      <c r="N303" s="200" t="s">
        <v>42</v>
      </c>
      <c r="O303" s="41"/>
      <c r="P303" s="201">
        <f>O303*H303</f>
        <v>0</v>
      </c>
      <c r="Q303" s="201">
        <v>8.6700000000000006E-3</v>
      </c>
      <c r="R303" s="201">
        <f>Q303*H303</f>
        <v>2.4275999999999999E-2</v>
      </c>
      <c r="S303" s="201">
        <v>0</v>
      </c>
      <c r="T303" s="202">
        <f>S303*H303</f>
        <v>0</v>
      </c>
      <c r="AR303" s="23" t="s">
        <v>242</v>
      </c>
      <c r="AT303" s="23" t="s">
        <v>150</v>
      </c>
      <c r="AU303" s="23" t="s">
        <v>156</v>
      </c>
      <c r="AY303" s="23" t="s">
        <v>147</v>
      </c>
      <c r="BE303" s="203">
        <f>IF(N303="základní",J303,0)</f>
        <v>0</v>
      </c>
      <c r="BF303" s="203">
        <f>IF(N303="snížená",J303,0)</f>
        <v>0</v>
      </c>
      <c r="BG303" s="203">
        <f>IF(N303="zákl. přenesená",J303,0)</f>
        <v>0</v>
      </c>
      <c r="BH303" s="203">
        <f>IF(N303="sníž. přenesená",J303,0)</f>
        <v>0</v>
      </c>
      <c r="BI303" s="203">
        <f>IF(N303="nulová",J303,0)</f>
        <v>0</v>
      </c>
      <c r="BJ303" s="23" t="s">
        <v>156</v>
      </c>
      <c r="BK303" s="203">
        <f>ROUND(I303*H303,2)</f>
        <v>0</v>
      </c>
      <c r="BL303" s="23" t="s">
        <v>242</v>
      </c>
      <c r="BM303" s="23" t="s">
        <v>721</v>
      </c>
    </row>
    <row r="304" spans="2:65" s="1" customFormat="1" ht="27">
      <c r="B304" s="40"/>
      <c r="C304" s="62"/>
      <c r="D304" s="206" t="s">
        <v>329</v>
      </c>
      <c r="E304" s="62"/>
      <c r="F304" s="258" t="s">
        <v>722</v>
      </c>
      <c r="G304" s="62"/>
      <c r="H304" s="62"/>
      <c r="I304" s="162"/>
      <c r="J304" s="62"/>
      <c r="K304" s="62"/>
      <c r="L304" s="60"/>
      <c r="M304" s="256"/>
      <c r="N304" s="41"/>
      <c r="O304" s="41"/>
      <c r="P304" s="41"/>
      <c r="Q304" s="41"/>
      <c r="R304" s="41"/>
      <c r="S304" s="41"/>
      <c r="T304" s="77"/>
      <c r="AT304" s="23" t="s">
        <v>329</v>
      </c>
      <c r="AU304" s="23" t="s">
        <v>156</v>
      </c>
    </row>
    <row r="305" spans="2:65" s="1" customFormat="1" ht="22.5" customHeight="1">
      <c r="B305" s="40"/>
      <c r="C305" s="192" t="s">
        <v>723</v>
      </c>
      <c r="D305" s="192" t="s">
        <v>150</v>
      </c>
      <c r="E305" s="193" t="s">
        <v>724</v>
      </c>
      <c r="F305" s="194" t="s">
        <v>725</v>
      </c>
      <c r="G305" s="195" t="s">
        <v>369</v>
      </c>
      <c r="H305" s="257"/>
      <c r="I305" s="197"/>
      <c r="J305" s="198">
        <f>ROUND(I305*H305,2)</f>
        <v>0</v>
      </c>
      <c r="K305" s="194" t="s">
        <v>191</v>
      </c>
      <c r="L305" s="60"/>
      <c r="M305" s="199" t="s">
        <v>21</v>
      </c>
      <c r="N305" s="200" t="s">
        <v>42</v>
      </c>
      <c r="O305" s="41"/>
      <c r="P305" s="201">
        <f>O305*H305</f>
        <v>0</v>
      </c>
      <c r="Q305" s="201">
        <v>0</v>
      </c>
      <c r="R305" s="201">
        <f>Q305*H305</f>
        <v>0</v>
      </c>
      <c r="S305" s="201">
        <v>0</v>
      </c>
      <c r="T305" s="202">
        <f>S305*H305</f>
        <v>0</v>
      </c>
      <c r="AR305" s="23" t="s">
        <v>242</v>
      </c>
      <c r="AT305" s="23" t="s">
        <v>150</v>
      </c>
      <c r="AU305" s="23" t="s">
        <v>156</v>
      </c>
      <c r="AY305" s="23" t="s">
        <v>147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23" t="s">
        <v>156</v>
      </c>
      <c r="BK305" s="203">
        <f>ROUND(I305*H305,2)</f>
        <v>0</v>
      </c>
      <c r="BL305" s="23" t="s">
        <v>242</v>
      </c>
      <c r="BM305" s="23" t="s">
        <v>726</v>
      </c>
    </row>
    <row r="306" spans="2:65" s="10" customFormat="1" ht="29.85" customHeight="1">
      <c r="B306" s="175"/>
      <c r="C306" s="176"/>
      <c r="D306" s="189" t="s">
        <v>69</v>
      </c>
      <c r="E306" s="190" t="s">
        <v>727</v>
      </c>
      <c r="F306" s="190" t="s">
        <v>728</v>
      </c>
      <c r="G306" s="176"/>
      <c r="H306" s="176"/>
      <c r="I306" s="179"/>
      <c r="J306" s="191">
        <f>BK306</f>
        <v>0</v>
      </c>
      <c r="K306" s="176"/>
      <c r="L306" s="181"/>
      <c r="M306" s="182"/>
      <c r="N306" s="183"/>
      <c r="O306" s="183"/>
      <c r="P306" s="184">
        <f>SUM(P307:P321)</f>
        <v>0</v>
      </c>
      <c r="Q306" s="183"/>
      <c r="R306" s="184">
        <f>SUM(R307:R321)</f>
        <v>0.12780999999999998</v>
      </c>
      <c r="S306" s="183"/>
      <c r="T306" s="185">
        <f>SUM(T307:T321)</f>
        <v>0.79520000000000002</v>
      </c>
      <c r="AR306" s="186" t="s">
        <v>156</v>
      </c>
      <c r="AT306" s="187" t="s">
        <v>69</v>
      </c>
      <c r="AU306" s="187" t="s">
        <v>78</v>
      </c>
      <c r="AY306" s="186" t="s">
        <v>147</v>
      </c>
      <c r="BK306" s="188">
        <f>SUM(BK307:BK321)</f>
        <v>0</v>
      </c>
    </row>
    <row r="307" spans="2:65" s="1" customFormat="1" ht="22.5" customHeight="1">
      <c r="B307" s="40"/>
      <c r="C307" s="192" t="s">
        <v>729</v>
      </c>
      <c r="D307" s="192" t="s">
        <v>150</v>
      </c>
      <c r="E307" s="193" t="s">
        <v>730</v>
      </c>
      <c r="F307" s="194" t="s">
        <v>731</v>
      </c>
      <c r="G307" s="195" t="s">
        <v>153</v>
      </c>
      <c r="H307" s="196">
        <v>7</v>
      </c>
      <c r="I307" s="197"/>
      <c r="J307" s="198">
        <f t="shared" ref="J307:J321" si="40">ROUND(I307*H307,2)</f>
        <v>0</v>
      </c>
      <c r="K307" s="194" t="s">
        <v>154</v>
      </c>
      <c r="L307" s="60"/>
      <c r="M307" s="199" t="s">
        <v>21</v>
      </c>
      <c r="N307" s="200" t="s">
        <v>42</v>
      </c>
      <c r="O307" s="41"/>
      <c r="P307" s="201">
        <f t="shared" ref="P307:P321" si="41">O307*H307</f>
        <v>0</v>
      </c>
      <c r="Q307" s="201">
        <v>0</v>
      </c>
      <c r="R307" s="201">
        <f t="shared" ref="R307:R321" si="42">Q307*H307</f>
        <v>0</v>
      </c>
      <c r="S307" s="201">
        <v>0</v>
      </c>
      <c r="T307" s="202">
        <f t="shared" ref="T307:T321" si="43">S307*H307</f>
        <v>0</v>
      </c>
      <c r="AR307" s="23" t="s">
        <v>242</v>
      </c>
      <c r="AT307" s="23" t="s">
        <v>150</v>
      </c>
      <c r="AU307" s="23" t="s">
        <v>156</v>
      </c>
      <c r="AY307" s="23" t="s">
        <v>147</v>
      </c>
      <c r="BE307" s="203">
        <f t="shared" ref="BE307:BE321" si="44">IF(N307="základní",J307,0)</f>
        <v>0</v>
      </c>
      <c r="BF307" s="203">
        <f t="shared" ref="BF307:BF321" si="45">IF(N307="snížená",J307,0)</f>
        <v>0</v>
      </c>
      <c r="BG307" s="203">
        <f t="shared" ref="BG307:BG321" si="46">IF(N307="zákl. přenesená",J307,0)</f>
        <v>0</v>
      </c>
      <c r="BH307" s="203">
        <f t="shared" ref="BH307:BH321" si="47">IF(N307="sníž. přenesená",J307,0)</f>
        <v>0</v>
      </c>
      <c r="BI307" s="203">
        <f t="shared" ref="BI307:BI321" si="48">IF(N307="nulová",J307,0)</f>
        <v>0</v>
      </c>
      <c r="BJ307" s="23" t="s">
        <v>156</v>
      </c>
      <c r="BK307" s="203">
        <f t="shared" ref="BK307:BK321" si="49">ROUND(I307*H307,2)</f>
        <v>0</v>
      </c>
      <c r="BL307" s="23" t="s">
        <v>242</v>
      </c>
      <c r="BM307" s="23" t="s">
        <v>732</v>
      </c>
    </row>
    <row r="308" spans="2:65" s="1" customFormat="1" ht="22.5" customHeight="1">
      <c r="B308" s="40"/>
      <c r="C308" s="231" t="s">
        <v>733</v>
      </c>
      <c r="D308" s="231" t="s">
        <v>243</v>
      </c>
      <c r="E308" s="232" t="s">
        <v>734</v>
      </c>
      <c r="F308" s="233" t="s">
        <v>735</v>
      </c>
      <c r="G308" s="234" t="s">
        <v>153</v>
      </c>
      <c r="H308" s="235">
        <v>3</v>
      </c>
      <c r="I308" s="236"/>
      <c r="J308" s="237">
        <f t="shared" si="40"/>
        <v>0</v>
      </c>
      <c r="K308" s="233" t="s">
        <v>154</v>
      </c>
      <c r="L308" s="238"/>
      <c r="M308" s="239" t="s">
        <v>21</v>
      </c>
      <c r="N308" s="240" t="s">
        <v>42</v>
      </c>
      <c r="O308" s="41"/>
      <c r="P308" s="201">
        <f t="shared" si="41"/>
        <v>0</v>
      </c>
      <c r="Q308" s="201">
        <v>1.38E-2</v>
      </c>
      <c r="R308" s="201">
        <f t="shared" si="42"/>
        <v>4.1399999999999999E-2</v>
      </c>
      <c r="S308" s="201">
        <v>0</v>
      </c>
      <c r="T308" s="202">
        <f t="shared" si="43"/>
        <v>0</v>
      </c>
      <c r="AR308" s="23" t="s">
        <v>332</v>
      </c>
      <c r="AT308" s="23" t="s">
        <v>243</v>
      </c>
      <c r="AU308" s="23" t="s">
        <v>156</v>
      </c>
      <c r="AY308" s="23" t="s">
        <v>147</v>
      </c>
      <c r="BE308" s="203">
        <f t="shared" si="44"/>
        <v>0</v>
      </c>
      <c r="BF308" s="203">
        <f t="shared" si="45"/>
        <v>0</v>
      </c>
      <c r="BG308" s="203">
        <f t="shared" si="46"/>
        <v>0</v>
      </c>
      <c r="BH308" s="203">
        <f t="shared" si="47"/>
        <v>0</v>
      </c>
      <c r="BI308" s="203">
        <f t="shared" si="48"/>
        <v>0</v>
      </c>
      <c r="BJ308" s="23" t="s">
        <v>156</v>
      </c>
      <c r="BK308" s="203">
        <f t="shared" si="49"/>
        <v>0</v>
      </c>
      <c r="BL308" s="23" t="s">
        <v>242</v>
      </c>
      <c r="BM308" s="23" t="s">
        <v>736</v>
      </c>
    </row>
    <row r="309" spans="2:65" s="1" customFormat="1" ht="22.5" customHeight="1">
      <c r="B309" s="40"/>
      <c r="C309" s="231" t="s">
        <v>737</v>
      </c>
      <c r="D309" s="231" t="s">
        <v>243</v>
      </c>
      <c r="E309" s="232" t="s">
        <v>738</v>
      </c>
      <c r="F309" s="233" t="s">
        <v>739</v>
      </c>
      <c r="G309" s="234" t="s">
        <v>153</v>
      </c>
      <c r="H309" s="235">
        <v>3</v>
      </c>
      <c r="I309" s="236"/>
      <c r="J309" s="237">
        <f t="shared" si="40"/>
        <v>0</v>
      </c>
      <c r="K309" s="233" t="s">
        <v>154</v>
      </c>
      <c r="L309" s="238"/>
      <c r="M309" s="239" t="s">
        <v>21</v>
      </c>
      <c r="N309" s="240" t="s">
        <v>42</v>
      </c>
      <c r="O309" s="41"/>
      <c r="P309" s="201">
        <f t="shared" si="41"/>
        <v>0</v>
      </c>
      <c r="Q309" s="201">
        <v>2.0500000000000001E-2</v>
      </c>
      <c r="R309" s="201">
        <f t="shared" si="42"/>
        <v>6.1499999999999999E-2</v>
      </c>
      <c r="S309" s="201">
        <v>0</v>
      </c>
      <c r="T309" s="202">
        <f t="shared" si="43"/>
        <v>0</v>
      </c>
      <c r="AR309" s="23" t="s">
        <v>332</v>
      </c>
      <c r="AT309" s="23" t="s">
        <v>243</v>
      </c>
      <c r="AU309" s="23" t="s">
        <v>156</v>
      </c>
      <c r="AY309" s="23" t="s">
        <v>147</v>
      </c>
      <c r="BE309" s="203">
        <f t="shared" si="44"/>
        <v>0</v>
      </c>
      <c r="BF309" s="203">
        <f t="shared" si="45"/>
        <v>0</v>
      </c>
      <c r="BG309" s="203">
        <f t="shared" si="46"/>
        <v>0</v>
      </c>
      <c r="BH309" s="203">
        <f t="shared" si="47"/>
        <v>0</v>
      </c>
      <c r="BI309" s="203">
        <f t="shared" si="48"/>
        <v>0</v>
      </c>
      <c r="BJ309" s="23" t="s">
        <v>156</v>
      </c>
      <c r="BK309" s="203">
        <f t="shared" si="49"/>
        <v>0</v>
      </c>
      <c r="BL309" s="23" t="s">
        <v>242</v>
      </c>
      <c r="BM309" s="23" t="s">
        <v>740</v>
      </c>
    </row>
    <row r="310" spans="2:65" s="1" customFormat="1" ht="22.5" customHeight="1">
      <c r="B310" s="40"/>
      <c r="C310" s="231" t="s">
        <v>741</v>
      </c>
      <c r="D310" s="231" t="s">
        <v>243</v>
      </c>
      <c r="E310" s="232" t="s">
        <v>742</v>
      </c>
      <c r="F310" s="233" t="s">
        <v>743</v>
      </c>
      <c r="G310" s="234" t="s">
        <v>153</v>
      </c>
      <c r="H310" s="235">
        <v>1</v>
      </c>
      <c r="I310" s="236"/>
      <c r="J310" s="237">
        <f t="shared" si="40"/>
        <v>0</v>
      </c>
      <c r="K310" s="233" t="s">
        <v>154</v>
      </c>
      <c r="L310" s="238"/>
      <c r="M310" s="239" t="s">
        <v>21</v>
      </c>
      <c r="N310" s="240" t="s">
        <v>42</v>
      </c>
      <c r="O310" s="41"/>
      <c r="P310" s="201">
        <f t="shared" si="41"/>
        <v>0</v>
      </c>
      <c r="Q310" s="201">
        <v>1.6E-2</v>
      </c>
      <c r="R310" s="201">
        <f t="shared" si="42"/>
        <v>1.6E-2</v>
      </c>
      <c r="S310" s="201">
        <v>0</v>
      </c>
      <c r="T310" s="202">
        <f t="shared" si="43"/>
        <v>0</v>
      </c>
      <c r="AR310" s="23" t="s">
        <v>332</v>
      </c>
      <c r="AT310" s="23" t="s">
        <v>243</v>
      </c>
      <c r="AU310" s="23" t="s">
        <v>156</v>
      </c>
      <c r="AY310" s="23" t="s">
        <v>147</v>
      </c>
      <c r="BE310" s="203">
        <f t="shared" si="44"/>
        <v>0</v>
      </c>
      <c r="BF310" s="203">
        <f t="shared" si="45"/>
        <v>0</v>
      </c>
      <c r="BG310" s="203">
        <f t="shared" si="46"/>
        <v>0</v>
      </c>
      <c r="BH310" s="203">
        <f t="shared" si="47"/>
        <v>0</v>
      </c>
      <c r="BI310" s="203">
        <f t="shared" si="48"/>
        <v>0</v>
      </c>
      <c r="BJ310" s="23" t="s">
        <v>156</v>
      </c>
      <c r="BK310" s="203">
        <f t="shared" si="49"/>
        <v>0</v>
      </c>
      <c r="BL310" s="23" t="s">
        <v>242</v>
      </c>
      <c r="BM310" s="23" t="s">
        <v>744</v>
      </c>
    </row>
    <row r="311" spans="2:65" s="1" customFormat="1" ht="22.5" customHeight="1">
      <c r="B311" s="40"/>
      <c r="C311" s="192" t="s">
        <v>745</v>
      </c>
      <c r="D311" s="192" t="s">
        <v>150</v>
      </c>
      <c r="E311" s="193" t="s">
        <v>746</v>
      </c>
      <c r="F311" s="194" t="s">
        <v>747</v>
      </c>
      <c r="G311" s="195" t="s">
        <v>153</v>
      </c>
      <c r="H311" s="196">
        <v>1</v>
      </c>
      <c r="I311" s="197"/>
      <c r="J311" s="198">
        <f t="shared" si="40"/>
        <v>0</v>
      </c>
      <c r="K311" s="194" t="s">
        <v>191</v>
      </c>
      <c r="L311" s="60"/>
      <c r="M311" s="199" t="s">
        <v>21</v>
      </c>
      <c r="N311" s="200" t="s">
        <v>42</v>
      </c>
      <c r="O311" s="41"/>
      <c r="P311" s="201">
        <f t="shared" si="41"/>
        <v>0</v>
      </c>
      <c r="Q311" s="201">
        <v>0</v>
      </c>
      <c r="R311" s="201">
        <f t="shared" si="42"/>
        <v>0</v>
      </c>
      <c r="S311" s="201">
        <v>0</v>
      </c>
      <c r="T311" s="202">
        <f t="shared" si="43"/>
        <v>0</v>
      </c>
      <c r="AR311" s="23" t="s">
        <v>242</v>
      </c>
      <c r="AT311" s="23" t="s">
        <v>150</v>
      </c>
      <c r="AU311" s="23" t="s">
        <v>156</v>
      </c>
      <c r="AY311" s="23" t="s">
        <v>147</v>
      </c>
      <c r="BE311" s="203">
        <f t="shared" si="44"/>
        <v>0</v>
      </c>
      <c r="BF311" s="203">
        <f t="shared" si="45"/>
        <v>0</v>
      </c>
      <c r="BG311" s="203">
        <f t="shared" si="46"/>
        <v>0</v>
      </c>
      <c r="BH311" s="203">
        <f t="shared" si="47"/>
        <v>0</v>
      </c>
      <c r="BI311" s="203">
        <f t="shared" si="48"/>
        <v>0</v>
      </c>
      <c r="BJ311" s="23" t="s">
        <v>156</v>
      </c>
      <c r="BK311" s="203">
        <f t="shared" si="49"/>
        <v>0</v>
      </c>
      <c r="BL311" s="23" t="s">
        <v>242</v>
      </c>
      <c r="BM311" s="23" t="s">
        <v>748</v>
      </c>
    </row>
    <row r="312" spans="2:65" s="1" customFormat="1" ht="31.5" customHeight="1">
      <c r="B312" s="40"/>
      <c r="C312" s="231" t="s">
        <v>749</v>
      </c>
      <c r="D312" s="231" t="s">
        <v>243</v>
      </c>
      <c r="E312" s="232" t="s">
        <v>750</v>
      </c>
      <c r="F312" s="233" t="s">
        <v>751</v>
      </c>
      <c r="G312" s="234" t="s">
        <v>471</v>
      </c>
      <c r="H312" s="235">
        <v>1</v>
      </c>
      <c r="I312" s="236"/>
      <c r="J312" s="237">
        <f t="shared" si="40"/>
        <v>0</v>
      </c>
      <c r="K312" s="233" t="s">
        <v>21</v>
      </c>
      <c r="L312" s="238"/>
      <c r="M312" s="239" t="s">
        <v>21</v>
      </c>
      <c r="N312" s="240" t="s">
        <v>42</v>
      </c>
      <c r="O312" s="41"/>
      <c r="P312" s="201">
        <f t="shared" si="41"/>
        <v>0</v>
      </c>
      <c r="Q312" s="201">
        <v>0</v>
      </c>
      <c r="R312" s="201">
        <f t="shared" si="42"/>
        <v>0</v>
      </c>
      <c r="S312" s="201">
        <v>0</v>
      </c>
      <c r="T312" s="202">
        <f t="shared" si="43"/>
        <v>0</v>
      </c>
      <c r="AR312" s="23" t="s">
        <v>332</v>
      </c>
      <c r="AT312" s="23" t="s">
        <v>243</v>
      </c>
      <c r="AU312" s="23" t="s">
        <v>156</v>
      </c>
      <c r="AY312" s="23" t="s">
        <v>147</v>
      </c>
      <c r="BE312" s="203">
        <f t="shared" si="44"/>
        <v>0</v>
      </c>
      <c r="BF312" s="203">
        <f t="shared" si="45"/>
        <v>0</v>
      </c>
      <c r="BG312" s="203">
        <f t="shared" si="46"/>
        <v>0</v>
      </c>
      <c r="BH312" s="203">
        <f t="shared" si="47"/>
        <v>0</v>
      </c>
      <c r="BI312" s="203">
        <f t="shared" si="48"/>
        <v>0</v>
      </c>
      <c r="BJ312" s="23" t="s">
        <v>156</v>
      </c>
      <c r="BK312" s="203">
        <f t="shared" si="49"/>
        <v>0</v>
      </c>
      <c r="BL312" s="23" t="s">
        <v>242</v>
      </c>
      <c r="BM312" s="23" t="s">
        <v>752</v>
      </c>
    </row>
    <row r="313" spans="2:65" s="1" customFormat="1" ht="22.5" customHeight="1">
      <c r="B313" s="40"/>
      <c r="C313" s="192" t="s">
        <v>753</v>
      </c>
      <c r="D313" s="192" t="s">
        <v>150</v>
      </c>
      <c r="E313" s="193" t="s">
        <v>754</v>
      </c>
      <c r="F313" s="194" t="s">
        <v>755</v>
      </c>
      <c r="G313" s="195" t="s">
        <v>153</v>
      </c>
      <c r="H313" s="196">
        <v>10</v>
      </c>
      <c r="I313" s="197"/>
      <c r="J313" s="198">
        <f t="shared" si="40"/>
        <v>0</v>
      </c>
      <c r="K313" s="194" t="s">
        <v>154</v>
      </c>
      <c r="L313" s="60"/>
      <c r="M313" s="199" t="s">
        <v>21</v>
      </c>
      <c r="N313" s="200" t="s">
        <v>42</v>
      </c>
      <c r="O313" s="41"/>
      <c r="P313" s="201">
        <f t="shared" si="41"/>
        <v>0</v>
      </c>
      <c r="Q313" s="201">
        <v>0</v>
      </c>
      <c r="R313" s="201">
        <f t="shared" si="42"/>
        <v>0</v>
      </c>
      <c r="S313" s="201">
        <v>2.4E-2</v>
      </c>
      <c r="T313" s="202">
        <f t="shared" si="43"/>
        <v>0.24</v>
      </c>
      <c r="AR313" s="23" t="s">
        <v>242</v>
      </c>
      <c r="AT313" s="23" t="s">
        <v>150</v>
      </c>
      <c r="AU313" s="23" t="s">
        <v>156</v>
      </c>
      <c r="AY313" s="23" t="s">
        <v>147</v>
      </c>
      <c r="BE313" s="203">
        <f t="shared" si="44"/>
        <v>0</v>
      </c>
      <c r="BF313" s="203">
        <f t="shared" si="45"/>
        <v>0</v>
      </c>
      <c r="BG313" s="203">
        <f t="shared" si="46"/>
        <v>0</v>
      </c>
      <c r="BH313" s="203">
        <f t="shared" si="47"/>
        <v>0</v>
      </c>
      <c r="BI313" s="203">
        <f t="shared" si="48"/>
        <v>0</v>
      </c>
      <c r="BJ313" s="23" t="s">
        <v>156</v>
      </c>
      <c r="BK313" s="203">
        <f t="shared" si="49"/>
        <v>0</v>
      </c>
      <c r="BL313" s="23" t="s">
        <v>242</v>
      </c>
      <c r="BM313" s="23" t="s">
        <v>756</v>
      </c>
    </row>
    <row r="314" spans="2:65" s="1" customFormat="1" ht="22.5" customHeight="1">
      <c r="B314" s="40"/>
      <c r="C314" s="192" t="s">
        <v>757</v>
      </c>
      <c r="D314" s="192" t="s">
        <v>150</v>
      </c>
      <c r="E314" s="193" t="s">
        <v>758</v>
      </c>
      <c r="F314" s="194" t="s">
        <v>759</v>
      </c>
      <c r="G314" s="195" t="s">
        <v>153</v>
      </c>
      <c r="H314" s="196">
        <v>8</v>
      </c>
      <c r="I314" s="197"/>
      <c r="J314" s="198">
        <f t="shared" si="40"/>
        <v>0</v>
      </c>
      <c r="K314" s="194" t="s">
        <v>154</v>
      </c>
      <c r="L314" s="60"/>
      <c r="M314" s="199" t="s">
        <v>21</v>
      </c>
      <c r="N314" s="200" t="s">
        <v>42</v>
      </c>
      <c r="O314" s="41"/>
      <c r="P314" s="201">
        <f t="shared" si="41"/>
        <v>0</v>
      </c>
      <c r="Q314" s="201">
        <v>0</v>
      </c>
      <c r="R314" s="201">
        <f t="shared" si="42"/>
        <v>0</v>
      </c>
      <c r="S314" s="201">
        <v>0</v>
      </c>
      <c r="T314" s="202">
        <f t="shared" si="43"/>
        <v>0</v>
      </c>
      <c r="AR314" s="23" t="s">
        <v>242</v>
      </c>
      <c r="AT314" s="23" t="s">
        <v>150</v>
      </c>
      <c r="AU314" s="23" t="s">
        <v>156</v>
      </c>
      <c r="AY314" s="23" t="s">
        <v>147</v>
      </c>
      <c r="BE314" s="203">
        <f t="shared" si="44"/>
        <v>0</v>
      </c>
      <c r="BF314" s="203">
        <f t="shared" si="45"/>
        <v>0</v>
      </c>
      <c r="BG314" s="203">
        <f t="shared" si="46"/>
        <v>0</v>
      </c>
      <c r="BH314" s="203">
        <f t="shared" si="47"/>
        <v>0</v>
      </c>
      <c r="BI314" s="203">
        <f t="shared" si="48"/>
        <v>0</v>
      </c>
      <c r="BJ314" s="23" t="s">
        <v>156</v>
      </c>
      <c r="BK314" s="203">
        <f t="shared" si="49"/>
        <v>0</v>
      </c>
      <c r="BL314" s="23" t="s">
        <v>242</v>
      </c>
      <c r="BM314" s="23" t="s">
        <v>760</v>
      </c>
    </row>
    <row r="315" spans="2:65" s="1" customFormat="1" ht="22.5" customHeight="1">
      <c r="B315" s="40"/>
      <c r="C315" s="231" t="s">
        <v>761</v>
      </c>
      <c r="D315" s="231" t="s">
        <v>243</v>
      </c>
      <c r="E315" s="232" t="s">
        <v>762</v>
      </c>
      <c r="F315" s="233" t="s">
        <v>763</v>
      </c>
      <c r="G315" s="234" t="s">
        <v>153</v>
      </c>
      <c r="H315" s="235">
        <v>3</v>
      </c>
      <c r="I315" s="236"/>
      <c r="J315" s="237">
        <f t="shared" si="40"/>
        <v>0</v>
      </c>
      <c r="K315" s="233" t="s">
        <v>154</v>
      </c>
      <c r="L315" s="238"/>
      <c r="M315" s="239" t="s">
        <v>21</v>
      </c>
      <c r="N315" s="240" t="s">
        <v>42</v>
      </c>
      <c r="O315" s="41"/>
      <c r="P315" s="201">
        <f t="shared" si="41"/>
        <v>0</v>
      </c>
      <c r="Q315" s="201">
        <v>9.2000000000000003E-4</v>
      </c>
      <c r="R315" s="201">
        <f t="shared" si="42"/>
        <v>2.7600000000000003E-3</v>
      </c>
      <c r="S315" s="201">
        <v>0</v>
      </c>
      <c r="T315" s="202">
        <f t="shared" si="43"/>
        <v>0</v>
      </c>
      <c r="AR315" s="23" t="s">
        <v>332</v>
      </c>
      <c r="AT315" s="23" t="s">
        <v>243</v>
      </c>
      <c r="AU315" s="23" t="s">
        <v>156</v>
      </c>
      <c r="AY315" s="23" t="s">
        <v>147</v>
      </c>
      <c r="BE315" s="203">
        <f t="shared" si="44"/>
        <v>0</v>
      </c>
      <c r="BF315" s="203">
        <f t="shared" si="45"/>
        <v>0</v>
      </c>
      <c r="BG315" s="203">
        <f t="shared" si="46"/>
        <v>0</v>
      </c>
      <c r="BH315" s="203">
        <f t="shared" si="47"/>
        <v>0</v>
      </c>
      <c r="BI315" s="203">
        <f t="shared" si="48"/>
        <v>0</v>
      </c>
      <c r="BJ315" s="23" t="s">
        <v>156</v>
      </c>
      <c r="BK315" s="203">
        <f t="shared" si="49"/>
        <v>0</v>
      </c>
      <c r="BL315" s="23" t="s">
        <v>242</v>
      </c>
      <c r="BM315" s="23" t="s">
        <v>764</v>
      </c>
    </row>
    <row r="316" spans="2:65" s="1" customFormat="1" ht="22.5" customHeight="1">
      <c r="B316" s="40"/>
      <c r="C316" s="231" t="s">
        <v>765</v>
      </c>
      <c r="D316" s="231" t="s">
        <v>243</v>
      </c>
      <c r="E316" s="232" t="s">
        <v>766</v>
      </c>
      <c r="F316" s="233" t="s">
        <v>767</v>
      </c>
      <c r="G316" s="234" t="s">
        <v>153</v>
      </c>
      <c r="H316" s="235">
        <v>5</v>
      </c>
      <c r="I316" s="236"/>
      <c r="J316" s="237">
        <f t="shared" si="40"/>
        <v>0</v>
      </c>
      <c r="K316" s="233" t="s">
        <v>154</v>
      </c>
      <c r="L316" s="238"/>
      <c r="M316" s="239" t="s">
        <v>21</v>
      </c>
      <c r="N316" s="240" t="s">
        <v>42</v>
      </c>
      <c r="O316" s="41"/>
      <c r="P316" s="201">
        <f t="shared" si="41"/>
        <v>0</v>
      </c>
      <c r="Q316" s="201">
        <v>1.23E-3</v>
      </c>
      <c r="R316" s="201">
        <f t="shared" si="42"/>
        <v>6.1500000000000001E-3</v>
      </c>
      <c r="S316" s="201">
        <v>0</v>
      </c>
      <c r="T316" s="202">
        <f t="shared" si="43"/>
        <v>0</v>
      </c>
      <c r="AR316" s="23" t="s">
        <v>332</v>
      </c>
      <c r="AT316" s="23" t="s">
        <v>243</v>
      </c>
      <c r="AU316" s="23" t="s">
        <v>156</v>
      </c>
      <c r="AY316" s="23" t="s">
        <v>147</v>
      </c>
      <c r="BE316" s="203">
        <f t="shared" si="44"/>
        <v>0</v>
      </c>
      <c r="BF316" s="203">
        <f t="shared" si="45"/>
        <v>0</v>
      </c>
      <c r="BG316" s="203">
        <f t="shared" si="46"/>
        <v>0</v>
      </c>
      <c r="BH316" s="203">
        <f t="shared" si="47"/>
        <v>0</v>
      </c>
      <c r="BI316" s="203">
        <f t="shared" si="48"/>
        <v>0</v>
      </c>
      <c r="BJ316" s="23" t="s">
        <v>156</v>
      </c>
      <c r="BK316" s="203">
        <f t="shared" si="49"/>
        <v>0</v>
      </c>
      <c r="BL316" s="23" t="s">
        <v>242</v>
      </c>
      <c r="BM316" s="23" t="s">
        <v>768</v>
      </c>
    </row>
    <row r="317" spans="2:65" s="1" customFormat="1" ht="22.5" customHeight="1">
      <c r="B317" s="40"/>
      <c r="C317" s="192" t="s">
        <v>769</v>
      </c>
      <c r="D317" s="192" t="s">
        <v>150</v>
      </c>
      <c r="E317" s="193" t="s">
        <v>770</v>
      </c>
      <c r="F317" s="194" t="s">
        <v>771</v>
      </c>
      <c r="G317" s="195" t="s">
        <v>153</v>
      </c>
      <c r="H317" s="196">
        <v>1</v>
      </c>
      <c r="I317" s="197"/>
      <c r="J317" s="198">
        <f t="shared" si="40"/>
        <v>0</v>
      </c>
      <c r="K317" s="194" t="s">
        <v>21</v>
      </c>
      <c r="L317" s="60"/>
      <c r="M317" s="199" t="s">
        <v>21</v>
      </c>
      <c r="N317" s="200" t="s">
        <v>42</v>
      </c>
      <c r="O317" s="41"/>
      <c r="P317" s="201">
        <f t="shared" si="41"/>
        <v>0</v>
      </c>
      <c r="Q317" s="201">
        <v>0</v>
      </c>
      <c r="R317" s="201">
        <f t="shared" si="42"/>
        <v>0</v>
      </c>
      <c r="S317" s="201">
        <v>0</v>
      </c>
      <c r="T317" s="202">
        <f t="shared" si="43"/>
        <v>0</v>
      </c>
      <c r="AR317" s="23" t="s">
        <v>242</v>
      </c>
      <c r="AT317" s="23" t="s">
        <v>150</v>
      </c>
      <c r="AU317" s="23" t="s">
        <v>156</v>
      </c>
      <c r="AY317" s="23" t="s">
        <v>147</v>
      </c>
      <c r="BE317" s="203">
        <f t="shared" si="44"/>
        <v>0</v>
      </c>
      <c r="BF317" s="203">
        <f t="shared" si="45"/>
        <v>0</v>
      </c>
      <c r="BG317" s="203">
        <f t="shared" si="46"/>
        <v>0</v>
      </c>
      <c r="BH317" s="203">
        <f t="shared" si="47"/>
        <v>0</v>
      </c>
      <c r="BI317" s="203">
        <f t="shared" si="48"/>
        <v>0</v>
      </c>
      <c r="BJ317" s="23" t="s">
        <v>156</v>
      </c>
      <c r="BK317" s="203">
        <f t="shared" si="49"/>
        <v>0</v>
      </c>
      <c r="BL317" s="23" t="s">
        <v>242</v>
      </c>
      <c r="BM317" s="23" t="s">
        <v>772</v>
      </c>
    </row>
    <row r="318" spans="2:65" s="1" customFormat="1" ht="22.5" customHeight="1">
      <c r="B318" s="40"/>
      <c r="C318" s="192" t="s">
        <v>773</v>
      </c>
      <c r="D318" s="192" t="s">
        <v>150</v>
      </c>
      <c r="E318" s="193" t="s">
        <v>774</v>
      </c>
      <c r="F318" s="194" t="s">
        <v>775</v>
      </c>
      <c r="G318" s="195" t="s">
        <v>153</v>
      </c>
      <c r="H318" s="196">
        <v>1</v>
      </c>
      <c r="I318" s="197"/>
      <c r="J318" s="198">
        <f t="shared" si="40"/>
        <v>0</v>
      </c>
      <c r="K318" s="194" t="s">
        <v>21</v>
      </c>
      <c r="L318" s="60"/>
      <c r="M318" s="199" t="s">
        <v>21</v>
      </c>
      <c r="N318" s="200" t="s">
        <v>42</v>
      </c>
      <c r="O318" s="41"/>
      <c r="P318" s="201">
        <f t="shared" si="41"/>
        <v>0</v>
      </c>
      <c r="Q318" s="201">
        <v>0</v>
      </c>
      <c r="R318" s="201">
        <f t="shared" si="42"/>
        <v>0</v>
      </c>
      <c r="S318" s="201">
        <v>0.17399999999999999</v>
      </c>
      <c r="T318" s="202">
        <f t="shared" si="43"/>
        <v>0.17399999999999999</v>
      </c>
      <c r="AR318" s="23" t="s">
        <v>242</v>
      </c>
      <c r="AT318" s="23" t="s">
        <v>150</v>
      </c>
      <c r="AU318" s="23" t="s">
        <v>156</v>
      </c>
      <c r="AY318" s="23" t="s">
        <v>147</v>
      </c>
      <c r="BE318" s="203">
        <f t="shared" si="44"/>
        <v>0</v>
      </c>
      <c r="BF318" s="203">
        <f t="shared" si="45"/>
        <v>0</v>
      </c>
      <c r="BG318" s="203">
        <f t="shared" si="46"/>
        <v>0</v>
      </c>
      <c r="BH318" s="203">
        <f t="shared" si="47"/>
        <v>0</v>
      </c>
      <c r="BI318" s="203">
        <f t="shared" si="48"/>
        <v>0</v>
      </c>
      <c r="BJ318" s="23" t="s">
        <v>156</v>
      </c>
      <c r="BK318" s="203">
        <f t="shared" si="49"/>
        <v>0</v>
      </c>
      <c r="BL318" s="23" t="s">
        <v>242</v>
      </c>
      <c r="BM318" s="23" t="s">
        <v>776</v>
      </c>
    </row>
    <row r="319" spans="2:65" s="1" customFormat="1" ht="22.5" customHeight="1">
      <c r="B319" s="40"/>
      <c r="C319" s="192" t="s">
        <v>777</v>
      </c>
      <c r="D319" s="192" t="s">
        <v>150</v>
      </c>
      <c r="E319" s="193" t="s">
        <v>778</v>
      </c>
      <c r="F319" s="194" t="s">
        <v>779</v>
      </c>
      <c r="G319" s="195" t="s">
        <v>153</v>
      </c>
      <c r="H319" s="196">
        <v>3</v>
      </c>
      <c r="I319" s="197"/>
      <c r="J319" s="198">
        <f t="shared" si="40"/>
        <v>0</v>
      </c>
      <c r="K319" s="194" t="s">
        <v>154</v>
      </c>
      <c r="L319" s="60"/>
      <c r="M319" s="199" t="s">
        <v>21</v>
      </c>
      <c r="N319" s="200" t="s">
        <v>42</v>
      </c>
      <c r="O319" s="41"/>
      <c r="P319" s="201">
        <f t="shared" si="41"/>
        <v>0</v>
      </c>
      <c r="Q319" s="201">
        <v>0</v>
      </c>
      <c r="R319" s="201">
        <f t="shared" si="42"/>
        <v>0</v>
      </c>
      <c r="S319" s="201">
        <v>0.1104</v>
      </c>
      <c r="T319" s="202">
        <f t="shared" si="43"/>
        <v>0.33119999999999999</v>
      </c>
      <c r="AR319" s="23" t="s">
        <v>242</v>
      </c>
      <c r="AT319" s="23" t="s">
        <v>150</v>
      </c>
      <c r="AU319" s="23" t="s">
        <v>156</v>
      </c>
      <c r="AY319" s="23" t="s">
        <v>147</v>
      </c>
      <c r="BE319" s="203">
        <f t="shared" si="44"/>
        <v>0</v>
      </c>
      <c r="BF319" s="203">
        <f t="shared" si="45"/>
        <v>0</v>
      </c>
      <c r="BG319" s="203">
        <f t="shared" si="46"/>
        <v>0</v>
      </c>
      <c r="BH319" s="203">
        <f t="shared" si="47"/>
        <v>0</v>
      </c>
      <c r="BI319" s="203">
        <f t="shared" si="48"/>
        <v>0</v>
      </c>
      <c r="BJ319" s="23" t="s">
        <v>156</v>
      </c>
      <c r="BK319" s="203">
        <f t="shared" si="49"/>
        <v>0</v>
      </c>
      <c r="BL319" s="23" t="s">
        <v>242</v>
      </c>
      <c r="BM319" s="23" t="s">
        <v>780</v>
      </c>
    </row>
    <row r="320" spans="2:65" s="1" customFormat="1" ht="22.5" customHeight="1">
      <c r="B320" s="40"/>
      <c r="C320" s="192" t="s">
        <v>781</v>
      </c>
      <c r="D320" s="192" t="s">
        <v>150</v>
      </c>
      <c r="E320" s="193" t="s">
        <v>782</v>
      </c>
      <c r="F320" s="194" t="s">
        <v>783</v>
      </c>
      <c r="G320" s="195" t="s">
        <v>661</v>
      </c>
      <c r="H320" s="196">
        <v>1</v>
      </c>
      <c r="I320" s="197"/>
      <c r="J320" s="198">
        <f t="shared" si="40"/>
        <v>0</v>
      </c>
      <c r="K320" s="194" t="s">
        <v>21</v>
      </c>
      <c r="L320" s="60"/>
      <c r="M320" s="199" t="s">
        <v>21</v>
      </c>
      <c r="N320" s="200" t="s">
        <v>42</v>
      </c>
      <c r="O320" s="41"/>
      <c r="P320" s="201">
        <f t="shared" si="41"/>
        <v>0</v>
      </c>
      <c r="Q320" s="201">
        <v>0</v>
      </c>
      <c r="R320" s="201">
        <f t="shared" si="42"/>
        <v>0</v>
      </c>
      <c r="S320" s="201">
        <v>0.05</v>
      </c>
      <c r="T320" s="202">
        <f t="shared" si="43"/>
        <v>0.05</v>
      </c>
      <c r="AR320" s="23" t="s">
        <v>242</v>
      </c>
      <c r="AT320" s="23" t="s">
        <v>150</v>
      </c>
      <c r="AU320" s="23" t="s">
        <v>156</v>
      </c>
      <c r="AY320" s="23" t="s">
        <v>147</v>
      </c>
      <c r="BE320" s="203">
        <f t="shared" si="44"/>
        <v>0</v>
      </c>
      <c r="BF320" s="203">
        <f t="shared" si="45"/>
        <v>0</v>
      </c>
      <c r="BG320" s="203">
        <f t="shared" si="46"/>
        <v>0</v>
      </c>
      <c r="BH320" s="203">
        <f t="shared" si="47"/>
        <v>0</v>
      </c>
      <c r="BI320" s="203">
        <f t="shared" si="48"/>
        <v>0</v>
      </c>
      <c r="BJ320" s="23" t="s">
        <v>156</v>
      </c>
      <c r="BK320" s="203">
        <f t="shared" si="49"/>
        <v>0</v>
      </c>
      <c r="BL320" s="23" t="s">
        <v>242</v>
      </c>
      <c r="BM320" s="23" t="s">
        <v>784</v>
      </c>
    </row>
    <row r="321" spans="2:65" s="1" customFormat="1" ht="22.5" customHeight="1">
      <c r="B321" s="40"/>
      <c r="C321" s="192" t="s">
        <v>785</v>
      </c>
      <c r="D321" s="192" t="s">
        <v>150</v>
      </c>
      <c r="E321" s="193" t="s">
        <v>786</v>
      </c>
      <c r="F321" s="194" t="s">
        <v>787</v>
      </c>
      <c r="G321" s="195" t="s">
        <v>369</v>
      </c>
      <c r="H321" s="257"/>
      <c r="I321" s="197"/>
      <c r="J321" s="198">
        <f t="shared" si="40"/>
        <v>0</v>
      </c>
      <c r="K321" s="194" t="s">
        <v>191</v>
      </c>
      <c r="L321" s="60"/>
      <c r="M321" s="199" t="s">
        <v>21</v>
      </c>
      <c r="N321" s="200" t="s">
        <v>42</v>
      </c>
      <c r="O321" s="41"/>
      <c r="P321" s="201">
        <f t="shared" si="41"/>
        <v>0</v>
      </c>
      <c r="Q321" s="201">
        <v>0</v>
      </c>
      <c r="R321" s="201">
        <f t="shared" si="42"/>
        <v>0</v>
      </c>
      <c r="S321" s="201">
        <v>0</v>
      </c>
      <c r="T321" s="202">
        <f t="shared" si="43"/>
        <v>0</v>
      </c>
      <c r="AR321" s="23" t="s">
        <v>242</v>
      </c>
      <c r="AT321" s="23" t="s">
        <v>150</v>
      </c>
      <c r="AU321" s="23" t="s">
        <v>156</v>
      </c>
      <c r="AY321" s="23" t="s">
        <v>147</v>
      </c>
      <c r="BE321" s="203">
        <f t="shared" si="44"/>
        <v>0</v>
      </c>
      <c r="BF321" s="203">
        <f t="shared" si="45"/>
        <v>0</v>
      </c>
      <c r="BG321" s="203">
        <f t="shared" si="46"/>
        <v>0</v>
      </c>
      <c r="BH321" s="203">
        <f t="shared" si="47"/>
        <v>0</v>
      </c>
      <c r="BI321" s="203">
        <f t="shared" si="48"/>
        <v>0</v>
      </c>
      <c r="BJ321" s="23" t="s">
        <v>156</v>
      </c>
      <c r="BK321" s="203">
        <f t="shared" si="49"/>
        <v>0</v>
      </c>
      <c r="BL321" s="23" t="s">
        <v>242</v>
      </c>
      <c r="BM321" s="23" t="s">
        <v>788</v>
      </c>
    </row>
    <row r="322" spans="2:65" s="10" customFormat="1" ht="29.85" customHeight="1">
      <c r="B322" s="175"/>
      <c r="C322" s="176"/>
      <c r="D322" s="189" t="s">
        <v>69</v>
      </c>
      <c r="E322" s="190" t="s">
        <v>789</v>
      </c>
      <c r="F322" s="190" t="s">
        <v>790</v>
      </c>
      <c r="G322" s="176"/>
      <c r="H322" s="176"/>
      <c r="I322" s="179"/>
      <c r="J322" s="191">
        <f>BK322</f>
        <v>0</v>
      </c>
      <c r="K322" s="176"/>
      <c r="L322" s="181"/>
      <c r="M322" s="182"/>
      <c r="N322" s="183"/>
      <c r="O322" s="183"/>
      <c r="P322" s="184">
        <f>SUM(P323:P347)</f>
        <v>0</v>
      </c>
      <c r="Q322" s="183"/>
      <c r="R322" s="184">
        <f>SUM(R323:R347)</f>
        <v>0.53067469499999986</v>
      </c>
      <c r="S322" s="183"/>
      <c r="T322" s="185">
        <f>SUM(T323:T347)</f>
        <v>0</v>
      </c>
      <c r="AR322" s="186" t="s">
        <v>156</v>
      </c>
      <c r="AT322" s="187" t="s">
        <v>69</v>
      </c>
      <c r="AU322" s="187" t="s">
        <v>78</v>
      </c>
      <c r="AY322" s="186" t="s">
        <v>147</v>
      </c>
      <c r="BK322" s="188">
        <f>SUM(BK323:BK347)</f>
        <v>0</v>
      </c>
    </row>
    <row r="323" spans="2:65" s="1" customFormat="1" ht="22.5" customHeight="1">
      <c r="B323" s="40"/>
      <c r="C323" s="192" t="s">
        <v>791</v>
      </c>
      <c r="D323" s="192" t="s">
        <v>150</v>
      </c>
      <c r="E323" s="193" t="s">
        <v>792</v>
      </c>
      <c r="F323" s="194" t="s">
        <v>793</v>
      </c>
      <c r="G323" s="195" t="s">
        <v>276</v>
      </c>
      <c r="H323" s="196">
        <v>15.11</v>
      </c>
      <c r="I323" s="197"/>
      <c r="J323" s="198">
        <f>ROUND(I323*H323,2)</f>
        <v>0</v>
      </c>
      <c r="K323" s="194" t="s">
        <v>154</v>
      </c>
      <c r="L323" s="60"/>
      <c r="M323" s="199" t="s">
        <v>21</v>
      </c>
      <c r="N323" s="200" t="s">
        <v>42</v>
      </c>
      <c r="O323" s="41"/>
      <c r="P323" s="201">
        <f>O323*H323</f>
        <v>0</v>
      </c>
      <c r="Q323" s="201">
        <v>3.2249999999999998E-4</v>
      </c>
      <c r="R323" s="201">
        <f>Q323*H323</f>
        <v>4.8729749999999999E-3</v>
      </c>
      <c r="S323" s="201">
        <v>0</v>
      </c>
      <c r="T323" s="202">
        <f>S323*H323</f>
        <v>0</v>
      </c>
      <c r="AR323" s="23" t="s">
        <v>242</v>
      </c>
      <c r="AT323" s="23" t="s">
        <v>150</v>
      </c>
      <c r="AU323" s="23" t="s">
        <v>156</v>
      </c>
      <c r="AY323" s="23" t="s">
        <v>147</v>
      </c>
      <c r="BE323" s="203">
        <f>IF(N323="základní",J323,0)</f>
        <v>0</v>
      </c>
      <c r="BF323" s="203">
        <f>IF(N323="snížená",J323,0)</f>
        <v>0</v>
      </c>
      <c r="BG323" s="203">
        <f>IF(N323="zákl. přenesená",J323,0)</f>
        <v>0</v>
      </c>
      <c r="BH323" s="203">
        <f>IF(N323="sníž. přenesená",J323,0)</f>
        <v>0</v>
      </c>
      <c r="BI323" s="203">
        <f>IF(N323="nulová",J323,0)</f>
        <v>0</v>
      </c>
      <c r="BJ323" s="23" t="s">
        <v>156</v>
      </c>
      <c r="BK323" s="203">
        <f>ROUND(I323*H323,2)</f>
        <v>0</v>
      </c>
      <c r="BL323" s="23" t="s">
        <v>242</v>
      </c>
      <c r="BM323" s="23" t="s">
        <v>794</v>
      </c>
    </row>
    <row r="324" spans="2:65" s="13" customFormat="1" ht="13.5">
      <c r="B324" s="241"/>
      <c r="C324" s="242"/>
      <c r="D324" s="216" t="s">
        <v>158</v>
      </c>
      <c r="E324" s="243" t="s">
        <v>21</v>
      </c>
      <c r="F324" s="244" t="s">
        <v>795</v>
      </c>
      <c r="G324" s="242"/>
      <c r="H324" s="245" t="s">
        <v>21</v>
      </c>
      <c r="I324" s="246"/>
      <c r="J324" s="242"/>
      <c r="K324" s="242"/>
      <c r="L324" s="247"/>
      <c r="M324" s="248"/>
      <c r="N324" s="249"/>
      <c r="O324" s="249"/>
      <c r="P324" s="249"/>
      <c r="Q324" s="249"/>
      <c r="R324" s="249"/>
      <c r="S324" s="249"/>
      <c r="T324" s="250"/>
      <c r="AT324" s="251" t="s">
        <v>158</v>
      </c>
      <c r="AU324" s="251" t="s">
        <v>156</v>
      </c>
      <c r="AV324" s="13" t="s">
        <v>78</v>
      </c>
      <c r="AW324" s="13" t="s">
        <v>34</v>
      </c>
      <c r="AX324" s="13" t="s">
        <v>70</v>
      </c>
      <c r="AY324" s="251" t="s">
        <v>147</v>
      </c>
    </row>
    <row r="325" spans="2:65" s="11" customFormat="1" ht="13.5">
      <c r="B325" s="204"/>
      <c r="C325" s="205"/>
      <c r="D325" s="216" t="s">
        <v>158</v>
      </c>
      <c r="E325" s="217" t="s">
        <v>21</v>
      </c>
      <c r="F325" s="218" t="s">
        <v>796</v>
      </c>
      <c r="G325" s="205"/>
      <c r="H325" s="219">
        <v>11.76</v>
      </c>
      <c r="I325" s="210"/>
      <c r="J325" s="205"/>
      <c r="K325" s="205"/>
      <c r="L325" s="211"/>
      <c r="M325" s="212"/>
      <c r="N325" s="213"/>
      <c r="O325" s="213"/>
      <c r="P325" s="213"/>
      <c r="Q325" s="213"/>
      <c r="R325" s="213"/>
      <c r="S325" s="213"/>
      <c r="T325" s="214"/>
      <c r="AT325" s="215" t="s">
        <v>158</v>
      </c>
      <c r="AU325" s="215" t="s">
        <v>156</v>
      </c>
      <c r="AV325" s="11" t="s">
        <v>156</v>
      </c>
      <c r="AW325" s="11" t="s">
        <v>34</v>
      </c>
      <c r="AX325" s="11" t="s">
        <v>70</v>
      </c>
      <c r="AY325" s="215" t="s">
        <v>147</v>
      </c>
    </row>
    <row r="326" spans="2:65" s="13" customFormat="1" ht="13.5">
      <c r="B326" s="241"/>
      <c r="C326" s="242"/>
      <c r="D326" s="216" t="s">
        <v>158</v>
      </c>
      <c r="E326" s="243" t="s">
        <v>21</v>
      </c>
      <c r="F326" s="244" t="s">
        <v>797</v>
      </c>
      <c r="G326" s="242"/>
      <c r="H326" s="245" t="s">
        <v>21</v>
      </c>
      <c r="I326" s="246"/>
      <c r="J326" s="242"/>
      <c r="K326" s="242"/>
      <c r="L326" s="247"/>
      <c r="M326" s="248"/>
      <c r="N326" s="249"/>
      <c r="O326" s="249"/>
      <c r="P326" s="249"/>
      <c r="Q326" s="249"/>
      <c r="R326" s="249"/>
      <c r="S326" s="249"/>
      <c r="T326" s="250"/>
      <c r="AT326" s="251" t="s">
        <v>158</v>
      </c>
      <c r="AU326" s="251" t="s">
        <v>156</v>
      </c>
      <c r="AV326" s="13" t="s">
        <v>78</v>
      </c>
      <c r="AW326" s="13" t="s">
        <v>34</v>
      </c>
      <c r="AX326" s="13" t="s">
        <v>70</v>
      </c>
      <c r="AY326" s="251" t="s">
        <v>147</v>
      </c>
    </row>
    <row r="327" spans="2:65" s="11" customFormat="1" ht="13.5">
      <c r="B327" s="204"/>
      <c r="C327" s="205"/>
      <c r="D327" s="216" t="s">
        <v>158</v>
      </c>
      <c r="E327" s="217" t="s">
        <v>21</v>
      </c>
      <c r="F327" s="218" t="s">
        <v>798</v>
      </c>
      <c r="G327" s="205"/>
      <c r="H327" s="219">
        <v>3.35</v>
      </c>
      <c r="I327" s="210"/>
      <c r="J327" s="205"/>
      <c r="K327" s="205"/>
      <c r="L327" s="211"/>
      <c r="M327" s="212"/>
      <c r="N327" s="213"/>
      <c r="O327" s="213"/>
      <c r="P327" s="213"/>
      <c r="Q327" s="213"/>
      <c r="R327" s="213"/>
      <c r="S327" s="213"/>
      <c r="T327" s="214"/>
      <c r="AT327" s="215" t="s">
        <v>158</v>
      </c>
      <c r="AU327" s="215" t="s">
        <v>156</v>
      </c>
      <c r="AV327" s="11" t="s">
        <v>156</v>
      </c>
      <c r="AW327" s="11" t="s">
        <v>34</v>
      </c>
      <c r="AX327" s="11" t="s">
        <v>70</v>
      </c>
      <c r="AY327" s="215" t="s">
        <v>147</v>
      </c>
    </row>
    <row r="328" spans="2:65" s="12" customFormat="1" ht="13.5">
      <c r="B328" s="220"/>
      <c r="C328" s="221"/>
      <c r="D328" s="206" t="s">
        <v>158</v>
      </c>
      <c r="E328" s="222" t="s">
        <v>21</v>
      </c>
      <c r="F328" s="223" t="s">
        <v>170</v>
      </c>
      <c r="G328" s="221"/>
      <c r="H328" s="224">
        <v>15.11</v>
      </c>
      <c r="I328" s="225"/>
      <c r="J328" s="221"/>
      <c r="K328" s="221"/>
      <c r="L328" s="226"/>
      <c r="M328" s="227"/>
      <c r="N328" s="228"/>
      <c r="O328" s="228"/>
      <c r="P328" s="228"/>
      <c r="Q328" s="228"/>
      <c r="R328" s="228"/>
      <c r="S328" s="228"/>
      <c r="T328" s="229"/>
      <c r="AT328" s="230" t="s">
        <v>158</v>
      </c>
      <c r="AU328" s="230" t="s">
        <v>156</v>
      </c>
      <c r="AV328" s="12" t="s">
        <v>155</v>
      </c>
      <c r="AW328" s="12" t="s">
        <v>34</v>
      </c>
      <c r="AX328" s="12" t="s">
        <v>78</v>
      </c>
      <c r="AY328" s="230" t="s">
        <v>147</v>
      </c>
    </row>
    <row r="329" spans="2:65" s="1" customFormat="1" ht="22.5" customHeight="1">
      <c r="B329" s="40"/>
      <c r="C329" s="231" t="s">
        <v>799</v>
      </c>
      <c r="D329" s="231" t="s">
        <v>243</v>
      </c>
      <c r="E329" s="232" t="s">
        <v>800</v>
      </c>
      <c r="F329" s="233" t="s">
        <v>801</v>
      </c>
      <c r="G329" s="234" t="s">
        <v>153</v>
      </c>
      <c r="H329" s="235">
        <v>53</v>
      </c>
      <c r="I329" s="236"/>
      <c r="J329" s="237">
        <f>ROUND(I329*H329,2)</f>
        <v>0</v>
      </c>
      <c r="K329" s="233" t="s">
        <v>154</v>
      </c>
      <c r="L329" s="238"/>
      <c r="M329" s="239" t="s">
        <v>21</v>
      </c>
      <c r="N329" s="240" t="s">
        <v>42</v>
      </c>
      <c r="O329" s="41"/>
      <c r="P329" s="201">
        <f>O329*H329</f>
        <v>0</v>
      </c>
      <c r="Q329" s="201">
        <v>3.6000000000000002E-4</v>
      </c>
      <c r="R329" s="201">
        <f>Q329*H329</f>
        <v>1.908E-2</v>
      </c>
      <c r="S329" s="201">
        <v>0</v>
      </c>
      <c r="T329" s="202">
        <f>S329*H329</f>
        <v>0</v>
      </c>
      <c r="AR329" s="23" t="s">
        <v>332</v>
      </c>
      <c r="AT329" s="23" t="s">
        <v>243</v>
      </c>
      <c r="AU329" s="23" t="s">
        <v>156</v>
      </c>
      <c r="AY329" s="23" t="s">
        <v>147</v>
      </c>
      <c r="BE329" s="203">
        <f>IF(N329="základní",J329,0)</f>
        <v>0</v>
      </c>
      <c r="BF329" s="203">
        <f>IF(N329="snížená",J329,0)</f>
        <v>0</v>
      </c>
      <c r="BG329" s="203">
        <f>IF(N329="zákl. přenesená",J329,0)</f>
        <v>0</v>
      </c>
      <c r="BH329" s="203">
        <f>IF(N329="sníž. přenesená",J329,0)</f>
        <v>0</v>
      </c>
      <c r="BI329" s="203">
        <f>IF(N329="nulová",J329,0)</f>
        <v>0</v>
      </c>
      <c r="BJ329" s="23" t="s">
        <v>156</v>
      </c>
      <c r="BK329" s="203">
        <f>ROUND(I329*H329,2)</f>
        <v>0</v>
      </c>
      <c r="BL329" s="23" t="s">
        <v>242</v>
      </c>
      <c r="BM329" s="23" t="s">
        <v>802</v>
      </c>
    </row>
    <row r="330" spans="2:65" s="11" customFormat="1" ht="13.5">
      <c r="B330" s="204"/>
      <c r="C330" s="205"/>
      <c r="D330" s="206" t="s">
        <v>158</v>
      </c>
      <c r="E330" s="207" t="s">
        <v>21</v>
      </c>
      <c r="F330" s="208" t="s">
        <v>803</v>
      </c>
      <c r="G330" s="205"/>
      <c r="H330" s="209">
        <v>53</v>
      </c>
      <c r="I330" s="210"/>
      <c r="J330" s="205"/>
      <c r="K330" s="205"/>
      <c r="L330" s="211"/>
      <c r="M330" s="212"/>
      <c r="N330" s="213"/>
      <c r="O330" s="213"/>
      <c r="P330" s="213"/>
      <c r="Q330" s="213"/>
      <c r="R330" s="213"/>
      <c r="S330" s="213"/>
      <c r="T330" s="214"/>
      <c r="AT330" s="215" t="s">
        <v>158</v>
      </c>
      <c r="AU330" s="215" t="s">
        <v>156</v>
      </c>
      <c r="AV330" s="11" t="s">
        <v>156</v>
      </c>
      <c r="AW330" s="11" t="s">
        <v>34</v>
      </c>
      <c r="AX330" s="11" t="s">
        <v>78</v>
      </c>
      <c r="AY330" s="215" t="s">
        <v>147</v>
      </c>
    </row>
    <row r="331" spans="2:65" s="1" customFormat="1" ht="22.5" customHeight="1">
      <c r="B331" s="40"/>
      <c r="C331" s="192" t="s">
        <v>804</v>
      </c>
      <c r="D331" s="192" t="s">
        <v>150</v>
      </c>
      <c r="E331" s="193" t="s">
        <v>805</v>
      </c>
      <c r="F331" s="194" t="s">
        <v>806</v>
      </c>
      <c r="G331" s="195" t="s">
        <v>165</v>
      </c>
      <c r="H331" s="196">
        <v>13.858000000000001</v>
      </c>
      <c r="I331" s="197"/>
      <c r="J331" s="198">
        <f>ROUND(I331*H331,2)</f>
        <v>0</v>
      </c>
      <c r="K331" s="194" t="s">
        <v>154</v>
      </c>
      <c r="L331" s="60"/>
      <c r="M331" s="199" t="s">
        <v>21</v>
      </c>
      <c r="N331" s="200" t="s">
        <v>42</v>
      </c>
      <c r="O331" s="41"/>
      <c r="P331" s="201">
        <f>O331*H331</f>
        <v>0</v>
      </c>
      <c r="Q331" s="201">
        <v>3.6700000000000001E-3</v>
      </c>
      <c r="R331" s="201">
        <f>Q331*H331</f>
        <v>5.0858860000000006E-2</v>
      </c>
      <c r="S331" s="201">
        <v>0</v>
      </c>
      <c r="T331" s="202">
        <f>S331*H331</f>
        <v>0</v>
      </c>
      <c r="AR331" s="23" t="s">
        <v>242</v>
      </c>
      <c r="AT331" s="23" t="s">
        <v>150</v>
      </c>
      <c r="AU331" s="23" t="s">
        <v>156</v>
      </c>
      <c r="AY331" s="23" t="s">
        <v>147</v>
      </c>
      <c r="BE331" s="203">
        <f>IF(N331="základní",J331,0)</f>
        <v>0</v>
      </c>
      <c r="BF331" s="203">
        <f>IF(N331="snížená",J331,0)</f>
        <v>0</v>
      </c>
      <c r="BG331" s="203">
        <f>IF(N331="zákl. přenesená",J331,0)</f>
        <v>0</v>
      </c>
      <c r="BH331" s="203">
        <f>IF(N331="sníž. přenesená",J331,0)</f>
        <v>0</v>
      </c>
      <c r="BI331" s="203">
        <f>IF(N331="nulová",J331,0)</f>
        <v>0</v>
      </c>
      <c r="BJ331" s="23" t="s">
        <v>156</v>
      </c>
      <c r="BK331" s="203">
        <f>ROUND(I331*H331,2)</f>
        <v>0</v>
      </c>
      <c r="BL331" s="23" t="s">
        <v>242</v>
      </c>
      <c r="BM331" s="23" t="s">
        <v>807</v>
      </c>
    </row>
    <row r="332" spans="2:65" s="11" customFormat="1" ht="13.5">
      <c r="B332" s="204"/>
      <c r="C332" s="205"/>
      <c r="D332" s="216" t="s">
        <v>158</v>
      </c>
      <c r="E332" s="217" t="s">
        <v>21</v>
      </c>
      <c r="F332" s="218" t="s">
        <v>808</v>
      </c>
      <c r="G332" s="205"/>
      <c r="H332" s="219">
        <v>8.84</v>
      </c>
      <c r="I332" s="210"/>
      <c r="J332" s="205"/>
      <c r="K332" s="205"/>
      <c r="L332" s="211"/>
      <c r="M332" s="212"/>
      <c r="N332" s="213"/>
      <c r="O332" s="213"/>
      <c r="P332" s="213"/>
      <c r="Q332" s="213"/>
      <c r="R332" s="213"/>
      <c r="S332" s="213"/>
      <c r="T332" s="214"/>
      <c r="AT332" s="215" t="s">
        <v>158</v>
      </c>
      <c r="AU332" s="215" t="s">
        <v>156</v>
      </c>
      <c r="AV332" s="11" t="s">
        <v>156</v>
      </c>
      <c r="AW332" s="11" t="s">
        <v>34</v>
      </c>
      <c r="AX332" s="11" t="s">
        <v>70</v>
      </c>
      <c r="AY332" s="215" t="s">
        <v>147</v>
      </c>
    </row>
    <row r="333" spans="2:65" s="11" customFormat="1" ht="13.5">
      <c r="B333" s="204"/>
      <c r="C333" s="205"/>
      <c r="D333" s="216" t="s">
        <v>158</v>
      </c>
      <c r="E333" s="217" t="s">
        <v>21</v>
      </c>
      <c r="F333" s="218" t="s">
        <v>809</v>
      </c>
      <c r="G333" s="205"/>
      <c r="H333" s="219">
        <v>3.0379999999999998</v>
      </c>
      <c r="I333" s="210"/>
      <c r="J333" s="205"/>
      <c r="K333" s="205"/>
      <c r="L333" s="211"/>
      <c r="M333" s="212"/>
      <c r="N333" s="213"/>
      <c r="O333" s="213"/>
      <c r="P333" s="213"/>
      <c r="Q333" s="213"/>
      <c r="R333" s="213"/>
      <c r="S333" s="213"/>
      <c r="T333" s="214"/>
      <c r="AT333" s="215" t="s">
        <v>158</v>
      </c>
      <c r="AU333" s="215" t="s">
        <v>156</v>
      </c>
      <c r="AV333" s="11" t="s">
        <v>156</v>
      </c>
      <c r="AW333" s="11" t="s">
        <v>34</v>
      </c>
      <c r="AX333" s="11" t="s">
        <v>70</v>
      </c>
      <c r="AY333" s="215" t="s">
        <v>147</v>
      </c>
    </row>
    <row r="334" spans="2:65" s="11" customFormat="1" ht="13.5">
      <c r="B334" s="204"/>
      <c r="C334" s="205"/>
      <c r="D334" s="216" t="s">
        <v>158</v>
      </c>
      <c r="E334" s="217" t="s">
        <v>21</v>
      </c>
      <c r="F334" s="218" t="s">
        <v>810</v>
      </c>
      <c r="G334" s="205"/>
      <c r="H334" s="219">
        <v>1.17</v>
      </c>
      <c r="I334" s="210"/>
      <c r="J334" s="205"/>
      <c r="K334" s="205"/>
      <c r="L334" s="211"/>
      <c r="M334" s="212"/>
      <c r="N334" s="213"/>
      <c r="O334" s="213"/>
      <c r="P334" s="213"/>
      <c r="Q334" s="213"/>
      <c r="R334" s="213"/>
      <c r="S334" s="213"/>
      <c r="T334" s="214"/>
      <c r="AT334" s="215" t="s">
        <v>158</v>
      </c>
      <c r="AU334" s="215" t="s">
        <v>156</v>
      </c>
      <c r="AV334" s="11" t="s">
        <v>156</v>
      </c>
      <c r="AW334" s="11" t="s">
        <v>34</v>
      </c>
      <c r="AX334" s="11" t="s">
        <v>70</v>
      </c>
      <c r="AY334" s="215" t="s">
        <v>147</v>
      </c>
    </row>
    <row r="335" spans="2:65" s="11" customFormat="1" ht="13.5">
      <c r="B335" s="204"/>
      <c r="C335" s="205"/>
      <c r="D335" s="216" t="s">
        <v>158</v>
      </c>
      <c r="E335" s="217" t="s">
        <v>21</v>
      </c>
      <c r="F335" s="218" t="s">
        <v>811</v>
      </c>
      <c r="G335" s="205"/>
      <c r="H335" s="219">
        <v>0.81</v>
      </c>
      <c r="I335" s="210"/>
      <c r="J335" s="205"/>
      <c r="K335" s="205"/>
      <c r="L335" s="211"/>
      <c r="M335" s="212"/>
      <c r="N335" s="213"/>
      <c r="O335" s="213"/>
      <c r="P335" s="213"/>
      <c r="Q335" s="213"/>
      <c r="R335" s="213"/>
      <c r="S335" s="213"/>
      <c r="T335" s="214"/>
      <c r="AT335" s="215" t="s">
        <v>158</v>
      </c>
      <c r="AU335" s="215" t="s">
        <v>156</v>
      </c>
      <c r="AV335" s="11" t="s">
        <v>156</v>
      </c>
      <c r="AW335" s="11" t="s">
        <v>34</v>
      </c>
      <c r="AX335" s="11" t="s">
        <v>70</v>
      </c>
      <c r="AY335" s="215" t="s">
        <v>147</v>
      </c>
    </row>
    <row r="336" spans="2:65" s="12" customFormat="1" ht="13.5">
      <c r="B336" s="220"/>
      <c r="C336" s="221"/>
      <c r="D336" s="206" t="s">
        <v>158</v>
      </c>
      <c r="E336" s="222" t="s">
        <v>21</v>
      </c>
      <c r="F336" s="223" t="s">
        <v>170</v>
      </c>
      <c r="G336" s="221"/>
      <c r="H336" s="224">
        <v>13.858000000000001</v>
      </c>
      <c r="I336" s="225"/>
      <c r="J336" s="221"/>
      <c r="K336" s="221"/>
      <c r="L336" s="226"/>
      <c r="M336" s="227"/>
      <c r="N336" s="228"/>
      <c r="O336" s="228"/>
      <c r="P336" s="228"/>
      <c r="Q336" s="228"/>
      <c r="R336" s="228"/>
      <c r="S336" s="228"/>
      <c r="T336" s="229"/>
      <c r="AT336" s="230" t="s">
        <v>158</v>
      </c>
      <c r="AU336" s="230" t="s">
        <v>156</v>
      </c>
      <c r="AV336" s="12" t="s">
        <v>155</v>
      </c>
      <c r="AW336" s="12" t="s">
        <v>34</v>
      </c>
      <c r="AX336" s="12" t="s">
        <v>78</v>
      </c>
      <c r="AY336" s="230" t="s">
        <v>147</v>
      </c>
    </row>
    <row r="337" spans="2:65" s="1" customFormat="1" ht="22.5" customHeight="1">
      <c r="B337" s="40"/>
      <c r="C337" s="231" t="s">
        <v>812</v>
      </c>
      <c r="D337" s="231" t="s">
        <v>243</v>
      </c>
      <c r="E337" s="232" t="s">
        <v>813</v>
      </c>
      <c r="F337" s="233" t="s">
        <v>814</v>
      </c>
      <c r="G337" s="234" t="s">
        <v>165</v>
      </c>
      <c r="H337" s="235">
        <v>15.244</v>
      </c>
      <c r="I337" s="236"/>
      <c r="J337" s="237">
        <f>ROUND(I337*H337,2)</f>
        <v>0</v>
      </c>
      <c r="K337" s="233" t="s">
        <v>154</v>
      </c>
      <c r="L337" s="238"/>
      <c r="M337" s="239" t="s">
        <v>21</v>
      </c>
      <c r="N337" s="240" t="s">
        <v>42</v>
      </c>
      <c r="O337" s="41"/>
      <c r="P337" s="201">
        <f>O337*H337</f>
        <v>0</v>
      </c>
      <c r="Q337" s="201">
        <v>1.7999999999999999E-2</v>
      </c>
      <c r="R337" s="201">
        <f>Q337*H337</f>
        <v>0.27439199999999997</v>
      </c>
      <c r="S337" s="201">
        <v>0</v>
      </c>
      <c r="T337" s="202">
        <f>S337*H337</f>
        <v>0</v>
      </c>
      <c r="AR337" s="23" t="s">
        <v>332</v>
      </c>
      <c r="AT337" s="23" t="s">
        <v>243</v>
      </c>
      <c r="AU337" s="23" t="s">
        <v>156</v>
      </c>
      <c r="AY337" s="23" t="s">
        <v>147</v>
      </c>
      <c r="BE337" s="203">
        <f>IF(N337="základní",J337,0)</f>
        <v>0</v>
      </c>
      <c r="BF337" s="203">
        <f>IF(N337="snížená",J337,0)</f>
        <v>0</v>
      </c>
      <c r="BG337" s="203">
        <f>IF(N337="zákl. přenesená",J337,0)</f>
        <v>0</v>
      </c>
      <c r="BH337" s="203">
        <f>IF(N337="sníž. přenesená",J337,0)</f>
        <v>0</v>
      </c>
      <c r="BI337" s="203">
        <f>IF(N337="nulová",J337,0)</f>
        <v>0</v>
      </c>
      <c r="BJ337" s="23" t="s">
        <v>156</v>
      </c>
      <c r="BK337" s="203">
        <f>ROUND(I337*H337,2)</f>
        <v>0</v>
      </c>
      <c r="BL337" s="23" t="s">
        <v>242</v>
      </c>
      <c r="BM337" s="23" t="s">
        <v>815</v>
      </c>
    </row>
    <row r="338" spans="2:65" s="11" customFormat="1" ht="13.5">
      <c r="B338" s="204"/>
      <c r="C338" s="205"/>
      <c r="D338" s="206" t="s">
        <v>158</v>
      </c>
      <c r="E338" s="205"/>
      <c r="F338" s="208" t="s">
        <v>816</v>
      </c>
      <c r="G338" s="205"/>
      <c r="H338" s="209">
        <v>15.244</v>
      </c>
      <c r="I338" s="210"/>
      <c r="J338" s="205"/>
      <c r="K338" s="205"/>
      <c r="L338" s="211"/>
      <c r="M338" s="212"/>
      <c r="N338" s="213"/>
      <c r="O338" s="213"/>
      <c r="P338" s="213"/>
      <c r="Q338" s="213"/>
      <c r="R338" s="213"/>
      <c r="S338" s="213"/>
      <c r="T338" s="214"/>
      <c r="AT338" s="215" t="s">
        <v>158</v>
      </c>
      <c r="AU338" s="215" t="s">
        <v>156</v>
      </c>
      <c r="AV338" s="11" t="s">
        <v>156</v>
      </c>
      <c r="AW338" s="11" t="s">
        <v>6</v>
      </c>
      <c r="AX338" s="11" t="s">
        <v>78</v>
      </c>
      <c r="AY338" s="215" t="s">
        <v>147</v>
      </c>
    </row>
    <row r="339" spans="2:65" s="1" customFormat="1" ht="22.5" customHeight="1">
      <c r="B339" s="40"/>
      <c r="C339" s="192" t="s">
        <v>817</v>
      </c>
      <c r="D339" s="192" t="s">
        <v>150</v>
      </c>
      <c r="E339" s="193" t="s">
        <v>818</v>
      </c>
      <c r="F339" s="194" t="s">
        <v>819</v>
      </c>
      <c r="G339" s="195" t="s">
        <v>165</v>
      </c>
      <c r="H339" s="196">
        <v>5.0179999999999998</v>
      </c>
      <c r="I339" s="197"/>
      <c r="J339" s="198">
        <f>ROUND(I339*H339,2)</f>
        <v>0</v>
      </c>
      <c r="K339" s="194" t="s">
        <v>154</v>
      </c>
      <c r="L339" s="60"/>
      <c r="M339" s="199" t="s">
        <v>21</v>
      </c>
      <c r="N339" s="200" t="s">
        <v>42</v>
      </c>
      <c r="O339" s="41"/>
      <c r="P339" s="201">
        <f>O339*H339</f>
        <v>0</v>
      </c>
      <c r="Q339" s="201">
        <v>0</v>
      </c>
      <c r="R339" s="201">
        <f>Q339*H339</f>
        <v>0</v>
      </c>
      <c r="S339" s="201">
        <v>0</v>
      </c>
      <c r="T339" s="202">
        <f>S339*H339</f>
        <v>0</v>
      </c>
      <c r="AR339" s="23" t="s">
        <v>242</v>
      </c>
      <c r="AT339" s="23" t="s">
        <v>150</v>
      </c>
      <c r="AU339" s="23" t="s">
        <v>156</v>
      </c>
      <c r="AY339" s="23" t="s">
        <v>147</v>
      </c>
      <c r="BE339" s="203">
        <f>IF(N339="základní",J339,0)</f>
        <v>0</v>
      </c>
      <c r="BF339" s="203">
        <f>IF(N339="snížená",J339,0)</f>
        <v>0</v>
      </c>
      <c r="BG339" s="203">
        <f>IF(N339="zákl. přenesená",J339,0)</f>
        <v>0</v>
      </c>
      <c r="BH339" s="203">
        <f>IF(N339="sníž. přenesená",J339,0)</f>
        <v>0</v>
      </c>
      <c r="BI339" s="203">
        <f>IF(N339="nulová",J339,0)</f>
        <v>0</v>
      </c>
      <c r="BJ339" s="23" t="s">
        <v>156</v>
      </c>
      <c r="BK339" s="203">
        <f>ROUND(I339*H339,2)</f>
        <v>0</v>
      </c>
      <c r="BL339" s="23" t="s">
        <v>242</v>
      </c>
      <c r="BM339" s="23" t="s">
        <v>820</v>
      </c>
    </row>
    <row r="340" spans="2:65" s="11" customFormat="1" ht="13.5">
      <c r="B340" s="204"/>
      <c r="C340" s="205"/>
      <c r="D340" s="206" t="s">
        <v>158</v>
      </c>
      <c r="E340" s="207" t="s">
        <v>21</v>
      </c>
      <c r="F340" s="208" t="s">
        <v>821</v>
      </c>
      <c r="G340" s="205"/>
      <c r="H340" s="209">
        <v>5.0179999999999998</v>
      </c>
      <c r="I340" s="210"/>
      <c r="J340" s="205"/>
      <c r="K340" s="205"/>
      <c r="L340" s="211"/>
      <c r="M340" s="212"/>
      <c r="N340" s="213"/>
      <c r="O340" s="213"/>
      <c r="P340" s="213"/>
      <c r="Q340" s="213"/>
      <c r="R340" s="213"/>
      <c r="S340" s="213"/>
      <c r="T340" s="214"/>
      <c r="AT340" s="215" t="s">
        <v>158</v>
      </c>
      <c r="AU340" s="215" t="s">
        <v>156</v>
      </c>
      <c r="AV340" s="11" t="s">
        <v>156</v>
      </c>
      <c r="AW340" s="11" t="s">
        <v>34</v>
      </c>
      <c r="AX340" s="11" t="s">
        <v>78</v>
      </c>
      <c r="AY340" s="215" t="s">
        <v>147</v>
      </c>
    </row>
    <row r="341" spans="2:65" s="1" customFormat="1" ht="22.5" customHeight="1">
      <c r="B341" s="40"/>
      <c r="C341" s="192" t="s">
        <v>822</v>
      </c>
      <c r="D341" s="192" t="s">
        <v>150</v>
      </c>
      <c r="E341" s="193" t="s">
        <v>823</v>
      </c>
      <c r="F341" s="194" t="s">
        <v>824</v>
      </c>
      <c r="G341" s="195" t="s">
        <v>165</v>
      </c>
      <c r="H341" s="196">
        <v>5.0179999999999998</v>
      </c>
      <c r="I341" s="197"/>
      <c r="J341" s="198">
        <f>ROUND(I341*H341,2)</f>
        <v>0</v>
      </c>
      <c r="K341" s="194" t="s">
        <v>154</v>
      </c>
      <c r="L341" s="60"/>
      <c r="M341" s="199" t="s">
        <v>21</v>
      </c>
      <c r="N341" s="200" t="s">
        <v>42</v>
      </c>
      <c r="O341" s="41"/>
      <c r="P341" s="201">
        <f>O341*H341</f>
        <v>0</v>
      </c>
      <c r="Q341" s="201">
        <v>0</v>
      </c>
      <c r="R341" s="201">
        <f>Q341*H341</f>
        <v>0</v>
      </c>
      <c r="S341" s="201">
        <v>0</v>
      </c>
      <c r="T341" s="202">
        <f>S341*H341</f>
        <v>0</v>
      </c>
      <c r="AR341" s="23" t="s">
        <v>242</v>
      </c>
      <c r="AT341" s="23" t="s">
        <v>150</v>
      </c>
      <c r="AU341" s="23" t="s">
        <v>156</v>
      </c>
      <c r="AY341" s="23" t="s">
        <v>147</v>
      </c>
      <c r="BE341" s="203">
        <f>IF(N341="základní",J341,0)</f>
        <v>0</v>
      </c>
      <c r="BF341" s="203">
        <f>IF(N341="snížená",J341,0)</f>
        <v>0</v>
      </c>
      <c r="BG341" s="203">
        <f>IF(N341="zákl. přenesená",J341,0)</f>
        <v>0</v>
      </c>
      <c r="BH341" s="203">
        <f>IF(N341="sníž. přenesená",J341,0)</f>
        <v>0</v>
      </c>
      <c r="BI341" s="203">
        <f>IF(N341="nulová",J341,0)</f>
        <v>0</v>
      </c>
      <c r="BJ341" s="23" t="s">
        <v>156</v>
      </c>
      <c r="BK341" s="203">
        <f>ROUND(I341*H341,2)</f>
        <v>0</v>
      </c>
      <c r="BL341" s="23" t="s">
        <v>242</v>
      </c>
      <c r="BM341" s="23" t="s">
        <v>825</v>
      </c>
    </row>
    <row r="342" spans="2:65" s="1" customFormat="1" ht="22.5" customHeight="1">
      <c r="B342" s="40"/>
      <c r="C342" s="192" t="s">
        <v>826</v>
      </c>
      <c r="D342" s="192" t="s">
        <v>150</v>
      </c>
      <c r="E342" s="193" t="s">
        <v>827</v>
      </c>
      <c r="F342" s="194" t="s">
        <v>828</v>
      </c>
      <c r="G342" s="195" t="s">
        <v>276</v>
      </c>
      <c r="H342" s="196">
        <v>11.56</v>
      </c>
      <c r="I342" s="197"/>
      <c r="J342" s="198">
        <f>ROUND(I342*H342,2)</f>
        <v>0</v>
      </c>
      <c r="K342" s="194" t="s">
        <v>154</v>
      </c>
      <c r="L342" s="60"/>
      <c r="M342" s="199" t="s">
        <v>21</v>
      </c>
      <c r="N342" s="200" t="s">
        <v>42</v>
      </c>
      <c r="O342" s="41"/>
      <c r="P342" s="201">
        <f>O342*H342</f>
        <v>0</v>
      </c>
      <c r="Q342" s="201">
        <v>3.0000000000000001E-5</v>
      </c>
      <c r="R342" s="201">
        <f>Q342*H342</f>
        <v>3.4680000000000003E-4</v>
      </c>
      <c r="S342" s="201">
        <v>0</v>
      </c>
      <c r="T342" s="202">
        <f>S342*H342</f>
        <v>0</v>
      </c>
      <c r="AR342" s="23" t="s">
        <v>242</v>
      </c>
      <c r="AT342" s="23" t="s">
        <v>150</v>
      </c>
      <c r="AU342" s="23" t="s">
        <v>156</v>
      </c>
      <c r="AY342" s="23" t="s">
        <v>147</v>
      </c>
      <c r="BE342" s="203">
        <f>IF(N342="základní",J342,0)</f>
        <v>0</v>
      </c>
      <c r="BF342" s="203">
        <f>IF(N342="snížená",J342,0)</f>
        <v>0</v>
      </c>
      <c r="BG342" s="203">
        <f>IF(N342="zákl. přenesená",J342,0)</f>
        <v>0</v>
      </c>
      <c r="BH342" s="203">
        <f>IF(N342="sníž. přenesená",J342,0)</f>
        <v>0</v>
      </c>
      <c r="BI342" s="203">
        <f>IF(N342="nulová",J342,0)</f>
        <v>0</v>
      </c>
      <c r="BJ342" s="23" t="s">
        <v>156</v>
      </c>
      <c r="BK342" s="203">
        <f>ROUND(I342*H342,2)</f>
        <v>0</v>
      </c>
      <c r="BL342" s="23" t="s">
        <v>242</v>
      </c>
      <c r="BM342" s="23" t="s">
        <v>829</v>
      </c>
    </row>
    <row r="343" spans="2:65" s="11" customFormat="1" ht="13.5">
      <c r="B343" s="204"/>
      <c r="C343" s="205"/>
      <c r="D343" s="206" t="s">
        <v>158</v>
      </c>
      <c r="E343" s="207" t="s">
        <v>21</v>
      </c>
      <c r="F343" s="208" t="s">
        <v>830</v>
      </c>
      <c r="G343" s="205"/>
      <c r="H343" s="209">
        <v>11.56</v>
      </c>
      <c r="I343" s="210"/>
      <c r="J343" s="205"/>
      <c r="K343" s="205"/>
      <c r="L343" s="211"/>
      <c r="M343" s="212"/>
      <c r="N343" s="213"/>
      <c r="O343" s="213"/>
      <c r="P343" s="213"/>
      <c r="Q343" s="213"/>
      <c r="R343" s="213"/>
      <c r="S343" s="213"/>
      <c r="T343" s="214"/>
      <c r="AT343" s="215" t="s">
        <v>158</v>
      </c>
      <c r="AU343" s="215" t="s">
        <v>156</v>
      </c>
      <c r="AV343" s="11" t="s">
        <v>156</v>
      </c>
      <c r="AW343" s="11" t="s">
        <v>34</v>
      </c>
      <c r="AX343" s="11" t="s">
        <v>78</v>
      </c>
      <c r="AY343" s="215" t="s">
        <v>147</v>
      </c>
    </row>
    <row r="344" spans="2:65" s="1" customFormat="1" ht="22.5" customHeight="1">
      <c r="B344" s="40"/>
      <c r="C344" s="192" t="s">
        <v>831</v>
      </c>
      <c r="D344" s="192" t="s">
        <v>150</v>
      </c>
      <c r="E344" s="193" t="s">
        <v>832</v>
      </c>
      <c r="F344" s="194" t="s">
        <v>833</v>
      </c>
      <c r="G344" s="195" t="s">
        <v>165</v>
      </c>
      <c r="H344" s="196">
        <v>13.858000000000001</v>
      </c>
      <c r="I344" s="197"/>
      <c r="J344" s="198">
        <f>ROUND(I344*H344,2)</f>
        <v>0</v>
      </c>
      <c r="K344" s="194" t="s">
        <v>191</v>
      </c>
      <c r="L344" s="60"/>
      <c r="M344" s="199" t="s">
        <v>21</v>
      </c>
      <c r="N344" s="200" t="s">
        <v>42</v>
      </c>
      <c r="O344" s="41"/>
      <c r="P344" s="201">
        <f>O344*H344</f>
        <v>0</v>
      </c>
      <c r="Q344" s="201">
        <v>7.7000000000000002E-3</v>
      </c>
      <c r="R344" s="201">
        <f>Q344*H344</f>
        <v>0.10670660000000001</v>
      </c>
      <c r="S344" s="201">
        <v>0</v>
      </c>
      <c r="T344" s="202">
        <f>S344*H344</f>
        <v>0</v>
      </c>
      <c r="AR344" s="23" t="s">
        <v>242</v>
      </c>
      <c r="AT344" s="23" t="s">
        <v>150</v>
      </c>
      <c r="AU344" s="23" t="s">
        <v>156</v>
      </c>
      <c r="AY344" s="23" t="s">
        <v>147</v>
      </c>
      <c r="BE344" s="203">
        <f>IF(N344="základní",J344,0)</f>
        <v>0</v>
      </c>
      <c r="BF344" s="203">
        <f>IF(N344="snížená",J344,0)</f>
        <v>0</v>
      </c>
      <c r="BG344" s="203">
        <f>IF(N344="zákl. přenesená",J344,0)</f>
        <v>0</v>
      </c>
      <c r="BH344" s="203">
        <f>IF(N344="sníž. přenesená",J344,0)</f>
        <v>0</v>
      </c>
      <c r="BI344" s="203">
        <f>IF(N344="nulová",J344,0)</f>
        <v>0</v>
      </c>
      <c r="BJ344" s="23" t="s">
        <v>156</v>
      </c>
      <c r="BK344" s="203">
        <f>ROUND(I344*H344,2)</f>
        <v>0</v>
      </c>
      <c r="BL344" s="23" t="s">
        <v>242</v>
      </c>
      <c r="BM344" s="23" t="s">
        <v>834</v>
      </c>
    </row>
    <row r="345" spans="2:65" s="1" customFormat="1" ht="31.5" customHeight="1">
      <c r="B345" s="40"/>
      <c r="C345" s="192" t="s">
        <v>835</v>
      </c>
      <c r="D345" s="192" t="s">
        <v>150</v>
      </c>
      <c r="E345" s="193" t="s">
        <v>836</v>
      </c>
      <c r="F345" s="194" t="s">
        <v>837</v>
      </c>
      <c r="G345" s="195" t="s">
        <v>165</v>
      </c>
      <c r="H345" s="196">
        <v>41.573999999999998</v>
      </c>
      <c r="I345" s="197"/>
      <c r="J345" s="198">
        <f>ROUND(I345*H345,2)</f>
        <v>0</v>
      </c>
      <c r="K345" s="194" t="s">
        <v>191</v>
      </c>
      <c r="L345" s="60"/>
      <c r="M345" s="199" t="s">
        <v>21</v>
      </c>
      <c r="N345" s="200" t="s">
        <v>42</v>
      </c>
      <c r="O345" s="41"/>
      <c r="P345" s="201">
        <f>O345*H345</f>
        <v>0</v>
      </c>
      <c r="Q345" s="201">
        <v>1.7899999999999999E-3</v>
      </c>
      <c r="R345" s="201">
        <f>Q345*H345</f>
        <v>7.4417459999999991E-2</v>
      </c>
      <c r="S345" s="201">
        <v>0</v>
      </c>
      <c r="T345" s="202">
        <f>S345*H345</f>
        <v>0</v>
      </c>
      <c r="AR345" s="23" t="s">
        <v>242</v>
      </c>
      <c r="AT345" s="23" t="s">
        <v>150</v>
      </c>
      <c r="AU345" s="23" t="s">
        <v>156</v>
      </c>
      <c r="AY345" s="23" t="s">
        <v>147</v>
      </c>
      <c r="BE345" s="203">
        <f>IF(N345="základní",J345,0)</f>
        <v>0</v>
      </c>
      <c r="BF345" s="203">
        <f>IF(N345="snížená",J345,0)</f>
        <v>0</v>
      </c>
      <c r="BG345" s="203">
        <f>IF(N345="zákl. přenesená",J345,0)</f>
        <v>0</v>
      </c>
      <c r="BH345" s="203">
        <f>IF(N345="sníž. přenesená",J345,0)</f>
        <v>0</v>
      </c>
      <c r="BI345" s="203">
        <f>IF(N345="nulová",J345,0)</f>
        <v>0</v>
      </c>
      <c r="BJ345" s="23" t="s">
        <v>156</v>
      </c>
      <c r="BK345" s="203">
        <f>ROUND(I345*H345,2)</f>
        <v>0</v>
      </c>
      <c r="BL345" s="23" t="s">
        <v>242</v>
      </c>
      <c r="BM345" s="23" t="s">
        <v>838</v>
      </c>
    </row>
    <row r="346" spans="2:65" s="11" customFormat="1" ht="13.5">
      <c r="B346" s="204"/>
      <c r="C346" s="205"/>
      <c r="D346" s="206" t="s">
        <v>158</v>
      </c>
      <c r="E346" s="205"/>
      <c r="F346" s="208" t="s">
        <v>839</v>
      </c>
      <c r="G346" s="205"/>
      <c r="H346" s="209">
        <v>41.573999999999998</v>
      </c>
      <c r="I346" s="210"/>
      <c r="J346" s="205"/>
      <c r="K346" s="205"/>
      <c r="L346" s="211"/>
      <c r="M346" s="212"/>
      <c r="N346" s="213"/>
      <c r="O346" s="213"/>
      <c r="P346" s="213"/>
      <c r="Q346" s="213"/>
      <c r="R346" s="213"/>
      <c r="S346" s="213"/>
      <c r="T346" s="214"/>
      <c r="AT346" s="215" t="s">
        <v>158</v>
      </c>
      <c r="AU346" s="215" t="s">
        <v>156</v>
      </c>
      <c r="AV346" s="11" t="s">
        <v>156</v>
      </c>
      <c r="AW346" s="11" t="s">
        <v>6</v>
      </c>
      <c r="AX346" s="11" t="s">
        <v>78</v>
      </c>
      <c r="AY346" s="215" t="s">
        <v>147</v>
      </c>
    </row>
    <row r="347" spans="2:65" s="1" customFormat="1" ht="22.5" customHeight="1">
      <c r="B347" s="40"/>
      <c r="C347" s="192" t="s">
        <v>840</v>
      </c>
      <c r="D347" s="192" t="s">
        <v>150</v>
      </c>
      <c r="E347" s="193" t="s">
        <v>841</v>
      </c>
      <c r="F347" s="194" t="s">
        <v>842</v>
      </c>
      <c r="G347" s="195" t="s">
        <v>369</v>
      </c>
      <c r="H347" s="257"/>
      <c r="I347" s="197"/>
      <c r="J347" s="198">
        <f>ROUND(I347*H347,2)</f>
        <v>0</v>
      </c>
      <c r="K347" s="194" t="s">
        <v>191</v>
      </c>
      <c r="L347" s="60"/>
      <c r="M347" s="199" t="s">
        <v>21</v>
      </c>
      <c r="N347" s="200" t="s">
        <v>42</v>
      </c>
      <c r="O347" s="41"/>
      <c r="P347" s="201">
        <f>O347*H347</f>
        <v>0</v>
      </c>
      <c r="Q347" s="201">
        <v>0</v>
      </c>
      <c r="R347" s="201">
        <f>Q347*H347</f>
        <v>0</v>
      </c>
      <c r="S347" s="201">
        <v>0</v>
      </c>
      <c r="T347" s="202">
        <f>S347*H347</f>
        <v>0</v>
      </c>
      <c r="AR347" s="23" t="s">
        <v>242</v>
      </c>
      <c r="AT347" s="23" t="s">
        <v>150</v>
      </c>
      <c r="AU347" s="23" t="s">
        <v>156</v>
      </c>
      <c r="AY347" s="23" t="s">
        <v>147</v>
      </c>
      <c r="BE347" s="203">
        <f>IF(N347="základní",J347,0)</f>
        <v>0</v>
      </c>
      <c r="BF347" s="203">
        <f>IF(N347="snížená",J347,0)</f>
        <v>0</v>
      </c>
      <c r="BG347" s="203">
        <f>IF(N347="zákl. přenesená",J347,0)</f>
        <v>0</v>
      </c>
      <c r="BH347" s="203">
        <f>IF(N347="sníž. přenesená",J347,0)</f>
        <v>0</v>
      </c>
      <c r="BI347" s="203">
        <f>IF(N347="nulová",J347,0)</f>
        <v>0</v>
      </c>
      <c r="BJ347" s="23" t="s">
        <v>156</v>
      </c>
      <c r="BK347" s="203">
        <f>ROUND(I347*H347,2)</f>
        <v>0</v>
      </c>
      <c r="BL347" s="23" t="s">
        <v>242</v>
      </c>
      <c r="BM347" s="23" t="s">
        <v>843</v>
      </c>
    </row>
    <row r="348" spans="2:65" s="10" customFormat="1" ht="29.85" customHeight="1">
      <c r="B348" s="175"/>
      <c r="C348" s="176"/>
      <c r="D348" s="189" t="s">
        <v>69</v>
      </c>
      <c r="E348" s="190" t="s">
        <v>844</v>
      </c>
      <c r="F348" s="190" t="s">
        <v>845</v>
      </c>
      <c r="G348" s="176"/>
      <c r="H348" s="176"/>
      <c r="I348" s="179"/>
      <c r="J348" s="191">
        <f>BK348</f>
        <v>0</v>
      </c>
      <c r="K348" s="176"/>
      <c r="L348" s="181"/>
      <c r="M348" s="182"/>
      <c r="N348" s="183"/>
      <c r="O348" s="183"/>
      <c r="P348" s="184">
        <f>SUM(P349:P375)</f>
        <v>0</v>
      </c>
      <c r="Q348" s="183"/>
      <c r="R348" s="184">
        <f>SUM(R349:R375)</f>
        <v>0.45818797999999999</v>
      </c>
      <c r="S348" s="183"/>
      <c r="T348" s="185">
        <f>SUM(T349:T375)</f>
        <v>5.5566000000000004E-2</v>
      </c>
      <c r="AR348" s="186" t="s">
        <v>156</v>
      </c>
      <c r="AT348" s="187" t="s">
        <v>69</v>
      </c>
      <c r="AU348" s="187" t="s">
        <v>78</v>
      </c>
      <c r="AY348" s="186" t="s">
        <v>147</v>
      </c>
      <c r="BK348" s="188">
        <f>SUM(BK349:BK375)</f>
        <v>0</v>
      </c>
    </row>
    <row r="349" spans="2:65" s="1" customFormat="1" ht="22.5" customHeight="1">
      <c r="B349" s="40"/>
      <c r="C349" s="192" t="s">
        <v>846</v>
      </c>
      <c r="D349" s="192" t="s">
        <v>150</v>
      </c>
      <c r="E349" s="193" t="s">
        <v>847</v>
      </c>
      <c r="F349" s="194" t="s">
        <v>848</v>
      </c>
      <c r="G349" s="195" t="s">
        <v>276</v>
      </c>
      <c r="H349" s="196">
        <v>55.566000000000003</v>
      </c>
      <c r="I349" s="197"/>
      <c r="J349" s="198">
        <f>ROUND(I349*H349,2)</f>
        <v>0</v>
      </c>
      <c r="K349" s="194" t="s">
        <v>154</v>
      </c>
      <c r="L349" s="60"/>
      <c r="M349" s="199" t="s">
        <v>21</v>
      </c>
      <c r="N349" s="200" t="s">
        <v>42</v>
      </c>
      <c r="O349" s="41"/>
      <c r="P349" s="201">
        <f>O349*H349</f>
        <v>0</v>
      </c>
      <c r="Q349" s="201">
        <v>0</v>
      </c>
      <c r="R349" s="201">
        <f>Q349*H349</f>
        <v>0</v>
      </c>
      <c r="S349" s="201">
        <v>1E-3</v>
      </c>
      <c r="T349" s="202">
        <f>S349*H349</f>
        <v>5.5566000000000004E-2</v>
      </c>
      <c r="AR349" s="23" t="s">
        <v>242</v>
      </c>
      <c r="AT349" s="23" t="s">
        <v>150</v>
      </c>
      <c r="AU349" s="23" t="s">
        <v>156</v>
      </c>
      <c r="AY349" s="23" t="s">
        <v>147</v>
      </c>
      <c r="BE349" s="203">
        <f>IF(N349="základní",J349,0)</f>
        <v>0</v>
      </c>
      <c r="BF349" s="203">
        <f>IF(N349="snížená",J349,0)</f>
        <v>0</v>
      </c>
      <c r="BG349" s="203">
        <f>IF(N349="zákl. přenesená",J349,0)</f>
        <v>0</v>
      </c>
      <c r="BH349" s="203">
        <f>IF(N349="sníž. přenesená",J349,0)</f>
        <v>0</v>
      </c>
      <c r="BI349" s="203">
        <f>IF(N349="nulová",J349,0)</f>
        <v>0</v>
      </c>
      <c r="BJ349" s="23" t="s">
        <v>156</v>
      </c>
      <c r="BK349" s="203">
        <f>ROUND(I349*H349,2)</f>
        <v>0</v>
      </c>
      <c r="BL349" s="23" t="s">
        <v>242</v>
      </c>
      <c r="BM349" s="23" t="s">
        <v>849</v>
      </c>
    </row>
    <row r="350" spans="2:65" s="13" customFormat="1" ht="13.5">
      <c r="B350" s="241"/>
      <c r="C350" s="242"/>
      <c r="D350" s="216" t="s">
        <v>158</v>
      </c>
      <c r="E350" s="243" t="s">
        <v>21</v>
      </c>
      <c r="F350" s="244" t="s">
        <v>850</v>
      </c>
      <c r="G350" s="242"/>
      <c r="H350" s="245" t="s">
        <v>21</v>
      </c>
      <c r="I350" s="246"/>
      <c r="J350" s="242"/>
      <c r="K350" s="242"/>
      <c r="L350" s="247"/>
      <c r="M350" s="248"/>
      <c r="N350" s="249"/>
      <c r="O350" s="249"/>
      <c r="P350" s="249"/>
      <c r="Q350" s="249"/>
      <c r="R350" s="249"/>
      <c r="S350" s="249"/>
      <c r="T350" s="250"/>
      <c r="AT350" s="251" t="s">
        <v>158</v>
      </c>
      <c r="AU350" s="251" t="s">
        <v>156</v>
      </c>
      <c r="AV350" s="13" t="s">
        <v>78</v>
      </c>
      <c r="AW350" s="13" t="s">
        <v>34</v>
      </c>
      <c r="AX350" s="13" t="s">
        <v>70</v>
      </c>
      <c r="AY350" s="251" t="s">
        <v>147</v>
      </c>
    </row>
    <row r="351" spans="2:65" s="11" customFormat="1" ht="13.5">
      <c r="B351" s="204"/>
      <c r="C351" s="205"/>
      <c r="D351" s="216" t="s">
        <v>158</v>
      </c>
      <c r="E351" s="217" t="s">
        <v>21</v>
      </c>
      <c r="F351" s="218" t="s">
        <v>851</v>
      </c>
      <c r="G351" s="205"/>
      <c r="H351" s="219">
        <v>12.006</v>
      </c>
      <c r="I351" s="210"/>
      <c r="J351" s="205"/>
      <c r="K351" s="205"/>
      <c r="L351" s="211"/>
      <c r="M351" s="212"/>
      <c r="N351" s="213"/>
      <c r="O351" s="213"/>
      <c r="P351" s="213"/>
      <c r="Q351" s="213"/>
      <c r="R351" s="213"/>
      <c r="S351" s="213"/>
      <c r="T351" s="214"/>
      <c r="AT351" s="215" t="s">
        <v>158</v>
      </c>
      <c r="AU351" s="215" t="s">
        <v>156</v>
      </c>
      <c r="AV351" s="11" t="s">
        <v>156</v>
      </c>
      <c r="AW351" s="11" t="s">
        <v>34</v>
      </c>
      <c r="AX351" s="11" t="s">
        <v>70</v>
      </c>
      <c r="AY351" s="215" t="s">
        <v>147</v>
      </c>
    </row>
    <row r="352" spans="2:65" s="11" customFormat="1" ht="13.5">
      <c r="B352" s="204"/>
      <c r="C352" s="205"/>
      <c r="D352" s="216" t="s">
        <v>158</v>
      </c>
      <c r="E352" s="217" t="s">
        <v>21</v>
      </c>
      <c r="F352" s="218" t="s">
        <v>852</v>
      </c>
      <c r="G352" s="205"/>
      <c r="H352" s="219">
        <v>15.64</v>
      </c>
      <c r="I352" s="210"/>
      <c r="J352" s="205"/>
      <c r="K352" s="205"/>
      <c r="L352" s="211"/>
      <c r="M352" s="212"/>
      <c r="N352" s="213"/>
      <c r="O352" s="213"/>
      <c r="P352" s="213"/>
      <c r="Q352" s="213"/>
      <c r="R352" s="213"/>
      <c r="S352" s="213"/>
      <c r="T352" s="214"/>
      <c r="AT352" s="215" t="s">
        <v>158</v>
      </c>
      <c r="AU352" s="215" t="s">
        <v>156</v>
      </c>
      <c r="AV352" s="11" t="s">
        <v>156</v>
      </c>
      <c r="AW352" s="11" t="s">
        <v>34</v>
      </c>
      <c r="AX352" s="11" t="s">
        <v>70</v>
      </c>
      <c r="AY352" s="215" t="s">
        <v>147</v>
      </c>
    </row>
    <row r="353" spans="2:65" s="11" customFormat="1" ht="13.5">
      <c r="B353" s="204"/>
      <c r="C353" s="205"/>
      <c r="D353" s="216" t="s">
        <v>158</v>
      </c>
      <c r="E353" s="217" t="s">
        <v>21</v>
      </c>
      <c r="F353" s="218" t="s">
        <v>853</v>
      </c>
      <c r="G353" s="205"/>
      <c r="H353" s="219">
        <v>14.2</v>
      </c>
      <c r="I353" s="210"/>
      <c r="J353" s="205"/>
      <c r="K353" s="205"/>
      <c r="L353" s="211"/>
      <c r="M353" s="212"/>
      <c r="N353" s="213"/>
      <c r="O353" s="213"/>
      <c r="P353" s="213"/>
      <c r="Q353" s="213"/>
      <c r="R353" s="213"/>
      <c r="S353" s="213"/>
      <c r="T353" s="214"/>
      <c r="AT353" s="215" t="s">
        <v>158</v>
      </c>
      <c r="AU353" s="215" t="s">
        <v>156</v>
      </c>
      <c r="AV353" s="11" t="s">
        <v>156</v>
      </c>
      <c r="AW353" s="11" t="s">
        <v>34</v>
      </c>
      <c r="AX353" s="11" t="s">
        <v>70</v>
      </c>
      <c r="AY353" s="215" t="s">
        <v>147</v>
      </c>
    </row>
    <row r="354" spans="2:65" s="11" customFormat="1" ht="13.5">
      <c r="B354" s="204"/>
      <c r="C354" s="205"/>
      <c r="D354" s="216" t="s">
        <v>158</v>
      </c>
      <c r="E354" s="217" t="s">
        <v>21</v>
      </c>
      <c r="F354" s="218" t="s">
        <v>854</v>
      </c>
      <c r="G354" s="205"/>
      <c r="H354" s="219">
        <v>13.72</v>
      </c>
      <c r="I354" s="210"/>
      <c r="J354" s="205"/>
      <c r="K354" s="205"/>
      <c r="L354" s="211"/>
      <c r="M354" s="212"/>
      <c r="N354" s="213"/>
      <c r="O354" s="213"/>
      <c r="P354" s="213"/>
      <c r="Q354" s="213"/>
      <c r="R354" s="213"/>
      <c r="S354" s="213"/>
      <c r="T354" s="214"/>
      <c r="AT354" s="215" t="s">
        <v>158</v>
      </c>
      <c r="AU354" s="215" t="s">
        <v>156</v>
      </c>
      <c r="AV354" s="11" t="s">
        <v>156</v>
      </c>
      <c r="AW354" s="11" t="s">
        <v>34</v>
      </c>
      <c r="AX354" s="11" t="s">
        <v>70</v>
      </c>
      <c r="AY354" s="215" t="s">
        <v>147</v>
      </c>
    </row>
    <row r="355" spans="2:65" s="12" customFormat="1" ht="13.5">
      <c r="B355" s="220"/>
      <c r="C355" s="221"/>
      <c r="D355" s="206" t="s">
        <v>158</v>
      </c>
      <c r="E355" s="222" t="s">
        <v>21</v>
      </c>
      <c r="F355" s="223" t="s">
        <v>170</v>
      </c>
      <c r="G355" s="221"/>
      <c r="H355" s="224">
        <v>55.566000000000003</v>
      </c>
      <c r="I355" s="225"/>
      <c r="J355" s="221"/>
      <c r="K355" s="221"/>
      <c r="L355" s="226"/>
      <c r="M355" s="227"/>
      <c r="N355" s="228"/>
      <c r="O355" s="228"/>
      <c r="P355" s="228"/>
      <c r="Q355" s="228"/>
      <c r="R355" s="228"/>
      <c r="S355" s="228"/>
      <c r="T355" s="229"/>
      <c r="AT355" s="230" t="s">
        <v>158</v>
      </c>
      <c r="AU355" s="230" t="s">
        <v>156</v>
      </c>
      <c r="AV355" s="12" t="s">
        <v>155</v>
      </c>
      <c r="AW355" s="12" t="s">
        <v>34</v>
      </c>
      <c r="AX355" s="12" t="s">
        <v>78</v>
      </c>
      <c r="AY355" s="230" t="s">
        <v>147</v>
      </c>
    </row>
    <row r="356" spans="2:65" s="1" customFormat="1" ht="22.5" customHeight="1">
      <c r="B356" s="40"/>
      <c r="C356" s="192" t="s">
        <v>855</v>
      </c>
      <c r="D356" s="192" t="s">
        <v>150</v>
      </c>
      <c r="E356" s="193" t="s">
        <v>856</v>
      </c>
      <c r="F356" s="194" t="s">
        <v>857</v>
      </c>
      <c r="G356" s="195" t="s">
        <v>276</v>
      </c>
      <c r="H356" s="196">
        <v>57.566000000000003</v>
      </c>
      <c r="I356" s="197"/>
      <c r="J356" s="198">
        <f>ROUND(I356*H356,2)</f>
        <v>0</v>
      </c>
      <c r="K356" s="194" t="s">
        <v>154</v>
      </c>
      <c r="L356" s="60"/>
      <c r="M356" s="199" t="s">
        <v>21</v>
      </c>
      <c r="N356" s="200" t="s">
        <v>42</v>
      </c>
      <c r="O356" s="41"/>
      <c r="P356" s="201">
        <f>O356*H356</f>
        <v>0</v>
      </c>
      <c r="Q356" s="201">
        <v>3.0000000000000001E-5</v>
      </c>
      <c r="R356" s="201">
        <f>Q356*H356</f>
        <v>1.7269800000000001E-3</v>
      </c>
      <c r="S356" s="201">
        <v>0</v>
      </c>
      <c r="T356" s="202">
        <f>S356*H356</f>
        <v>0</v>
      </c>
      <c r="AR356" s="23" t="s">
        <v>242</v>
      </c>
      <c r="AT356" s="23" t="s">
        <v>150</v>
      </c>
      <c r="AU356" s="23" t="s">
        <v>156</v>
      </c>
      <c r="AY356" s="23" t="s">
        <v>147</v>
      </c>
      <c r="BE356" s="203">
        <f>IF(N356="základní",J356,0)</f>
        <v>0</v>
      </c>
      <c r="BF356" s="203">
        <f>IF(N356="snížená",J356,0)</f>
        <v>0</v>
      </c>
      <c r="BG356" s="203">
        <f>IF(N356="zákl. přenesená",J356,0)</f>
        <v>0</v>
      </c>
      <c r="BH356" s="203">
        <f>IF(N356="sníž. přenesená",J356,0)</f>
        <v>0</v>
      </c>
      <c r="BI356" s="203">
        <f>IF(N356="nulová",J356,0)</f>
        <v>0</v>
      </c>
      <c r="BJ356" s="23" t="s">
        <v>156</v>
      </c>
      <c r="BK356" s="203">
        <f>ROUND(I356*H356,2)</f>
        <v>0</v>
      </c>
      <c r="BL356" s="23" t="s">
        <v>242</v>
      </c>
      <c r="BM356" s="23" t="s">
        <v>858</v>
      </c>
    </row>
    <row r="357" spans="2:65" s="13" customFormat="1" ht="13.5">
      <c r="B357" s="241"/>
      <c r="C357" s="242"/>
      <c r="D357" s="216" t="s">
        <v>158</v>
      </c>
      <c r="E357" s="243" t="s">
        <v>21</v>
      </c>
      <c r="F357" s="244" t="s">
        <v>850</v>
      </c>
      <c r="G357" s="242"/>
      <c r="H357" s="245" t="s">
        <v>21</v>
      </c>
      <c r="I357" s="246"/>
      <c r="J357" s="242"/>
      <c r="K357" s="242"/>
      <c r="L357" s="247"/>
      <c r="M357" s="248"/>
      <c r="N357" s="249"/>
      <c r="O357" s="249"/>
      <c r="P357" s="249"/>
      <c r="Q357" s="249"/>
      <c r="R357" s="249"/>
      <c r="S357" s="249"/>
      <c r="T357" s="250"/>
      <c r="AT357" s="251" t="s">
        <v>158</v>
      </c>
      <c r="AU357" s="251" t="s">
        <v>156</v>
      </c>
      <c r="AV357" s="13" t="s">
        <v>78</v>
      </c>
      <c r="AW357" s="13" t="s">
        <v>34</v>
      </c>
      <c r="AX357" s="13" t="s">
        <v>70</v>
      </c>
      <c r="AY357" s="251" t="s">
        <v>147</v>
      </c>
    </row>
    <row r="358" spans="2:65" s="11" customFormat="1" ht="13.5">
      <c r="B358" s="204"/>
      <c r="C358" s="205"/>
      <c r="D358" s="216" t="s">
        <v>158</v>
      </c>
      <c r="E358" s="217" t="s">
        <v>21</v>
      </c>
      <c r="F358" s="218" t="s">
        <v>859</v>
      </c>
      <c r="G358" s="205"/>
      <c r="H358" s="219">
        <v>13.506</v>
      </c>
      <c r="I358" s="210"/>
      <c r="J358" s="205"/>
      <c r="K358" s="205"/>
      <c r="L358" s="211"/>
      <c r="M358" s="212"/>
      <c r="N358" s="213"/>
      <c r="O358" s="213"/>
      <c r="P358" s="213"/>
      <c r="Q358" s="213"/>
      <c r="R358" s="213"/>
      <c r="S358" s="213"/>
      <c r="T358" s="214"/>
      <c r="AT358" s="215" t="s">
        <v>158</v>
      </c>
      <c r="AU358" s="215" t="s">
        <v>156</v>
      </c>
      <c r="AV358" s="11" t="s">
        <v>156</v>
      </c>
      <c r="AW358" s="11" t="s">
        <v>34</v>
      </c>
      <c r="AX358" s="11" t="s">
        <v>70</v>
      </c>
      <c r="AY358" s="215" t="s">
        <v>147</v>
      </c>
    </row>
    <row r="359" spans="2:65" s="11" customFormat="1" ht="13.5">
      <c r="B359" s="204"/>
      <c r="C359" s="205"/>
      <c r="D359" s="216" t="s">
        <v>158</v>
      </c>
      <c r="E359" s="217" t="s">
        <v>21</v>
      </c>
      <c r="F359" s="218" t="s">
        <v>852</v>
      </c>
      <c r="G359" s="205"/>
      <c r="H359" s="219">
        <v>15.64</v>
      </c>
      <c r="I359" s="210"/>
      <c r="J359" s="205"/>
      <c r="K359" s="205"/>
      <c r="L359" s="211"/>
      <c r="M359" s="212"/>
      <c r="N359" s="213"/>
      <c r="O359" s="213"/>
      <c r="P359" s="213"/>
      <c r="Q359" s="213"/>
      <c r="R359" s="213"/>
      <c r="S359" s="213"/>
      <c r="T359" s="214"/>
      <c r="AT359" s="215" t="s">
        <v>158</v>
      </c>
      <c r="AU359" s="215" t="s">
        <v>156</v>
      </c>
      <c r="AV359" s="11" t="s">
        <v>156</v>
      </c>
      <c r="AW359" s="11" t="s">
        <v>34</v>
      </c>
      <c r="AX359" s="11" t="s">
        <v>70</v>
      </c>
      <c r="AY359" s="215" t="s">
        <v>147</v>
      </c>
    </row>
    <row r="360" spans="2:65" s="11" customFormat="1" ht="13.5">
      <c r="B360" s="204"/>
      <c r="C360" s="205"/>
      <c r="D360" s="216" t="s">
        <v>158</v>
      </c>
      <c r="E360" s="217" t="s">
        <v>21</v>
      </c>
      <c r="F360" s="218" t="s">
        <v>860</v>
      </c>
      <c r="G360" s="205"/>
      <c r="H360" s="219">
        <v>14.1</v>
      </c>
      <c r="I360" s="210"/>
      <c r="J360" s="205"/>
      <c r="K360" s="205"/>
      <c r="L360" s="211"/>
      <c r="M360" s="212"/>
      <c r="N360" s="213"/>
      <c r="O360" s="213"/>
      <c r="P360" s="213"/>
      <c r="Q360" s="213"/>
      <c r="R360" s="213"/>
      <c r="S360" s="213"/>
      <c r="T360" s="214"/>
      <c r="AT360" s="215" t="s">
        <v>158</v>
      </c>
      <c r="AU360" s="215" t="s">
        <v>156</v>
      </c>
      <c r="AV360" s="11" t="s">
        <v>156</v>
      </c>
      <c r="AW360" s="11" t="s">
        <v>34</v>
      </c>
      <c r="AX360" s="11" t="s">
        <v>70</v>
      </c>
      <c r="AY360" s="215" t="s">
        <v>147</v>
      </c>
    </row>
    <row r="361" spans="2:65" s="11" customFormat="1" ht="13.5">
      <c r="B361" s="204"/>
      <c r="C361" s="205"/>
      <c r="D361" s="216" t="s">
        <v>158</v>
      </c>
      <c r="E361" s="217" t="s">
        <v>21</v>
      </c>
      <c r="F361" s="218" t="s">
        <v>861</v>
      </c>
      <c r="G361" s="205"/>
      <c r="H361" s="219">
        <v>14.32</v>
      </c>
      <c r="I361" s="210"/>
      <c r="J361" s="205"/>
      <c r="K361" s="205"/>
      <c r="L361" s="211"/>
      <c r="M361" s="212"/>
      <c r="N361" s="213"/>
      <c r="O361" s="213"/>
      <c r="P361" s="213"/>
      <c r="Q361" s="213"/>
      <c r="R361" s="213"/>
      <c r="S361" s="213"/>
      <c r="T361" s="214"/>
      <c r="AT361" s="215" t="s">
        <v>158</v>
      </c>
      <c r="AU361" s="215" t="s">
        <v>156</v>
      </c>
      <c r="AV361" s="11" t="s">
        <v>156</v>
      </c>
      <c r="AW361" s="11" t="s">
        <v>34</v>
      </c>
      <c r="AX361" s="11" t="s">
        <v>70</v>
      </c>
      <c r="AY361" s="215" t="s">
        <v>147</v>
      </c>
    </row>
    <row r="362" spans="2:65" s="12" customFormat="1" ht="13.5">
      <c r="B362" s="220"/>
      <c r="C362" s="221"/>
      <c r="D362" s="206" t="s">
        <v>158</v>
      </c>
      <c r="E362" s="222" t="s">
        <v>21</v>
      </c>
      <c r="F362" s="223" t="s">
        <v>170</v>
      </c>
      <c r="G362" s="221"/>
      <c r="H362" s="224">
        <v>57.566000000000003</v>
      </c>
      <c r="I362" s="225"/>
      <c r="J362" s="221"/>
      <c r="K362" s="221"/>
      <c r="L362" s="226"/>
      <c r="M362" s="227"/>
      <c r="N362" s="228"/>
      <c r="O362" s="228"/>
      <c r="P362" s="228"/>
      <c r="Q362" s="228"/>
      <c r="R362" s="228"/>
      <c r="S362" s="228"/>
      <c r="T362" s="229"/>
      <c r="AT362" s="230" t="s">
        <v>158</v>
      </c>
      <c r="AU362" s="230" t="s">
        <v>156</v>
      </c>
      <c r="AV362" s="12" t="s">
        <v>155</v>
      </c>
      <c r="AW362" s="12" t="s">
        <v>34</v>
      </c>
      <c r="AX362" s="12" t="s">
        <v>78</v>
      </c>
      <c r="AY362" s="230" t="s">
        <v>147</v>
      </c>
    </row>
    <row r="363" spans="2:65" s="1" customFormat="1" ht="22.5" customHeight="1">
      <c r="B363" s="40"/>
      <c r="C363" s="231" t="s">
        <v>862</v>
      </c>
      <c r="D363" s="231" t="s">
        <v>243</v>
      </c>
      <c r="E363" s="232" t="s">
        <v>863</v>
      </c>
      <c r="F363" s="233" t="s">
        <v>864</v>
      </c>
      <c r="G363" s="234" t="s">
        <v>153</v>
      </c>
      <c r="H363" s="235">
        <v>25</v>
      </c>
      <c r="I363" s="236"/>
      <c r="J363" s="237">
        <f>ROUND(I363*H363,2)</f>
        <v>0</v>
      </c>
      <c r="K363" s="233" t="s">
        <v>21</v>
      </c>
      <c r="L363" s="238"/>
      <c r="M363" s="239" t="s">
        <v>21</v>
      </c>
      <c r="N363" s="240" t="s">
        <v>42</v>
      </c>
      <c r="O363" s="41"/>
      <c r="P363" s="201">
        <f>O363*H363</f>
        <v>0</v>
      </c>
      <c r="Q363" s="201">
        <v>5.0000000000000002E-5</v>
      </c>
      <c r="R363" s="201">
        <f>Q363*H363</f>
        <v>1.25E-3</v>
      </c>
      <c r="S363" s="201">
        <v>0</v>
      </c>
      <c r="T363" s="202">
        <f>S363*H363</f>
        <v>0</v>
      </c>
      <c r="AR363" s="23" t="s">
        <v>332</v>
      </c>
      <c r="AT363" s="23" t="s">
        <v>243</v>
      </c>
      <c r="AU363" s="23" t="s">
        <v>156</v>
      </c>
      <c r="AY363" s="23" t="s">
        <v>147</v>
      </c>
      <c r="BE363" s="203">
        <f>IF(N363="základní",J363,0)</f>
        <v>0</v>
      </c>
      <c r="BF363" s="203">
        <f>IF(N363="snížená",J363,0)</f>
        <v>0</v>
      </c>
      <c r="BG363" s="203">
        <f>IF(N363="zákl. přenesená",J363,0)</f>
        <v>0</v>
      </c>
      <c r="BH363" s="203">
        <f>IF(N363="sníž. přenesená",J363,0)</f>
        <v>0</v>
      </c>
      <c r="BI363" s="203">
        <f>IF(N363="nulová",J363,0)</f>
        <v>0</v>
      </c>
      <c r="BJ363" s="23" t="s">
        <v>156</v>
      </c>
      <c r="BK363" s="203">
        <f>ROUND(I363*H363,2)</f>
        <v>0</v>
      </c>
      <c r="BL363" s="23" t="s">
        <v>242</v>
      </c>
      <c r="BM363" s="23" t="s">
        <v>865</v>
      </c>
    </row>
    <row r="364" spans="2:65" s="1" customFormat="1" ht="22.5" customHeight="1">
      <c r="B364" s="40"/>
      <c r="C364" s="192" t="s">
        <v>866</v>
      </c>
      <c r="D364" s="192" t="s">
        <v>150</v>
      </c>
      <c r="E364" s="193" t="s">
        <v>867</v>
      </c>
      <c r="F364" s="194" t="s">
        <v>868</v>
      </c>
      <c r="G364" s="195" t="s">
        <v>165</v>
      </c>
      <c r="H364" s="196">
        <v>55.5</v>
      </c>
      <c r="I364" s="197"/>
      <c r="J364" s="198">
        <f>ROUND(I364*H364,2)</f>
        <v>0</v>
      </c>
      <c r="K364" s="194" t="s">
        <v>154</v>
      </c>
      <c r="L364" s="60"/>
      <c r="M364" s="199" t="s">
        <v>21</v>
      </c>
      <c r="N364" s="200" t="s">
        <v>42</v>
      </c>
      <c r="O364" s="41"/>
      <c r="P364" s="201">
        <f>O364*H364</f>
        <v>0</v>
      </c>
      <c r="Q364" s="201">
        <v>0</v>
      </c>
      <c r="R364" s="201">
        <f>Q364*H364</f>
        <v>0</v>
      </c>
      <c r="S364" s="201">
        <v>0</v>
      </c>
      <c r="T364" s="202">
        <f>S364*H364</f>
        <v>0</v>
      </c>
      <c r="AR364" s="23" t="s">
        <v>242</v>
      </c>
      <c r="AT364" s="23" t="s">
        <v>150</v>
      </c>
      <c r="AU364" s="23" t="s">
        <v>156</v>
      </c>
      <c r="AY364" s="23" t="s">
        <v>147</v>
      </c>
      <c r="BE364" s="203">
        <f>IF(N364="základní",J364,0)</f>
        <v>0</v>
      </c>
      <c r="BF364" s="203">
        <f>IF(N364="snížená",J364,0)</f>
        <v>0</v>
      </c>
      <c r="BG364" s="203">
        <f>IF(N364="zákl. přenesená",J364,0)</f>
        <v>0</v>
      </c>
      <c r="BH364" s="203">
        <f>IF(N364="sníž. přenesená",J364,0)</f>
        <v>0</v>
      </c>
      <c r="BI364" s="203">
        <f>IF(N364="nulová",J364,0)</f>
        <v>0</v>
      </c>
      <c r="BJ364" s="23" t="s">
        <v>156</v>
      </c>
      <c r="BK364" s="203">
        <f>ROUND(I364*H364,2)</f>
        <v>0</v>
      </c>
      <c r="BL364" s="23" t="s">
        <v>242</v>
      </c>
      <c r="BM364" s="23" t="s">
        <v>869</v>
      </c>
    </row>
    <row r="365" spans="2:65" s="11" customFormat="1" ht="13.5">
      <c r="B365" s="204"/>
      <c r="C365" s="205"/>
      <c r="D365" s="216" t="s">
        <v>158</v>
      </c>
      <c r="E365" s="217" t="s">
        <v>21</v>
      </c>
      <c r="F365" s="218" t="s">
        <v>708</v>
      </c>
      <c r="G365" s="205"/>
      <c r="H365" s="219">
        <v>10.91</v>
      </c>
      <c r="I365" s="210"/>
      <c r="J365" s="205"/>
      <c r="K365" s="205"/>
      <c r="L365" s="211"/>
      <c r="M365" s="212"/>
      <c r="N365" s="213"/>
      <c r="O365" s="213"/>
      <c r="P365" s="213"/>
      <c r="Q365" s="213"/>
      <c r="R365" s="213"/>
      <c r="S365" s="213"/>
      <c r="T365" s="214"/>
      <c r="AT365" s="215" t="s">
        <v>158</v>
      </c>
      <c r="AU365" s="215" t="s">
        <v>156</v>
      </c>
      <c r="AV365" s="11" t="s">
        <v>156</v>
      </c>
      <c r="AW365" s="11" t="s">
        <v>34</v>
      </c>
      <c r="AX365" s="11" t="s">
        <v>70</v>
      </c>
      <c r="AY365" s="215" t="s">
        <v>147</v>
      </c>
    </row>
    <row r="366" spans="2:65" s="11" customFormat="1" ht="13.5">
      <c r="B366" s="204"/>
      <c r="C366" s="205"/>
      <c r="D366" s="216" t="s">
        <v>158</v>
      </c>
      <c r="E366" s="217" t="s">
        <v>21</v>
      </c>
      <c r="F366" s="218" t="s">
        <v>709</v>
      </c>
      <c r="G366" s="205"/>
      <c r="H366" s="219">
        <v>19.513000000000002</v>
      </c>
      <c r="I366" s="210"/>
      <c r="J366" s="205"/>
      <c r="K366" s="205"/>
      <c r="L366" s="211"/>
      <c r="M366" s="212"/>
      <c r="N366" s="213"/>
      <c r="O366" s="213"/>
      <c r="P366" s="213"/>
      <c r="Q366" s="213"/>
      <c r="R366" s="213"/>
      <c r="S366" s="213"/>
      <c r="T366" s="214"/>
      <c r="AT366" s="215" t="s">
        <v>158</v>
      </c>
      <c r="AU366" s="215" t="s">
        <v>156</v>
      </c>
      <c r="AV366" s="11" t="s">
        <v>156</v>
      </c>
      <c r="AW366" s="11" t="s">
        <v>34</v>
      </c>
      <c r="AX366" s="11" t="s">
        <v>70</v>
      </c>
      <c r="AY366" s="215" t="s">
        <v>147</v>
      </c>
    </row>
    <row r="367" spans="2:65" s="11" customFormat="1" ht="13.5">
      <c r="B367" s="204"/>
      <c r="C367" s="205"/>
      <c r="D367" s="216" t="s">
        <v>158</v>
      </c>
      <c r="E367" s="217" t="s">
        <v>21</v>
      </c>
      <c r="F367" s="218" t="s">
        <v>710</v>
      </c>
      <c r="G367" s="205"/>
      <c r="H367" s="219">
        <v>10.965</v>
      </c>
      <c r="I367" s="210"/>
      <c r="J367" s="205"/>
      <c r="K367" s="205"/>
      <c r="L367" s="211"/>
      <c r="M367" s="212"/>
      <c r="N367" s="213"/>
      <c r="O367" s="213"/>
      <c r="P367" s="213"/>
      <c r="Q367" s="213"/>
      <c r="R367" s="213"/>
      <c r="S367" s="213"/>
      <c r="T367" s="214"/>
      <c r="AT367" s="215" t="s">
        <v>158</v>
      </c>
      <c r="AU367" s="215" t="s">
        <v>156</v>
      </c>
      <c r="AV367" s="11" t="s">
        <v>156</v>
      </c>
      <c r="AW367" s="11" t="s">
        <v>34</v>
      </c>
      <c r="AX367" s="11" t="s">
        <v>70</v>
      </c>
      <c r="AY367" s="215" t="s">
        <v>147</v>
      </c>
    </row>
    <row r="368" spans="2:65" s="11" customFormat="1" ht="13.5">
      <c r="B368" s="204"/>
      <c r="C368" s="205"/>
      <c r="D368" s="216" t="s">
        <v>158</v>
      </c>
      <c r="E368" s="217" t="s">
        <v>21</v>
      </c>
      <c r="F368" s="218" t="s">
        <v>870</v>
      </c>
      <c r="G368" s="205"/>
      <c r="H368" s="219">
        <v>14.112</v>
      </c>
      <c r="I368" s="210"/>
      <c r="J368" s="205"/>
      <c r="K368" s="205"/>
      <c r="L368" s="211"/>
      <c r="M368" s="212"/>
      <c r="N368" s="213"/>
      <c r="O368" s="213"/>
      <c r="P368" s="213"/>
      <c r="Q368" s="213"/>
      <c r="R368" s="213"/>
      <c r="S368" s="213"/>
      <c r="T368" s="214"/>
      <c r="AT368" s="215" t="s">
        <v>158</v>
      </c>
      <c r="AU368" s="215" t="s">
        <v>156</v>
      </c>
      <c r="AV368" s="11" t="s">
        <v>156</v>
      </c>
      <c r="AW368" s="11" t="s">
        <v>34</v>
      </c>
      <c r="AX368" s="11" t="s">
        <v>70</v>
      </c>
      <c r="AY368" s="215" t="s">
        <v>147</v>
      </c>
    </row>
    <row r="369" spans="2:65" s="12" customFormat="1" ht="13.5">
      <c r="B369" s="220"/>
      <c r="C369" s="221"/>
      <c r="D369" s="206" t="s">
        <v>158</v>
      </c>
      <c r="E369" s="222" t="s">
        <v>21</v>
      </c>
      <c r="F369" s="223" t="s">
        <v>170</v>
      </c>
      <c r="G369" s="221"/>
      <c r="H369" s="224">
        <v>55.5</v>
      </c>
      <c r="I369" s="225"/>
      <c r="J369" s="221"/>
      <c r="K369" s="221"/>
      <c r="L369" s="226"/>
      <c r="M369" s="227"/>
      <c r="N369" s="228"/>
      <c r="O369" s="228"/>
      <c r="P369" s="228"/>
      <c r="Q369" s="228"/>
      <c r="R369" s="228"/>
      <c r="S369" s="228"/>
      <c r="T369" s="229"/>
      <c r="AT369" s="230" t="s">
        <v>158</v>
      </c>
      <c r="AU369" s="230" t="s">
        <v>156</v>
      </c>
      <c r="AV369" s="12" t="s">
        <v>155</v>
      </c>
      <c r="AW369" s="12" t="s">
        <v>34</v>
      </c>
      <c r="AX369" s="12" t="s">
        <v>78</v>
      </c>
      <c r="AY369" s="230" t="s">
        <v>147</v>
      </c>
    </row>
    <row r="370" spans="2:65" s="1" customFormat="1" ht="22.5" customHeight="1">
      <c r="B370" s="40"/>
      <c r="C370" s="231" t="s">
        <v>871</v>
      </c>
      <c r="D370" s="231" t="s">
        <v>243</v>
      </c>
      <c r="E370" s="232" t="s">
        <v>872</v>
      </c>
      <c r="F370" s="233" t="s">
        <v>873</v>
      </c>
      <c r="G370" s="234" t="s">
        <v>165</v>
      </c>
      <c r="H370" s="235">
        <v>61.05</v>
      </c>
      <c r="I370" s="236"/>
      <c r="J370" s="237">
        <f>ROUND(I370*H370,2)</f>
        <v>0</v>
      </c>
      <c r="K370" s="233" t="s">
        <v>154</v>
      </c>
      <c r="L370" s="238"/>
      <c r="M370" s="239" t="s">
        <v>21</v>
      </c>
      <c r="N370" s="240" t="s">
        <v>42</v>
      </c>
      <c r="O370" s="41"/>
      <c r="P370" s="201">
        <f>O370*H370</f>
        <v>0</v>
      </c>
      <c r="Q370" s="201">
        <v>6.8999999999999999E-3</v>
      </c>
      <c r="R370" s="201">
        <f>Q370*H370</f>
        <v>0.42124499999999998</v>
      </c>
      <c r="S370" s="201">
        <v>0</v>
      </c>
      <c r="T370" s="202">
        <f>S370*H370</f>
        <v>0</v>
      </c>
      <c r="AR370" s="23" t="s">
        <v>332</v>
      </c>
      <c r="AT370" s="23" t="s">
        <v>243</v>
      </c>
      <c r="AU370" s="23" t="s">
        <v>156</v>
      </c>
      <c r="AY370" s="23" t="s">
        <v>147</v>
      </c>
      <c r="BE370" s="203">
        <f>IF(N370="základní",J370,0)</f>
        <v>0</v>
      </c>
      <c r="BF370" s="203">
        <f>IF(N370="snížená",J370,0)</f>
        <v>0</v>
      </c>
      <c r="BG370" s="203">
        <f>IF(N370="zákl. přenesená",J370,0)</f>
        <v>0</v>
      </c>
      <c r="BH370" s="203">
        <f>IF(N370="sníž. přenesená",J370,0)</f>
        <v>0</v>
      </c>
      <c r="BI370" s="203">
        <f>IF(N370="nulová",J370,0)</f>
        <v>0</v>
      </c>
      <c r="BJ370" s="23" t="s">
        <v>156</v>
      </c>
      <c r="BK370" s="203">
        <f>ROUND(I370*H370,2)</f>
        <v>0</v>
      </c>
      <c r="BL370" s="23" t="s">
        <v>242</v>
      </c>
      <c r="BM370" s="23" t="s">
        <v>874</v>
      </c>
    </row>
    <row r="371" spans="2:65" s="11" customFormat="1" ht="13.5">
      <c r="B371" s="204"/>
      <c r="C371" s="205"/>
      <c r="D371" s="206" t="s">
        <v>158</v>
      </c>
      <c r="E371" s="205"/>
      <c r="F371" s="208" t="s">
        <v>875</v>
      </c>
      <c r="G371" s="205"/>
      <c r="H371" s="209">
        <v>61.05</v>
      </c>
      <c r="I371" s="210"/>
      <c r="J371" s="205"/>
      <c r="K371" s="205"/>
      <c r="L371" s="211"/>
      <c r="M371" s="212"/>
      <c r="N371" s="213"/>
      <c r="O371" s="213"/>
      <c r="P371" s="213"/>
      <c r="Q371" s="213"/>
      <c r="R371" s="213"/>
      <c r="S371" s="213"/>
      <c r="T371" s="214"/>
      <c r="AT371" s="215" t="s">
        <v>158</v>
      </c>
      <c r="AU371" s="215" t="s">
        <v>156</v>
      </c>
      <c r="AV371" s="11" t="s">
        <v>156</v>
      </c>
      <c r="AW371" s="11" t="s">
        <v>6</v>
      </c>
      <c r="AX371" s="11" t="s">
        <v>78</v>
      </c>
      <c r="AY371" s="215" t="s">
        <v>147</v>
      </c>
    </row>
    <row r="372" spans="2:65" s="1" customFormat="1" ht="22.5" customHeight="1">
      <c r="B372" s="40"/>
      <c r="C372" s="192" t="s">
        <v>876</v>
      </c>
      <c r="D372" s="192" t="s">
        <v>150</v>
      </c>
      <c r="E372" s="193" t="s">
        <v>877</v>
      </c>
      <c r="F372" s="194" t="s">
        <v>878</v>
      </c>
      <c r="G372" s="195" t="s">
        <v>165</v>
      </c>
      <c r="H372" s="196">
        <v>55.5</v>
      </c>
      <c r="I372" s="197"/>
      <c r="J372" s="198">
        <f>ROUND(I372*H372,2)</f>
        <v>0</v>
      </c>
      <c r="K372" s="194" t="s">
        <v>154</v>
      </c>
      <c r="L372" s="60"/>
      <c r="M372" s="199" t="s">
        <v>21</v>
      </c>
      <c r="N372" s="200" t="s">
        <v>42</v>
      </c>
      <c r="O372" s="41"/>
      <c r="P372" s="201">
        <f>O372*H372</f>
        <v>0</v>
      </c>
      <c r="Q372" s="201">
        <v>0</v>
      </c>
      <c r="R372" s="201">
        <f>Q372*H372</f>
        <v>0</v>
      </c>
      <c r="S372" s="201">
        <v>0</v>
      </c>
      <c r="T372" s="202">
        <f>S372*H372</f>
        <v>0</v>
      </c>
      <c r="AR372" s="23" t="s">
        <v>242</v>
      </c>
      <c r="AT372" s="23" t="s">
        <v>150</v>
      </c>
      <c r="AU372" s="23" t="s">
        <v>156</v>
      </c>
      <c r="AY372" s="23" t="s">
        <v>147</v>
      </c>
      <c r="BE372" s="203">
        <f>IF(N372="základní",J372,0)</f>
        <v>0</v>
      </c>
      <c r="BF372" s="203">
        <f>IF(N372="snížená",J372,0)</f>
        <v>0</v>
      </c>
      <c r="BG372" s="203">
        <f>IF(N372="zákl. přenesená",J372,0)</f>
        <v>0</v>
      </c>
      <c r="BH372" s="203">
        <f>IF(N372="sníž. přenesená",J372,0)</f>
        <v>0</v>
      </c>
      <c r="BI372" s="203">
        <f>IF(N372="nulová",J372,0)</f>
        <v>0</v>
      </c>
      <c r="BJ372" s="23" t="s">
        <v>156</v>
      </c>
      <c r="BK372" s="203">
        <f>ROUND(I372*H372,2)</f>
        <v>0</v>
      </c>
      <c r="BL372" s="23" t="s">
        <v>242</v>
      </c>
      <c r="BM372" s="23" t="s">
        <v>879</v>
      </c>
    </row>
    <row r="373" spans="2:65" s="1" customFormat="1" ht="22.5" customHeight="1">
      <c r="B373" s="40"/>
      <c r="C373" s="231" t="s">
        <v>880</v>
      </c>
      <c r="D373" s="231" t="s">
        <v>243</v>
      </c>
      <c r="E373" s="232" t="s">
        <v>881</v>
      </c>
      <c r="F373" s="233" t="s">
        <v>882</v>
      </c>
      <c r="G373" s="234" t="s">
        <v>165</v>
      </c>
      <c r="H373" s="235">
        <v>56.61</v>
      </c>
      <c r="I373" s="236"/>
      <c r="J373" s="237">
        <f>ROUND(I373*H373,2)</f>
        <v>0</v>
      </c>
      <c r="K373" s="233" t="s">
        <v>154</v>
      </c>
      <c r="L373" s="238"/>
      <c r="M373" s="239" t="s">
        <v>21</v>
      </c>
      <c r="N373" s="240" t="s">
        <v>42</v>
      </c>
      <c r="O373" s="41"/>
      <c r="P373" s="201">
        <f>O373*H373</f>
        <v>0</v>
      </c>
      <c r="Q373" s="201">
        <v>5.9999999999999995E-4</v>
      </c>
      <c r="R373" s="201">
        <f>Q373*H373</f>
        <v>3.3965999999999996E-2</v>
      </c>
      <c r="S373" s="201">
        <v>0</v>
      </c>
      <c r="T373" s="202">
        <f>S373*H373</f>
        <v>0</v>
      </c>
      <c r="AR373" s="23" t="s">
        <v>332</v>
      </c>
      <c r="AT373" s="23" t="s">
        <v>243</v>
      </c>
      <c r="AU373" s="23" t="s">
        <v>156</v>
      </c>
      <c r="AY373" s="23" t="s">
        <v>147</v>
      </c>
      <c r="BE373" s="203">
        <f>IF(N373="základní",J373,0)</f>
        <v>0</v>
      </c>
      <c r="BF373" s="203">
        <f>IF(N373="snížená",J373,0)</f>
        <v>0</v>
      </c>
      <c r="BG373" s="203">
        <f>IF(N373="zákl. přenesená",J373,0)</f>
        <v>0</v>
      </c>
      <c r="BH373" s="203">
        <f>IF(N373="sníž. přenesená",J373,0)</f>
        <v>0</v>
      </c>
      <c r="BI373" s="203">
        <f>IF(N373="nulová",J373,0)</f>
        <v>0</v>
      </c>
      <c r="BJ373" s="23" t="s">
        <v>156</v>
      </c>
      <c r="BK373" s="203">
        <f>ROUND(I373*H373,2)</f>
        <v>0</v>
      </c>
      <c r="BL373" s="23" t="s">
        <v>242</v>
      </c>
      <c r="BM373" s="23" t="s">
        <v>883</v>
      </c>
    </row>
    <row r="374" spans="2:65" s="11" customFormat="1" ht="13.5">
      <c r="B374" s="204"/>
      <c r="C374" s="205"/>
      <c r="D374" s="206" t="s">
        <v>158</v>
      </c>
      <c r="E374" s="205"/>
      <c r="F374" s="208" t="s">
        <v>884</v>
      </c>
      <c r="G374" s="205"/>
      <c r="H374" s="209">
        <v>56.61</v>
      </c>
      <c r="I374" s="210"/>
      <c r="J374" s="205"/>
      <c r="K374" s="205"/>
      <c r="L374" s="211"/>
      <c r="M374" s="212"/>
      <c r="N374" s="213"/>
      <c r="O374" s="213"/>
      <c r="P374" s="213"/>
      <c r="Q374" s="213"/>
      <c r="R374" s="213"/>
      <c r="S374" s="213"/>
      <c r="T374" s="214"/>
      <c r="AT374" s="215" t="s">
        <v>158</v>
      </c>
      <c r="AU374" s="215" t="s">
        <v>156</v>
      </c>
      <c r="AV374" s="11" t="s">
        <v>156</v>
      </c>
      <c r="AW374" s="11" t="s">
        <v>6</v>
      </c>
      <c r="AX374" s="11" t="s">
        <v>78</v>
      </c>
      <c r="AY374" s="215" t="s">
        <v>147</v>
      </c>
    </row>
    <row r="375" spans="2:65" s="1" customFormat="1" ht="22.5" customHeight="1">
      <c r="B375" s="40"/>
      <c r="C375" s="192" t="s">
        <v>885</v>
      </c>
      <c r="D375" s="192" t="s">
        <v>150</v>
      </c>
      <c r="E375" s="193" t="s">
        <v>886</v>
      </c>
      <c r="F375" s="194" t="s">
        <v>887</v>
      </c>
      <c r="G375" s="195" t="s">
        <v>369</v>
      </c>
      <c r="H375" s="257"/>
      <c r="I375" s="197"/>
      <c r="J375" s="198">
        <f>ROUND(I375*H375,2)</f>
        <v>0</v>
      </c>
      <c r="K375" s="194" t="s">
        <v>191</v>
      </c>
      <c r="L375" s="60"/>
      <c r="M375" s="199" t="s">
        <v>21</v>
      </c>
      <c r="N375" s="200" t="s">
        <v>42</v>
      </c>
      <c r="O375" s="41"/>
      <c r="P375" s="201">
        <f>O375*H375</f>
        <v>0</v>
      </c>
      <c r="Q375" s="201">
        <v>0</v>
      </c>
      <c r="R375" s="201">
        <f>Q375*H375</f>
        <v>0</v>
      </c>
      <c r="S375" s="201">
        <v>0</v>
      </c>
      <c r="T375" s="202">
        <f>S375*H375</f>
        <v>0</v>
      </c>
      <c r="AR375" s="23" t="s">
        <v>242</v>
      </c>
      <c r="AT375" s="23" t="s">
        <v>150</v>
      </c>
      <c r="AU375" s="23" t="s">
        <v>156</v>
      </c>
      <c r="AY375" s="23" t="s">
        <v>147</v>
      </c>
      <c r="BE375" s="203">
        <f>IF(N375="základní",J375,0)</f>
        <v>0</v>
      </c>
      <c r="BF375" s="203">
        <f>IF(N375="snížená",J375,0)</f>
        <v>0</v>
      </c>
      <c r="BG375" s="203">
        <f>IF(N375="zákl. přenesená",J375,0)</f>
        <v>0</v>
      </c>
      <c r="BH375" s="203">
        <f>IF(N375="sníž. přenesená",J375,0)</f>
        <v>0</v>
      </c>
      <c r="BI375" s="203">
        <f>IF(N375="nulová",J375,0)</f>
        <v>0</v>
      </c>
      <c r="BJ375" s="23" t="s">
        <v>156</v>
      </c>
      <c r="BK375" s="203">
        <f>ROUND(I375*H375,2)</f>
        <v>0</v>
      </c>
      <c r="BL375" s="23" t="s">
        <v>242</v>
      </c>
      <c r="BM375" s="23" t="s">
        <v>888</v>
      </c>
    </row>
    <row r="376" spans="2:65" s="10" customFormat="1" ht="29.85" customHeight="1">
      <c r="B376" s="175"/>
      <c r="C376" s="176"/>
      <c r="D376" s="189" t="s">
        <v>69</v>
      </c>
      <c r="E376" s="190" t="s">
        <v>889</v>
      </c>
      <c r="F376" s="190" t="s">
        <v>890</v>
      </c>
      <c r="G376" s="176"/>
      <c r="H376" s="176"/>
      <c r="I376" s="179"/>
      <c r="J376" s="191">
        <f>BK376</f>
        <v>0</v>
      </c>
      <c r="K376" s="176"/>
      <c r="L376" s="181"/>
      <c r="M376" s="182"/>
      <c r="N376" s="183"/>
      <c r="O376" s="183"/>
      <c r="P376" s="184">
        <f>SUM(P377:P379)</f>
        <v>0</v>
      </c>
      <c r="Q376" s="183"/>
      <c r="R376" s="184">
        <f>SUM(R377:R379)</f>
        <v>0</v>
      </c>
      <c r="S376" s="183"/>
      <c r="T376" s="185">
        <f>SUM(T377:T379)</f>
        <v>0.19978499999999999</v>
      </c>
      <c r="AR376" s="186" t="s">
        <v>156</v>
      </c>
      <c r="AT376" s="187" t="s">
        <v>69</v>
      </c>
      <c r="AU376" s="187" t="s">
        <v>78</v>
      </c>
      <c r="AY376" s="186" t="s">
        <v>147</v>
      </c>
      <c r="BK376" s="188">
        <f>SUM(BK377:BK379)</f>
        <v>0</v>
      </c>
    </row>
    <row r="377" spans="2:65" s="1" customFormat="1" ht="22.5" customHeight="1">
      <c r="B377" s="40"/>
      <c r="C377" s="192" t="s">
        <v>891</v>
      </c>
      <c r="D377" s="192" t="s">
        <v>150</v>
      </c>
      <c r="E377" s="193" t="s">
        <v>892</v>
      </c>
      <c r="F377" s="194" t="s">
        <v>893</v>
      </c>
      <c r="G377" s="195" t="s">
        <v>165</v>
      </c>
      <c r="H377" s="196">
        <v>66.594999999999999</v>
      </c>
      <c r="I377" s="197"/>
      <c r="J377" s="198">
        <f>ROUND(I377*H377,2)</f>
        <v>0</v>
      </c>
      <c r="K377" s="194" t="s">
        <v>191</v>
      </c>
      <c r="L377" s="60"/>
      <c r="M377" s="199" t="s">
        <v>21</v>
      </c>
      <c r="N377" s="200" t="s">
        <v>42</v>
      </c>
      <c r="O377" s="41"/>
      <c r="P377" s="201">
        <f>O377*H377</f>
        <v>0</v>
      </c>
      <c r="Q377" s="201">
        <v>0</v>
      </c>
      <c r="R377" s="201">
        <f>Q377*H377</f>
        <v>0</v>
      </c>
      <c r="S377" s="201">
        <v>3.0000000000000001E-3</v>
      </c>
      <c r="T377" s="202">
        <f>S377*H377</f>
        <v>0.19978499999999999</v>
      </c>
      <c r="AR377" s="23" t="s">
        <v>242</v>
      </c>
      <c r="AT377" s="23" t="s">
        <v>150</v>
      </c>
      <c r="AU377" s="23" t="s">
        <v>156</v>
      </c>
      <c r="AY377" s="23" t="s">
        <v>147</v>
      </c>
      <c r="BE377" s="203">
        <f>IF(N377="základní",J377,0)</f>
        <v>0</v>
      </c>
      <c r="BF377" s="203">
        <f>IF(N377="snížená",J377,0)</f>
        <v>0</v>
      </c>
      <c r="BG377" s="203">
        <f>IF(N377="zákl. přenesená",J377,0)</f>
        <v>0</v>
      </c>
      <c r="BH377" s="203">
        <f>IF(N377="sníž. přenesená",J377,0)</f>
        <v>0</v>
      </c>
      <c r="BI377" s="203">
        <f>IF(N377="nulová",J377,0)</f>
        <v>0</v>
      </c>
      <c r="BJ377" s="23" t="s">
        <v>156</v>
      </c>
      <c r="BK377" s="203">
        <f>ROUND(I377*H377,2)</f>
        <v>0</v>
      </c>
      <c r="BL377" s="23" t="s">
        <v>242</v>
      </c>
      <c r="BM377" s="23" t="s">
        <v>894</v>
      </c>
    </row>
    <row r="378" spans="2:65" s="13" customFormat="1" ht="13.5">
      <c r="B378" s="241"/>
      <c r="C378" s="242"/>
      <c r="D378" s="216" t="s">
        <v>158</v>
      </c>
      <c r="E378" s="243" t="s">
        <v>21</v>
      </c>
      <c r="F378" s="244" t="s">
        <v>895</v>
      </c>
      <c r="G378" s="242"/>
      <c r="H378" s="245" t="s">
        <v>21</v>
      </c>
      <c r="I378" s="246"/>
      <c r="J378" s="242"/>
      <c r="K378" s="242"/>
      <c r="L378" s="247"/>
      <c r="M378" s="248"/>
      <c r="N378" s="249"/>
      <c r="O378" s="249"/>
      <c r="P378" s="249"/>
      <c r="Q378" s="249"/>
      <c r="R378" s="249"/>
      <c r="S378" s="249"/>
      <c r="T378" s="250"/>
      <c r="AT378" s="251" t="s">
        <v>158</v>
      </c>
      <c r="AU378" s="251" t="s">
        <v>156</v>
      </c>
      <c r="AV378" s="13" t="s">
        <v>78</v>
      </c>
      <c r="AW378" s="13" t="s">
        <v>34</v>
      </c>
      <c r="AX378" s="13" t="s">
        <v>70</v>
      </c>
      <c r="AY378" s="251" t="s">
        <v>147</v>
      </c>
    </row>
    <row r="379" spans="2:65" s="11" customFormat="1" ht="13.5">
      <c r="B379" s="204"/>
      <c r="C379" s="205"/>
      <c r="D379" s="216" t="s">
        <v>158</v>
      </c>
      <c r="E379" s="217" t="s">
        <v>21</v>
      </c>
      <c r="F379" s="218" t="s">
        <v>896</v>
      </c>
      <c r="G379" s="205"/>
      <c r="H379" s="219">
        <v>66.594999999999999</v>
      </c>
      <c r="I379" s="210"/>
      <c r="J379" s="205"/>
      <c r="K379" s="205"/>
      <c r="L379" s="211"/>
      <c r="M379" s="212"/>
      <c r="N379" s="213"/>
      <c r="O379" s="213"/>
      <c r="P379" s="213"/>
      <c r="Q379" s="213"/>
      <c r="R379" s="213"/>
      <c r="S379" s="213"/>
      <c r="T379" s="214"/>
      <c r="AT379" s="215" t="s">
        <v>158</v>
      </c>
      <c r="AU379" s="215" t="s">
        <v>156</v>
      </c>
      <c r="AV379" s="11" t="s">
        <v>156</v>
      </c>
      <c r="AW379" s="11" t="s">
        <v>34</v>
      </c>
      <c r="AX379" s="11" t="s">
        <v>78</v>
      </c>
      <c r="AY379" s="215" t="s">
        <v>147</v>
      </c>
    </row>
    <row r="380" spans="2:65" s="10" customFormat="1" ht="29.85" customHeight="1">
      <c r="B380" s="175"/>
      <c r="C380" s="176"/>
      <c r="D380" s="189" t="s">
        <v>69</v>
      </c>
      <c r="E380" s="190" t="s">
        <v>897</v>
      </c>
      <c r="F380" s="190" t="s">
        <v>898</v>
      </c>
      <c r="G380" s="176"/>
      <c r="H380" s="176"/>
      <c r="I380" s="179"/>
      <c r="J380" s="191">
        <f>BK380</f>
        <v>0</v>
      </c>
      <c r="K380" s="176"/>
      <c r="L380" s="181"/>
      <c r="M380" s="182"/>
      <c r="N380" s="183"/>
      <c r="O380" s="183"/>
      <c r="P380" s="184">
        <f>SUM(P381:P395)</f>
        <v>0</v>
      </c>
      <c r="Q380" s="183"/>
      <c r="R380" s="184">
        <f>SUM(R381:R395)</f>
        <v>0.40281040000000007</v>
      </c>
      <c r="S380" s="183"/>
      <c r="T380" s="185">
        <f>SUM(T381:T395)</f>
        <v>0</v>
      </c>
      <c r="AR380" s="186" t="s">
        <v>156</v>
      </c>
      <c r="AT380" s="187" t="s">
        <v>69</v>
      </c>
      <c r="AU380" s="187" t="s">
        <v>78</v>
      </c>
      <c r="AY380" s="186" t="s">
        <v>147</v>
      </c>
      <c r="BK380" s="188">
        <f>SUM(BK381:BK395)</f>
        <v>0</v>
      </c>
    </row>
    <row r="381" spans="2:65" s="1" customFormat="1" ht="31.5" customHeight="1">
      <c r="B381" s="40"/>
      <c r="C381" s="192" t="s">
        <v>899</v>
      </c>
      <c r="D381" s="192" t="s">
        <v>150</v>
      </c>
      <c r="E381" s="193" t="s">
        <v>900</v>
      </c>
      <c r="F381" s="194" t="s">
        <v>901</v>
      </c>
      <c r="G381" s="195" t="s">
        <v>165</v>
      </c>
      <c r="H381" s="196">
        <v>24.43</v>
      </c>
      <c r="I381" s="197"/>
      <c r="J381" s="198">
        <f>ROUND(I381*H381,2)</f>
        <v>0</v>
      </c>
      <c r="K381" s="194" t="s">
        <v>154</v>
      </c>
      <c r="L381" s="60"/>
      <c r="M381" s="199" t="s">
        <v>21</v>
      </c>
      <c r="N381" s="200" t="s">
        <v>42</v>
      </c>
      <c r="O381" s="41"/>
      <c r="P381" s="201">
        <f>O381*H381</f>
        <v>0</v>
      </c>
      <c r="Q381" s="201">
        <v>3.0000000000000001E-3</v>
      </c>
      <c r="R381" s="201">
        <f>Q381*H381</f>
        <v>7.3289999999999994E-2</v>
      </c>
      <c r="S381" s="201">
        <v>0</v>
      </c>
      <c r="T381" s="202">
        <f>S381*H381</f>
        <v>0</v>
      </c>
      <c r="AR381" s="23" t="s">
        <v>242</v>
      </c>
      <c r="AT381" s="23" t="s">
        <v>150</v>
      </c>
      <c r="AU381" s="23" t="s">
        <v>156</v>
      </c>
      <c r="AY381" s="23" t="s">
        <v>147</v>
      </c>
      <c r="BE381" s="203">
        <f>IF(N381="základní",J381,0)</f>
        <v>0</v>
      </c>
      <c r="BF381" s="203">
        <f>IF(N381="snížená",J381,0)</f>
        <v>0</v>
      </c>
      <c r="BG381" s="203">
        <f>IF(N381="zákl. přenesená",J381,0)</f>
        <v>0</v>
      </c>
      <c r="BH381" s="203">
        <f>IF(N381="sníž. přenesená",J381,0)</f>
        <v>0</v>
      </c>
      <c r="BI381" s="203">
        <f>IF(N381="nulová",J381,0)</f>
        <v>0</v>
      </c>
      <c r="BJ381" s="23" t="s">
        <v>156</v>
      </c>
      <c r="BK381" s="203">
        <f>ROUND(I381*H381,2)</f>
        <v>0</v>
      </c>
      <c r="BL381" s="23" t="s">
        <v>242</v>
      </c>
      <c r="BM381" s="23" t="s">
        <v>902</v>
      </c>
    </row>
    <row r="382" spans="2:65" s="11" customFormat="1" ht="13.5">
      <c r="B382" s="204"/>
      <c r="C382" s="205"/>
      <c r="D382" s="216" t="s">
        <v>158</v>
      </c>
      <c r="E382" s="217" t="s">
        <v>21</v>
      </c>
      <c r="F382" s="218" t="s">
        <v>903</v>
      </c>
      <c r="G382" s="205"/>
      <c r="H382" s="219">
        <v>3.21</v>
      </c>
      <c r="I382" s="210"/>
      <c r="J382" s="205"/>
      <c r="K382" s="205"/>
      <c r="L382" s="211"/>
      <c r="M382" s="212"/>
      <c r="N382" s="213"/>
      <c r="O382" s="213"/>
      <c r="P382" s="213"/>
      <c r="Q382" s="213"/>
      <c r="R382" s="213"/>
      <c r="S382" s="213"/>
      <c r="T382" s="214"/>
      <c r="AT382" s="215" t="s">
        <v>158</v>
      </c>
      <c r="AU382" s="215" t="s">
        <v>156</v>
      </c>
      <c r="AV382" s="11" t="s">
        <v>156</v>
      </c>
      <c r="AW382" s="11" t="s">
        <v>34</v>
      </c>
      <c r="AX382" s="11" t="s">
        <v>70</v>
      </c>
      <c r="AY382" s="215" t="s">
        <v>147</v>
      </c>
    </row>
    <row r="383" spans="2:65" s="11" customFormat="1" ht="13.5">
      <c r="B383" s="204"/>
      <c r="C383" s="205"/>
      <c r="D383" s="216" t="s">
        <v>158</v>
      </c>
      <c r="E383" s="217" t="s">
        <v>21</v>
      </c>
      <c r="F383" s="218" t="s">
        <v>904</v>
      </c>
      <c r="G383" s="205"/>
      <c r="H383" s="219">
        <v>15.52</v>
      </c>
      <c r="I383" s="210"/>
      <c r="J383" s="205"/>
      <c r="K383" s="205"/>
      <c r="L383" s="211"/>
      <c r="M383" s="212"/>
      <c r="N383" s="213"/>
      <c r="O383" s="213"/>
      <c r="P383" s="213"/>
      <c r="Q383" s="213"/>
      <c r="R383" s="213"/>
      <c r="S383" s="213"/>
      <c r="T383" s="214"/>
      <c r="AT383" s="215" t="s">
        <v>158</v>
      </c>
      <c r="AU383" s="215" t="s">
        <v>156</v>
      </c>
      <c r="AV383" s="11" t="s">
        <v>156</v>
      </c>
      <c r="AW383" s="11" t="s">
        <v>34</v>
      </c>
      <c r="AX383" s="11" t="s">
        <v>70</v>
      </c>
      <c r="AY383" s="215" t="s">
        <v>147</v>
      </c>
    </row>
    <row r="384" spans="2:65" s="11" customFormat="1" ht="13.5">
      <c r="B384" s="204"/>
      <c r="C384" s="205"/>
      <c r="D384" s="216" t="s">
        <v>158</v>
      </c>
      <c r="E384" s="217" t="s">
        <v>21</v>
      </c>
      <c r="F384" s="218" t="s">
        <v>905</v>
      </c>
      <c r="G384" s="205"/>
      <c r="H384" s="219">
        <v>5.7</v>
      </c>
      <c r="I384" s="210"/>
      <c r="J384" s="205"/>
      <c r="K384" s="205"/>
      <c r="L384" s="211"/>
      <c r="M384" s="212"/>
      <c r="N384" s="213"/>
      <c r="O384" s="213"/>
      <c r="P384" s="213"/>
      <c r="Q384" s="213"/>
      <c r="R384" s="213"/>
      <c r="S384" s="213"/>
      <c r="T384" s="214"/>
      <c r="AT384" s="215" t="s">
        <v>158</v>
      </c>
      <c r="AU384" s="215" t="s">
        <v>156</v>
      </c>
      <c r="AV384" s="11" t="s">
        <v>156</v>
      </c>
      <c r="AW384" s="11" t="s">
        <v>34</v>
      </c>
      <c r="AX384" s="11" t="s">
        <v>70</v>
      </c>
      <c r="AY384" s="215" t="s">
        <v>147</v>
      </c>
    </row>
    <row r="385" spans="2:65" s="12" customFormat="1" ht="13.5">
      <c r="B385" s="220"/>
      <c r="C385" s="221"/>
      <c r="D385" s="206" t="s">
        <v>158</v>
      </c>
      <c r="E385" s="222" t="s">
        <v>21</v>
      </c>
      <c r="F385" s="223" t="s">
        <v>170</v>
      </c>
      <c r="G385" s="221"/>
      <c r="H385" s="224">
        <v>24.43</v>
      </c>
      <c r="I385" s="225"/>
      <c r="J385" s="221"/>
      <c r="K385" s="221"/>
      <c r="L385" s="226"/>
      <c r="M385" s="227"/>
      <c r="N385" s="228"/>
      <c r="O385" s="228"/>
      <c r="P385" s="228"/>
      <c r="Q385" s="228"/>
      <c r="R385" s="228"/>
      <c r="S385" s="228"/>
      <c r="T385" s="229"/>
      <c r="AT385" s="230" t="s">
        <v>158</v>
      </c>
      <c r="AU385" s="230" t="s">
        <v>156</v>
      </c>
      <c r="AV385" s="12" t="s">
        <v>155</v>
      </c>
      <c r="AW385" s="12" t="s">
        <v>34</v>
      </c>
      <c r="AX385" s="12" t="s">
        <v>78</v>
      </c>
      <c r="AY385" s="230" t="s">
        <v>147</v>
      </c>
    </row>
    <row r="386" spans="2:65" s="1" customFormat="1" ht="22.5" customHeight="1">
      <c r="B386" s="40"/>
      <c r="C386" s="231" t="s">
        <v>906</v>
      </c>
      <c r="D386" s="231" t="s">
        <v>243</v>
      </c>
      <c r="E386" s="232" t="s">
        <v>907</v>
      </c>
      <c r="F386" s="233" t="s">
        <v>908</v>
      </c>
      <c r="G386" s="234" t="s">
        <v>165</v>
      </c>
      <c r="H386" s="235">
        <v>26.873000000000001</v>
      </c>
      <c r="I386" s="236"/>
      <c r="J386" s="237">
        <f>ROUND(I386*H386,2)</f>
        <v>0</v>
      </c>
      <c r="K386" s="233" t="s">
        <v>154</v>
      </c>
      <c r="L386" s="238"/>
      <c r="M386" s="239" t="s">
        <v>21</v>
      </c>
      <c r="N386" s="240" t="s">
        <v>42</v>
      </c>
      <c r="O386" s="41"/>
      <c r="P386" s="201">
        <f>O386*H386</f>
        <v>0</v>
      </c>
      <c r="Q386" s="201">
        <v>1.18E-2</v>
      </c>
      <c r="R386" s="201">
        <f>Q386*H386</f>
        <v>0.31710140000000003</v>
      </c>
      <c r="S386" s="201">
        <v>0</v>
      </c>
      <c r="T386" s="202">
        <f>S386*H386</f>
        <v>0</v>
      </c>
      <c r="AR386" s="23" t="s">
        <v>332</v>
      </c>
      <c r="AT386" s="23" t="s">
        <v>243</v>
      </c>
      <c r="AU386" s="23" t="s">
        <v>156</v>
      </c>
      <c r="AY386" s="23" t="s">
        <v>147</v>
      </c>
      <c r="BE386" s="203">
        <f>IF(N386="základní",J386,0)</f>
        <v>0</v>
      </c>
      <c r="BF386" s="203">
        <f>IF(N386="snížená",J386,0)</f>
        <v>0</v>
      </c>
      <c r="BG386" s="203">
        <f>IF(N386="zákl. přenesená",J386,0)</f>
        <v>0</v>
      </c>
      <c r="BH386" s="203">
        <f>IF(N386="sníž. přenesená",J386,0)</f>
        <v>0</v>
      </c>
      <c r="BI386" s="203">
        <f>IF(N386="nulová",J386,0)</f>
        <v>0</v>
      </c>
      <c r="BJ386" s="23" t="s">
        <v>156</v>
      </c>
      <c r="BK386" s="203">
        <f>ROUND(I386*H386,2)</f>
        <v>0</v>
      </c>
      <c r="BL386" s="23" t="s">
        <v>242</v>
      </c>
      <c r="BM386" s="23" t="s">
        <v>909</v>
      </c>
    </row>
    <row r="387" spans="2:65" s="11" customFormat="1" ht="13.5">
      <c r="B387" s="204"/>
      <c r="C387" s="205"/>
      <c r="D387" s="206" t="s">
        <v>158</v>
      </c>
      <c r="E387" s="205"/>
      <c r="F387" s="208" t="s">
        <v>910</v>
      </c>
      <c r="G387" s="205"/>
      <c r="H387" s="209">
        <v>26.873000000000001</v>
      </c>
      <c r="I387" s="210"/>
      <c r="J387" s="205"/>
      <c r="K387" s="205"/>
      <c r="L387" s="211"/>
      <c r="M387" s="212"/>
      <c r="N387" s="213"/>
      <c r="O387" s="213"/>
      <c r="P387" s="213"/>
      <c r="Q387" s="213"/>
      <c r="R387" s="213"/>
      <c r="S387" s="213"/>
      <c r="T387" s="214"/>
      <c r="AT387" s="215" t="s">
        <v>158</v>
      </c>
      <c r="AU387" s="215" t="s">
        <v>156</v>
      </c>
      <c r="AV387" s="11" t="s">
        <v>156</v>
      </c>
      <c r="AW387" s="11" t="s">
        <v>6</v>
      </c>
      <c r="AX387" s="11" t="s">
        <v>78</v>
      </c>
      <c r="AY387" s="215" t="s">
        <v>147</v>
      </c>
    </row>
    <row r="388" spans="2:65" s="1" customFormat="1" ht="22.5" customHeight="1">
      <c r="B388" s="40"/>
      <c r="C388" s="192" t="s">
        <v>911</v>
      </c>
      <c r="D388" s="192" t="s">
        <v>150</v>
      </c>
      <c r="E388" s="193" t="s">
        <v>912</v>
      </c>
      <c r="F388" s="194" t="s">
        <v>913</v>
      </c>
      <c r="G388" s="195" t="s">
        <v>165</v>
      </c>
      <c r="H388" s="196">
        <v>8.91</v>
      </c>
      <c r="I388" s="197"/>
      <c r="J388" s="198">
        <f>ROUND(I388*H388,2)</f>
        <v>0</v>
      </c>
      <c r="K388" s="194" t="s">
        <v>154</v>
      </c>
      <c r="L388" s="60"/>
      <c r="M388" s="199" t="s">
        <v>21</v>
      </c>
      <c r="N388" s="200" t="s">
        <v>42</v>
      </c>
      <c r="O388" s="41"/>
      <c r="P388" s="201">
        <f>O388*H388</f>
        <v>0</v>
      </c>
      <c r="Q388" s="201">
        <v>0</v>
      </c>
      <c r="R388" s="201">
        <f>Q388*H388</f>
        <v>0</v>
      </c>
      <c r="S388" s="201">
        <v>0</v>
      </c>
      <c r="T388" s="202">
        <f>S388*H388</f>
        <v>0</v>
      </c>
      <c r="AR388" s="23" t="s">
        <v>242</v>
      </c>
      <c r="AT388" s="23" t="s">
        <v>150</v>
      </c>
      <c r="AU388" s="23" t="s">
        <v>156</v>
      </c>
      <c r="AY388" s="23" t="s">
        <v>147</v>
      </c>
      <c r="BE388" s="203">
        <f>IF(N388="základní",J388,0)</f>
        <v>0</v>
      </c>
      <c r="BF388" s="203">
        <f>IF(N388="snížená",J388,0)</f>
        <v>0</v>
      </c>
      <c r="BG388" s="203">
        <f>IF(N388="zákl. přenesená",J388,0)</f>
        <v>0</v>
      </c>
      <c r="BH388" s="203">
        <f>IF(N388="sníž. přenesená",J388,0)</f>
        <v>0</v>
      </c>
      <c r="BI388" s="203">
        <f>IF(N388="nulová",J388,0)</f>
        <v>0</v>
      </c>
      <c r="BJ388" s="23" t="s">
        <v>156</v>
      </c>
      <c r="BK388" s="203">
        <f>ROUND(I388*H388,2)</f>
        <v>0</v>
      </c>
      <c r="BL388" s="23" t="s">
        <v>242</v>
      </c>
      <c r="BM388" s="23" t="s">
        <v>914</v>
      </c>
    </row>
    <row r="389" spans="2:65" s="11" customFormat="1" ht="13.5">
      <c r="B389" s="204"/>
      <c r="C389" s="205"/>
      <c r="D389" s="206" t="s">
        <v>158</v>
      </c>
      <c r="E389" s="207" t="s">
        <v>21</v>
      </c>
      <c r="F389" s="208" t="s">
        <v>915</v>
      </c>
      <c r="G389" s="205"/>
      <c r="H389" s="209">
        <v>8.91</v>
      </c>
      <c r="I389" s="210"/>
      <c r="J389" s="205"/>
      <c r="K389" s="205"/>
      <c r="L389" s="211"/>
      <c r="M389" s="212"/>
      <c r="N389" s="213"/>
      <c r="O389" s="213"/>
      <c r="P389" s="213"/>
      <c r="Q389" s="213"/>
      <c r="R389" s="213"/>
      <c r="S389" s="213"/>
      <c r="T389" s="214"/>
      <c r="AT389" s="215" t="s">
        <v>158</v>
      </c>
      <c r="AU389" s="215" t="s">
        <v>156</v>
      </c>
      <c r="AV389" s="11" t="s">
        <v>156</v>
      </c>
      <c r="AW389" s="11" t="s">
        <v>34</v>
      </c>
      <c r="AX389" s="11" t="s">
        <v>78</v>
      </c>
      <c r="AY389" s="215" t="s">
        <v>147</v>
      </c>
    </row>
    <row r="390" spans="2:65" s="1" customFormat="1" ht="22.5" customHeight="1">
      <c r="B390" s="40"/>
      <c r="C390" s="192" t="s">
        <v>916</v>
      </c>
      <c r="D390" s="192" t="s">
        <v>150</v>
      </c>
      <c r="E390" s="193" t="s">
        <v>917</v>
      </c>
      <c r="F390" s="194" t="s">
        <v>918</v>
      </c>
      <c r="G390" s="195" t="s">
        <v>165</v>
      </c>
      <c r="H390" s="196">
        <v>8.91</v>
      </c>
      <c r="I390" s="197"/>
      <c r="J390" s="198">
        <f>ROUND(I390*H390,2)</f>
        <v>0</v>
      </c>
      <c r="K390" s="194" t="s">
        <v>154</v>
      </c>
      <c r="L390" s="60"/>
      <c r="M390" s="199" t="s">
        <v>21</v>
      </c>
      <c r="N390" s="200" t="s">
        <v>42</v>
      </c>
      <c r="O390" s="41"/>
      <c r="P390" s="201">
        <f>O390*H390</f>
        <v>0</v>
      </c>
      <c r="Q390" s="201">
        <v>0</v>
      </c>
      <c r="R390" s="201">
        <f>Q390*H390</f>
        <v>0</v>
      </c>
      <c r="S390" s="201">
        <v>0</v>
      </c>
      <c r="T390" s="202">
        <f>S390*H390</f>
        <v>0</v>
      </c>
      <c r="AR390" s="23" t="s">
        <v>242</v>
      </c>
      <c r="AT390" s="23" t="s">
        <v>150</v>
      </c>
      <c r="AU390" s="23" t="s">
        <v>156</v>
      </c>
      <c r="AY390" s="23" t="s">
        <v>147</v>
      </c>
      <c r="BE390" s="203">
        <f>IF(N390="základní",J390,0)</f>
        <v>0</v>
      </c>
      <c r="BF390" s="203">
        <f>IF(N390="snížená",J390,0)</f>
        <v>0</v>
      </c>
      <c r="BG390" s="203">
        <f>IF(N390="zákl. přenesená",J390,0)</f>
        <v>0</v>
      </c>
      <c r="BH390" s="203">
        <f>IF(N390="sníž. přenesená",J390,0)</f>
        <v>0</v>
      </c>
      <c r="BI390" s="203">
        <f>IF(N390="nulová",J390,0)</f>
        <v>0</v>
      </c>
      <c r="BJ390" s="23" t="s">
        <v>156</v>
      </c>
      <c r="BK390" s="203">
        <f>ROUND(I390*H390,2)</f>
        <v>0</v>
      </c>
      <c r="BL390" s="23" t="s">
        <v>242</v>
      </c>
      <c r="BM390" s="23" t="s">
        <v>919</v>
      </c>
    </row>
    <row r="391" spans="2:65" s="1" customFormat="1" ht="22.5" customHeight="1">
      <c r="B391" s="40"/>
      <c r="C391" s="192" t="s">
        <v>920</v>
      </c>
      <c r="D391" s="192" t="s">
        <v>150</v>
      </c>
      <c r="E391" s="193" t="s">
        <v>921</v>
      </c>
      <c r="F391" s="194" t="s">
        <v>922</v>
      </c>
      <c r="G391" s="195" t="s">
        <v>276</v>
      </c>
      <c r="H391" s="196">
        <v>2</v>
      </c>
      <c r="I391" s="197"/>
      <c r="J391" s="198">
        <f>ROUND(I391*H391,2)</f>
        <v>0</v>
      </c>
      <c r="K391" s="194" t="s">
        <v>154</v>
      </c>
      <c r="L391" s="60"/>
      <c r="M391" s="199" t="s">
        <v>21</v>
      </c>
      <c r="N391" s="200" t="s">
        <v>42</v>
      </c>
      <c r="O391" s="41"/>
      <c r="P391" s="201">
        <f>O391*H391</f>
        <v>0</v>
      </c>
      <c r="Q391" s="201">
        <v>6.1650000000000003E-3</v>
      </c>
      <c r="R391" s="201">
        <f>Q391*H391</f>
        <v>1.2330000000000001E-2</v>
      </c>
      <c r="S391" s="201">
        <v>0</v>
      </c>
      <c r="T391" s="202">
        <f>S391*H391</f>
        <v>0</v>
      </c>
      <c r="AR391" s="23" t="s">
        <v>242</v>
      </c>
      <c r="AT391" s="23" t="s">
        <v>150</v>
      </c>
      <c r="AU391" s="23" t="s">
        <v>156</v>
      </c>
      <c r="AY391" s="23" t="s">
        <v>147</v>
      </c>
      <c r="BE391" s="203">
        <f>IF(N391="základní",J391,0)</f>
        <v>0</v>
      </c>
      <c r="BF391" s="203">
        <f>IF(N391="snížená",J391,0)</f>
        <v>0</v>
      </c>
      <c r="BG391" s="203">
        <f>IF(N391="zákl. přenesená",J391,0)</f>
        <v>0</v>
      </c>
      <c r="BH391" s="203">
        <f>IF(N391="sníž. přenesená",J391,0)</f>
        <v>0</v>
      </c>
      <c r="BI391" s="203">
        <f>IF(N391="nulová",J391,0)</f>
        <v>0</v>
      </c>
      <c r="BJ391" s="23" t="s">
        <v>156</v>
      </c>
      <c r="BK391" s="203">
        <f>ROUND(I391*H391,2)</f>
        <v>0</v>
      </c>
      <c r="BL391" s="23" t="s">
        <v>242</v>
      </c>
      <c r="BM391" s="23" t="s">
        <v>923</v>
      </c>
    </row>
    <row r="392" spans="2:65" s="1" customFormat="1" ht="22.5" customHeight="1">
      <c r="B392" s="40"/>
      <c r="C392" s="192" t="s">
        <v>924</v>
      </c>
      <c r="D392" s="192" t="s">
        <v>150</v>
      </c>
      <c r="E392" s="193" t="s">
        <v>925</v>
      </c>
      <c r="F392" s="194" t="s">
        <v>926</v>
      </c>
      <c r="G392" s="195" t="s">
        <v>153</v>
      </c>
      <c r="H392" s="196">
        <v>1</v>
      </c>
      <c r="I392" s="197"/>
      <c r="J392" s="198">
        <f>ROUND(I392*H392,2)</f>
        <v>0</v>
      </c>
      <c r="K392" s="194" t="s">
        <v>154</v>
      </c>
      <c r="L392" s="60"/>
      <c r="M392" s="199" t="s">
        <v>21</v>
      </c>
      <c r="N392" s="200" t="s">
        <v>42</v>
      </c>
      <c r="O392" s="41"/>
      <c r="P392" s="201">
        <f>O392*H392</f>
        <v>0</v>
      </c>
      <c r="Q392" s="201">
        <v>1.9999999999999999E-6</v>
      </c>
      <c r="R392" s="201">
        <f>Q392*H392</f>
        <v>1.9999999999999999E-6</v>
      </c>
      <c r="S392" s="201">
        <v>0</v>
      </c>
      <c r="T392" s="202">
        <f>S392*H392</f>
        <v>0</v>
      </c>
      <c r="AR392" s="23" t="s">
        <v>242</v>
      </c>
      <c r="AT392" s="23" t="s">
        <v>150</v>
      </c>
      <c r="AU392" s="23" t="s">
        <v>156</v>
      </c>
      <c r="AY392" s="23" t="s">
        <v>147</v>
      </c>
      <c r="BE392" s="203">
        <f>IF(N392="základní",J392,0)</f>
        <v>0</v>
      </c>
      <c r="BF392" s="203">
        <f>IF(N392="snížená",J392,0)</f>
        <v>0</v>
      </c>
      <c r="BG392" s="203">
        <f>IF(N392="zákl. přenesená",J392,0)</f>
        <v>0</v>
      </c>
      <c r="BH392" s="203">
        <f>IF(N392="sníž. přenesená",J392,0)</f>
        <v>0</v>
      </c>
      <c r="BI392" s="203">
        <f>IF(N392="nulová",J392,0)</f>
        <v>0</v>
      </c>
      <c r="BJ392" s="23" t="s">
        <v>156</v>
      </c>
      <c r="BK392" s="203">
        <f>ROUND(I392*H392,2)</f>
        <v>0</v>
      </c>
      <c r="BL392" s="23" t="s">
        <v>242</v>
      </c>
      <c r="BM392" s="23" t="s">
        <v>927</v>
      </c>
    </row>
    <row r="393" spans="2:65" s="1" customFormat="1" ht="22.5" customHeight="1">
      <c r="B393" s="40"/>
      <c r="C393" s="192" t="s">
        <v>928</v>
      </c>
      <c r="D393" s="192" t="s">
        <v>150</v>
      </c>
      <c r="E393" s="193" t="s">
        <v>929</v>
      </c>
      <c r="F393" s="194" t="s">
        <v>930</v>
      </c>
      <c r="G393" s="195" t="s">
        <v>276</v>
      </c>
      <c r="H393" s="196">
        <v>2.9</v>
      </c>
      <c r="I393" s="197"/>
      <c r="J393" s="198">
        <f>ROUND(I393*H393,2)</f>
        <v>0</v>
      </c>
      <c r="K393" s="194" t="s">
        <v>154</v>
      </c>
      <c r="L393" s="60"/>
      <c r="M393" s="199" t="s">
        <v>21</v>
      </c>
      <c r="N393" s="200" t="s">
        <v>42</v>
      </c>
      <c r="O393" s="41"/>
      <c r="P393" s="201">
        <f>O393*H393</f>
        <v>0</v>
      </c>
      <c r="Q393" s="201">
        <v>3.0000000000000001E-5</v>
      </c>
      <c r="R393" s="201">
        <f>Q393*H393</f>
        <v>8.7000000000000001E-5</v>
      </c>
      <c r="S393" s="201">
        <v>0</v>
      </c>
      <c r="T393" s="202">
        <f>S393*H393</f>
        <v>0</v>
      </c>
      <c r="AR393" s="23" t="s">
        <v>242</v>
      </c>
      <c r="AT393" s="23" t="s">
        <v>150</v>
      </c>
      <c r="AU393" s="23" t="s">
        <v>156</v>
      </c>
      <c r="AY393" s="23" t="s">
        <v>147</v>
      </c>
      <c r="BE393" s="203">
        <f>IF(N393="základní",J393,0)</f>
        <v>0</v>
      </c>
      <c r="BF393" s="203">
        <f>IF(N393="snížená",J393,0)</f>
        <v>0</v>
      </c>
      <c r="BG393" s="203">
        <f>IF(N393="zákl. přenesená",J393,0)</f>
        <v>0</v>
      </c>
      <c r="BH393" s="203">
        <f>IF(N393="sníž. přenesená",J393,0)</f>
        <v>0</v>
      </c>
      <c r="BI393" s="203">
        <f>IF(N393="nulová",J393,0)</f>
        <v>0</v>
      </c>
      <c r="BJ393" s="23" t="s">
        <v>156</v>
      </c>
      <c r="BK393" s="203">
        <f>ROUND(I393*H393,2)</f>
        <v>0</v>
      </c>
      <c r="BL393" s="23" t="s">
        <v>242</v>
      </c>
      <c r="BM393" s="23" t="s">
        <v>931</v>
      </c>
    </row>
    <row r="394" spans="2:65" s="11" customFormat="1" ht="13.5">
      <c r="B394" s="204"/>
      <c r="C394" s="205"/>
      <c r="D394" s="206" t="s">
        <v>158</v>
      </c>
      <c r="E394" s="207" t="s">
        <v>21</v>
      </c>
      <c r="F394" s="208" t="s">
        <v>932</v>
      </c>
      <c r="G394" s="205"/>
      <c r="H394" s="209">
        <v>2.9</v>
      </c>
      <c r="I394" s="210"/>
      <c r="J394" s="205"/>
      <c r="K394" s="205"/>
      <c r="L394" s="211"/>
      <c r="M394" s="212"/>
      <c r="N394" s="213"/>
      <c r="O394" s="213"/>
      <c r="P394" s="213"/>
      <c r="Q394" s="213"/>
      <c r="R394" s="213"/>
      <c r="S394" s="213"/>
      <c r="T394" s="214"/>
      <c r="AT394" s="215" t="s">
        <v>158</v>
      </c>
      <c r="AU394" s="215" t="s">
        <v>156</v>
      </c>
      <c r="AV394" s="11" t="s">
        <v>156</v>
      </c>
      <c r="AW394" s="11" t="s">
        <v>34</v>
      </c>
      <c r="AX394" s="11" t="s">
        <v>78</v>
      </c>
      <c r="AY394" s="215" t="s">
        <v>147</v>
      </c>
    </row>
    <row r="395" spans="2:65" s="1" customFormat="1" ht="22.5" customHeight="1">
      <c r="B395" s="40"/>
      <c r="C395" s="192" t="s">
        <v>933</v>
      </c>
      <c r="D395" s="192" t="s">
        <v>150</v>
      </c>
      <c r="E395" s="193" t="s">
        <v>934</v>
      </c>
      <c r="F395" s="194" t="s">
        <v>935</v>
      </c>
      <c r="G395" s="195" t="s">
        <v>369</v>
      </c>
      <c r="H395" s="257"/>
      <c r="I395" s="197"/>
      <c r="J395" s="198">
        <f>ROUND(I395*H395,2)</f>
        <v>0</v>
      </c>
      <c r="K395" s="194" t="s">
        <v>191</v>
      </c>
      <c r="L395" s="60"/>
      <c r="M395" s="199" t="s">
        <v>21</v>
      </c>
      <c r="N395" s="200" t="s">
        <v>42</v>
      </c>
      <c r="O395" s="41"/>
      <c r="P395" s="201">
        <f>O395*H395</f>
        <v>0</v>
      </c>
      <c r="Q395" s="201">
        <v>0</v>
      </c>
      <c r="R395" s="201">
        <f>Q395*H395</f>
        <v>0</v>
      </c>
      <c r="S395" s="201">
        <v>0</v>
      </c>
      <c r="T395" s="202">
        <f>S395*H395</f>
        <v>0</v>
      </c>
      <c r="AR395" s="23" t="s">
        <v>242</v>
      </c>
      <c r="AT395" s="23" t="s">
        <v>150</v>
      </c>
      <c r="AU395" s="23" t="s">
        <v>156</v>
      </c>
      <c r="AY395" s="23" t="s">
        <v>147</v>
      </c>
      <c r="BE395" s="203">
        <f>IF(N395="základní",J395,0)</f>
        <v>0</v>
      </c>
      <c r="BF395" s="203">
        <f>IF(N395="snížená",J395,0)</f>
        <v>0</v>
      </c>
      <c r="BG395" s="203">
        <f>IF(N395="zákl. přenesená",J395,0)</f>
        <v>0</v>
      </c>
      <c r="BH395" s="203">
        <f>IF(N395="sníž. přenesená",J395,0)</f>
        <v>0</v>
      </c>
      <c r="BI395" s="203">
        <f>IF(N395="nulová",J395,0)</f>
        <v>0</v>
      </c>
      <c r="BJ395" s="23" t="s">
        <v>156</v>
      </c>
      <c r="BK395" s="203">
        <f>ROUND(I395*H395,2)</f>
        <v>0</v>
      </c>
      <c r="BL395" s="23" t="s">
        <v>242</v>
      </c>
      <c r="BM395" s="23" t="s">
        <v>936</v>
      </c>
    </row>
    <row r="396" spans="2:65" s="10" customFormat="1" ht="29.85" customHeight="1">
      <c r="B396" s="175"/>
      <c r="C396" s="176"/>
      <c r="D396" s="189" t="s">
        <v>69</v>
      </c>
      <c r="E396" s="190" t="s">
        <v>937</v>
      </c>
      <c r="F396" s="190" t="s">
        <v>938</v>
      </c>
      <c r="G396" s="176"/>
      <c r="H396" s="176"/>
      <c r="I396" s="179"/>
      <c r="J396" s="191">
        <f>BK396</f>
        <v>0</v>
      </c>
      <c r="K396" s="176"/>
      <c r="L396" s="181"/>
      <c r="M396" s="182"/>
      <c r="N396" s="183"/>
      <c r="O396" s="183"/>
      <c r="P396" s="184">
        <f>SUM(P397:P404)</f>
        <v>0</v>
      </c>
      <c r="Q396" s="183"/>
      <c r="R396" s="184">
        <f>SUM(R397:R404)</f>
        <v>2.1589999999999999E-3</v>
      </c>
      <c r="S396" s="183"/>
      <c r="T396" s="185">
        <f>SUM(T397:T404)</f>
        <v>0</v>
      </c>
      <c r="AR396" s="186" t="s">
        <v>156</v>
      </c>
      <c r="AT396" s="187" t="s">
        <v>69</v>
      </c>
      <c r="AU396" s="187" t="s">
        <v>78</v>
      </c>
      <c r="AY396" s="186" t="s">
        <v>147</v>
      </c>
      <c r="BK396" s="188">
        <f>SUM(BK397:BK404)</f>
        <v>0</v>
      </c>
    </row>
    <row r="397" spans="2:65" s="1" customFormat="1" ht="22.5" customHeight="1">
      <c r="B397" s="40"/>
      <c r="C397" s="192" t="s">
        <v>939</v>
      </c>
      <c r="D397" s="192" t="s">
        <v>150</v>
      </c>
      <c r="E397" s="193" t="s">
        <v>940</v>
      </c>
      <c r="F397" s="194" t="s">
        <v>941</v>
      </c>
      <c r="G397" s="195" t="s">
        <v>165</v>
      </c>
      <c r="H397" s="196">
        <v>1.2250000000000001</v>
      </c>
      <c r="I397" s="197"/>
      <c r="J397" s="198">
        <f>ROUND(I397*H397,2)</f>
        <v>0</v>
      </c>
      <c r="K397" s="194" t="s">
        <v>191</v>
      </c>
      <c r="L397" s="60"/>
      <c r="M397" s="199" t="s">
        <v>21</v>
      </c>
      <c r="N397" s="200" t="s">
        <v>42</v>
      </c>
      <c r="O397" s="41"/>
      <c r="P397" s="201">
        <f>O397*H397</f>
        <v>0</v>
      </c>
      <c r="Q397" s="201">
        <v>8.0000000000000007E-5</v>
      </c>
      <c r="R397" s="201">
        <f>Q397*H397</f>
        <v>9.800000000000001E-5</v>
      </c>
      <c r="S397" s="201">
        <v>0</v>
      </c>
      <c r="T397" s="202">
        <f>S397*H397</f>
        <v>0</v>
      </c>
      <c r="AR397" s="23" t="s">
        <v>242</v>
      </c>
      <c r="AT397" s="23" t="s">
        <v>150</v>
      </c>
      <c r="AU397" s="23" t="s">
        <v>156</v>
      </c>
      <c r="AY397" s="23" t="s">
        <v>147</v>
      </c>
      <c r="BE397" s="203">
        <f>IF(N397="základní",J397,0)</f>
        <v>0</v>
      </c>
      <c r="BF397" s="203">
        <f>IF(N397="snížená",J397,0)</f>
        <v>0</v>
      </c>
      <c r="BG397" s="203">
        <f>IF(N397="zákl. přenesená",J397,0)</f>
        <v>0</v>
      </c>
      <c r="BH397" s="203">
        <f>IF(N397="sníž. přenesená",J397,0)</f>
        <v>0</v>
      </c>
      <c r="BI397" s="203">
        <f>IF(N397="nulová",J397,0)</f>
        <v>0</v>
      </c>
      <c r="BJ397" s="23" t="s">
        <v>156</v>
      </c>
      <c r="BK397" s="203">
        <f>ROUND(I397*H397,2)</f>
        <v>0</v>
      </c>
      <c r="BL397" s="23" t="s">
        <v>242</v>
      </c>
      <c r="BM397" s="23" t="s">
        <v>942</v>
      </c>
    </row>
    <row r="398" spans="2:65" s="11" customFormat="1" ht="13.5">
      <c r="B398" s="204"/>
      <c r="C398" s="205"/>
      <c r="D398" s="206" t="s">
        <v>158</v>
      </c>
      <c r="E398" s="207" t="s">
        <v>21</v>
      </c>
      <c r="F398" s="208" t="s">
        <v>943</v>
      </c>
      <c r="G398" s="205"/>
      <c r="H398" s="209">
        <v>1.2250000000000001</v>
      </c>
      <c r="I398" s="210"/>
      <c r="J398" s="205"/>
      <c r="K398" s="205"/>
      <c r="L398" s="211"/>
      <c r="M398" s="212"/>
      <c r="N398" s="213"/>
      <c r="O398" s="213"/>
      <c r="P398" s="213"/>
      <c r="Q398" s="213"/>
      <c r="R398" s="213"/>
      <c r="S398" s="213"/>
      <c r="T398" s="214"/>
      <c r="AT398" s="215" t="s">
        <v>158</v>
      </c>
      <c r="AU398" s="215" t="s">
        <v>156</v>
      </c>
      <c r="AV398" s="11" t="s">
        <v>156</v>
      </c>
      <c r="AW398" s="11" t="s">
        <v>34</v>
      </c>
      <c r="AX398" s="11" t="s">
        <v>78</v>
      </c>
      <c r="AY398" s="215" t="s">
        <v>147</v>
      </c>
    </row>
    <row r="399" spans="2:65" s="1" customFormat="1" ht="22.5" customHeight="1">
      <c r="B399" s="40"/>
      <c r="C399" s="192" t="s">
        <v>944</v>
      </c>
      <c r="D399" s="192" t="s">
        <v>150</v>
      </c>
      <c r="E399" s="193" t="s">
        <v>945</v>
      </c>
      <c r="F399" s="194" t="s">
        <v>946</v>
      </c>
      <c r="G399" s="195" t="s">
        <v>165</v>
      </c>
      <c r="H399" s="196">
        <v>6.6</v>
      </c>
      <c r="I399" s="197"/>
      <c r="J399" s="198">
        <f>ROUND(I399*H399,2)</f>
        <v>0</v>
      </c>
      <c r="K399" s="194" t="s">
        <v>191</v>
      </c>
      <c r="L399" s="60"/>
      <c r="M399" s="199" t="s">
        <v>21</v>
      </c>
      <c r="N399" s="200" t="s">
        <v>42</v>
      </c>
      <c r="O399" s="41"/>
      <c r="P399" s="201">
        <f>O399*H399</f>
        <v>0</v>
      </c>
      <c r="Q399" s="201">
        <v>1.7000000000000001E-4</v>
      </c>
      <c r="R399" s="201">
        <f>Q399*H399</f>
        <v>1.122E-3</v>
      </c>
      <c r="S399" s="201">
        <v>0</v>
      </c>
      <c r="T399" s="202">
        <f>S399*H399</f>
        <v>0</v>
      </c>
      <c r="AR399" s="23" t="s">
        <v>242</v>
      </c>
      <c r="AT399" s="23" t="s">
        <v>150</v>
      </c>
      <c r="AU399" s="23" t="s">
        <v>156</v>
      </c>
      <c r="AY399" s="23" t="s">
        <v>147</v>
      </c>
      <c r="BE399" s="203">
        <f>IF(N399="základní",J399,0)</f>
        <v>0</v>
      </c>
      <c r="BF399" s="203">
        <f>IF(N399="snížená",J399,0)</f>
        <v>0</v>
      </c>
      <c r="BG399" s="203">
        <f>IF(N399="zákl. přenesená",J399,0)</f>
        <v>0</v>
      </c>
      <c r="BH399" s="203">
        <f>IF(N399="sníž. přenesená",J399,0)</f>
        <v>0</v>
      </c>
      <c r="BI399" s="203">
        <f>IF(N399="nulová",J399,0)</f>
        <v>0</v>
      </c>
      <c r="BJ399" s="23" t="s">
        <v>156</v>
      </c>
      <c r="BK399" s="203">
        <f>ROUND(I399*H399,2)</f>
        <v>0</v>
      </c>
      <c r="BL399" s="23" t="s">
        <v>242</v>
      </c>
      <c r="BM399" s="23" t="s">
        <v>947</v>
      </c>
    </row>
    <row r="400" spans="2:65" s="11" customFormat="1" ht="13.5">
      <c r="B400" s="204"/>
      <c r="C400" s="205"/>
      <c r="D400" s="216" t="s">
        <v>158</v>
      </c>
      <c r="E400" s="217" t="s">
        <v>21</v>
      </c>
      <c r="F400" s="218" t="s">
        <v>948</v>
      </c>
      <c r="G400" s="205"/>
      <c r="H400" s="219">
        <v>2.76</v>
      </c>
      <c r="I400" s="210"/>
      <c r="J400" s="205"/>
      <c r="K400" s="205"/>
      <c r="L400" s="211"/>
      <c r="M400" s="212"/>
      <c r="N400" s="213"/>
      <c r="O400" s="213"/>
      <c r="P400" s="213"/>
      <c r="Q400" s="213"/>
      <c r="R400" s="213"/>
      <c r="S400" s="213"/>
      <c r="T400" s="214"/>
      <c r="AT400" s="215" t="s">
        <v>158</v>
      </c>
      <c r="AU400" s="215" t="s">
        <v>156</v>
      </c>
      <c r="AV400" s="11" t="s">
        <v>156</v>
      </c>
      <c r="AW400" s="11" t="s">
        <v>34</v>
      </c>
      <c r="AX400" s="11" t="s">
        <v>70</v>
      </c>
      <c r="AY400" s="215" t="s">
        <v>147</v>
      </c>
    </row>
    <row r="401" spans="2:65" s="11" customFormat="1" ht="13.5">
      <c r="B401" s="204"/>
      <c r="C401" s="205"/>
      <c r="D401" s="216" t="s">
        <v>158</v>
      </c>
      <c r="E401" s="217" t="s">
        <v>21</v>
      </c>
      <c r="F401" s="218" t="s">
        <v>949</v>
      </c>
      <c r="G401" s="205"/>
      <c r="H401" s="219">
        <v>3.84</v>
      </c>
      <c r="I401" s="210"/>
      <c r="J401" s="205"/>
      <c r="K401" s="205"/>
      <c r="L401" s="211"/>
      <c r="M401" s="212"/>
      <c r="N401" s="213"/>
      <c r="O401" s="213"/>
      <c r="P401" s="213"/>
      <c r="Q401" s="213"/>
      <c r="R401" s="213"/>
      <c r="S401" s="213"/>
      <c r="T401" s="214"/>
      <c r="AT401" s="215" t="s">
        <v>158</v>
      </c>
      <c r="AU401" s="215" t="s">
        <v>156</v>
      </c>
      <c r="AV401" s="11" t="s">
        <v>156</v>
      </c>
      <c r="AW401" s="11" t="s">
        <v>34</v>
      </c>
      <c r="AX401" s="11" t="s">
        <v>70</v>
      </c>
      <c r="AY401" s="215" t="s">
        <v>147</v>
      </c>
    </row>
    <row r="402" spans="2:65" s="12" customFormat="1" ht="13.5">
      <c r="B402" s="220"/>
      <c r="C402" s="221"/>
      <c r="D402" s="206" t="s">
        <v>158</v>
      </c>
      <c r="E402" s="222" t="s">
        <v>21</v>
      </c>
      <c r="F402" s="223" t="s">
        <v>170</v>
      </c>
      <c r="G402" s="221"/>
      <c r="H402" s="224">
        <v>6.6</v>
      </c>
      <c r="I402" s="225"/>
      <c r="J402" s="221"/>
      <c r="K402" s="221"/>
      <c r="L402" s="226"/>
      <c r="M402" s="227"/>
      <c r="N402" s="228"/>
      <c r="O402" s="228"/>
      <c r="P402" s="228"/>
      <c r="Q402" s="228"/>
      <c r="R402" s="228"/>
      <c r="S402" s="228"/>
      <c r="T402" s="229"/>
      <c r="AT402" s="230" t="s">
        <v>158</v>
      </c>
      <c r="AU402" s="230" t="s">
        <v>156</v>
      </c>
      <c r="AV402" s="12" t="s">
        <v>155</v>
      </c>
      <c r="AW402" s="12" t="s">
        <v>34</v>
      </c>
      <c r="AX402" s="12" t="s">
        <v>78</v>
      </c>
      <c r="AY402" s="230" t="s">
        <v>147</v>
      </c>
    </row>
    <row r="403" spans="2:65" s="1" customFormat="1" ht="22.5" customHeight="1">
      <c r="B403" s="40"/>
      <c r="C403" s="192" t="s">
        <v>950</v>
      </c>
      <c r="D403" s="192" t="s">
        <v>150</v>
      </c>
      <c r="E403" s="193" t="s">
        <v>951</v>
      </c>
      <c r="F403" s="194" t="s">
        <v>952</v>
      </c>
      <c r="G403" s="195" t="s">
        <v>165</v>
      </c>
      <c r="H403" s="196">
        <v>7.8250000000000002</v>
      </c>
      <c r="I403" s="197"/>
      <c r="J403" s="198">
        <f>ROUND(I403*H403,2)</f>
        <v>0</v>
      </c>
      <c r="K403" s="194" t="s">
        <v>191</v>
      </c>
      <c r="L403" s="60"/>
      <c r="M403" s="199" t="s">
        <v>21</v>
      </c>
      <c r="N403" s="200" t="s">
        <v>42</v>
      </c>
      <c r="O403" s="41"/>
      <c r="P403" s="201">
        <f>O403*H403</f>
        <v>0</v>
      </c>
      <c r="Q403" s="201">
        <v>1.2E-4</v>
      </c>
      <c r="R403" s="201">
        <f>Q403*H403</f>
        <v>9.3900000000000006E-4</v>
      </c>
      <c r="S403" s="201">
        <v>0</v>
      </c>
      <c r="T403" s="202">
        <f>S403*H403</f>
        <v>0</v>
      </c>
      <c r="AR403" s="23" t="s">
        <v>242</v>
      </c>
      <c r="AT403" s="23" t="s">
        <v>150</v>
      </c>
      <c r="AU403" s="23" t="s">
        <v>156</v>
      </c>
      <c r="AY403" s="23" t="s">
        <v>147</v>
      </c>
      <c r="BE403" s="203">
        <f>IF(N403="základní",J403,0)</f>
        <v>0</v>
      </c>
      <c r="BF403" s="203">
        <f>IF(N403="snížená",J403,0)</f>
        <v>0</v>
      </c>
      <c r="BG403" s="203">
        <f>IF(N403="zákl. přenesená",J403,0)</f>
        <v>0</v>
      </c>
      <c r="BH403" s="203">
        <f>IF(N403="sníž. přenesená",J403,0)</f>
        <v>0</v>
      </c>
      <c r="BI403" s="203">
        <f>IF(N403="nulová",J403,0)</f>
        <v>0</v>
      </c>
      <c r="BJ403" s="23" t="s">
        <v>156</v>
      </c>
      <c r="BK403" s="203">
        <f>ROUND(I403*H403,2)</f>
        <v>0</v>
      </c>
      <c r="BL403" s="23" t="s">
        <v>242</v>
      </c>
      <c r="BM403" s="23" t="s">
        <v>953</v>
      </c>
    </row>
    <row r="404" spans="2:65" s="11" customFormat="1" ht="13.5">
      <c r="B404" s="204"/>
      <c r="C404" s="205"/>
      <c r="D404" s="216" t="s">
        <v>158</v>
      </c>
      <c r="E404" s="217" t="s">
        <v>21</v>
      </c>
      <c r="F404" s="218" t="s">
        <v>954</v>
      </c>
      <c r="G404" s="205"/>
      <c r="H404" s="219">
        <v>7.8250000000000002</v>
      </c>
      <c r="I404" s="210"/>
      <c r="J404" s="205"/>
      <c r="K404" s="205"/>
      <c r="L404" s="211"/>
      <c r="M404" s="212"/>
      <c r="N404" s="213"/>
      <c r="O404" s="213"/>
      <c r="P404" s="213"/>
      <c r="Q404" s="213"/>
      <c r="R404" s="213"/>
      <c r="S404" s="213"/>
      <c r="T404" s="214"/>
      <c r="AT404" s="215" t="s">
        <v>158</v>
      </c>
      <c r="AU404" s="215" t="s">
        <v>156</v>
      </c>
      <c r="AV404" s="11" t="s">
        <v>156</v>
      </c>
      <c r="AW404" s="11" t="s">
        <v>34</v>
      </c>
      <c r="AX404" s="11" t="s">
        <v>78</v>
      </c>
      <c r="AY404" s="215" t="s">
        <v>147</v>
      </c>
    </row>
    <row r="405" spans="2:65" s="10" customFormat="1" ht="29.85" customHeight="1">
      <c r="B405" s="175"/>
      <c r="C405" s="176"/>
      <c r="D405" s="189" t="s">
        <v>69</v>
      </c>
      <c r="E405" s="190" t="s">
        <v>955</v>
      </c>
      <c r="F405" s="190" t="s">
        <v>956</v>
      </c>
      <c r="G405" s="176"/>
      <c r="H405" s="176"/>
      <c r="I405" s="179"/>
      <c r="J405" s="191">
        <f>BK405</f>
        <v>0</v>
      </c>
      <c r="K405" s="176"/>
      <c r="L405" s="181"/>
      <c r="M405" s="182"/>
      <c r="N405" s="183"/>
      <c r="O405" s="183"/>
      <c r="P405" s="184">
        <f>SUM(P406:P421)</f>
        <v>0</v>
      </c>
      <c r="Q405" s="183"/>
      <c r="R405" s="184">
        <f>SUM(R406:R421)</f>
        <v>0.46044337760000004</v>
      </c>
      <c r="S405" s="183"/>
      <c r="T405" s="185">
        <f>SUM(T406:T421)</f>
        <v>9.7249480000000013E-2</v>
      </c>
      <c r="AR405" s="186" t="s">
        <v>156</v>
      </c>
      <c r="AT405" s="187" t="s">
        <v>69</v>
      </c>
      <c r="AU405" s="187" t="s">
        <v>78</v>
      </c>
      <c r="AY405" s="186" t="s">
        <v>147</v>
      </c>
      <c r="BK405" s="188">
        <f>SUM(BK406:BK421)</f>
        <v>0</v>
      </c>
    </row>
    <row r="406" spans="2:65" s="1" customFormat="1" ht="22.5" customHeight="1">
      <c r="B406" s="40"/>
      <c r="C406" s="192" t="s">
        <v>957</v>
      </c>
      <c r="D406" s="192" t="s">
        <v>150</v>
      </c>
      <c r="E406" s="193" t="s">
        <v>958</v>
      </c>
      <c r="F406" s="194" t="s">
        <v>959</v>
      </c>
      <c r="G406" s="195" t="s">
        <v>165</v>
      </c>
      <c r="H406" s="196">
        <v>313.70800000000003</v>
      </c>
      <c r="I406" s="197"/>
      <c r="J406" s="198">
        <f>ROUND(I406*H406,2)</f>
        <v>0</v>
      </c>
      <c r="K406" s="194" t="s">
        <v>154</v>
      </c>
      <c r="L406" s="60"/>
      <c r="M406" s="199" t="s">
        <v>21</v>
      </c>
      <c r="N406" s="200" t="s">
        <v>42</v>
      </c>
      <c r="O406" s="41"/>
      <c r="P406" s="201">
        <f>O406*H406</f>
        <v>0</v>
      </c>
      <c r="Q406" s="201">
        <v>1E-3</v>
      </c>
      <c r="R406" s="201">
        <f>Q406*H406</f>
        <v>0.31370800000000004</v>
      </c>
      <c r="S406" s="201">
        <v>3.1E-4</v>
      </c>
      <c r="T406" s="202">
        <f>S406*H406</f>
        <v>9.7249480000000013E-2</v>
      </c>
      <c r="AR406" s="23" t="s">
        <v>242</v>
      </c>
      <c r="AT406" s="23" t="s">
        <v>150</v>
      </c>
      <c r="AU406" s="23" t="s">
        <v>156</v>
      </c>
      <c r="AY406" s="23" t="s">
        <v>147</v>
      </c>
      <c r="BE406" s="203">
        <f>IF(N406="základní",J406,0)</f>
        <v>0</v>
      </c>
      <c r="BF406" s="203">
        <f>IF(N406="snížená",J406,0)</f>
        <v>0</v>
      </c>
      <c r="BG406" s="203">
        <f>IF(N406="zákl. přenesená",J406,0)</f>
        <v>0</v>
      </c>
      <c r="BH406" s="203">
        <f>IF(N406="sníž. přenesená",J406,0)</f>
        <v>0</v>
      </c>
      <c r="BI406" s="203">
        <f>IF(N406="nulová",J406,0)</f>
        <v>0</v>
      </c>
      <c r="BJ406" s="23" t="s">
        <v>156</v>
      </c>
      <c r="BK406" s="203">
        <f>ROUND(I406*H406,2)</f>
        <v>0</v>
      </c>
      <c r="BL406" s="23" t="s">
        <v>242</v>
      </c>
      <c r="BM406" s="23" t="s">
        <v>960</v>
      </c>
    </row>
    <row r="407" spans="2:65" s="1" customFormat="1" ht="22.5" customHeight="1">
      <c r="B407" s="40"/>
      <c r="C407" s="192" t="s">
        <v>961</v>
      </c>
      <c r="D407" s="192" t="s">
        <v>150</v>
      </c>
      <c r="E407" s="193" t="s">
        <v>962</v>
      </c>
      <c r="F407" s="194" t="s">
        <v>963</v>
      </c>
      <c r="G407" s="195" t="s">
        <v>165</v>
      </c>
      <c r="H407" s="196">
        <v>71</v>
      </c>
      <c r="I407" s="197"/>
      <c r="J407" s="198">
        <f>ROUND(I407*H407,2)</f>
        <v>0</v>
      </c>
      <c r="K407" s="194" t="s">
        <v>154</v>
      </c>
      <c r="L407" s="60"/>
      <c r="M407" s="199" t="s">
        <v>21</v>
      </c>
      <c r="N407" s="200" t="s">
        <v>42</v>
      </c>
      <c r="O407" s="41"/>
      <c r="P407" s="201">
        <f>O407*H407</f>
        <v>0</v>
      </c>
      <c r="Q407" s="201">
        <v>0</v>
      </c>
      <c r="R407" s="201">
        <f>Q407*H407</f>
        <v>0</v>
      </c>
      <c r="S407" s="201">
        <v>0</v>
      </c>
      <c r="T407" s="202">
        <f>S407*H407</f>
        <v>0</v>
      </c>
      <c r="AR407" s="23" t="s">
        <v>242</v>
      </c>
      <c r="AT407" s="23" t="s">
        <v>150</v>
      </c>
      <c r="AU407" s="23" t="s">
        <v>156</v>
      </c>
      <c r="AY407" s="23" t="s">
        <v>147</v>
      </c>
      <c r="BE407" s="203">
        <f>IF(N407="základní",J407,0)</f>
        <v>0</v>
      </c>
      <c r="BF407" s="203">
        <f>IF(N407="snížená",J407,0)</f>
        <v>0</v>
      </c>
      <c r="BG407" s="203">
        <f>IF(N407="zákl. přenesená",J407,0)</f>
        <v>0</v>
      </c>
      <c r="BH407" s="203">
        <f>IF(N407="sníž. přenesená",J407,0)</f>
        <v>0</v>
      </c>
      <c r="BI407" s="203">
        <f>IF(N407="nulová",J407,0)</f>
        <v>0</v>
      </c>
      <c r="BJ407" s="23" t="s">
        <v>156</v>
      </c>
      <c r="BK407" s="203">
        <f>ROUND(I407*H407,2)</f>
        <v>0</v>
      </c>
      <c r="BL407" s="23" t="s">
        <v>242</v>
      </c>
      <c r="BM407" s="23" t="s">
        <v>964</v>
      </c>
    </row>
    <row r="408" spans="2:65" s="1" customFormat="1" ht="22.5" customHeight="1">
      <c r="B408" s="40"/>
      <c r="C408" s="231" t="s">
        <v>965</v>
      </c>
      <c r="D408" s="231" t="s">
        <v>243</v>
      </c>
      <c r="E408" s="232" t="s">
        <v>966</v>
      </c>
      <c r="F408" s="233" t="s">
        <v>967</v>
      </c>
      <c r="G408" s="234" t="s">
        <v>165</v>
      </c>
      <c r="H408" s="235">
        <v>71</v>
      </c>
      <c r="I408" s="236"/>
      <c r="J408" s="237">
        <f>ROUND(I408*H408,2)</f>
        <v>0</v>
      </c>
      <c r="K408" s="233" t="s">
        <v>154</v>
      </c>
      <c r="L408" s="238"/>
      <c r="M408" s="239" t="s">
        <v>21</v>
      </c>
      <c r="N408" s="240" t="s">
        <v>42</v>
      </c>
      <c r="O408" s="41"/>
      <c r="P408" s="201">
        <f>O408*H408</f>
        <v>0</v>
      </c>
      <c r="Q408" s="201">
        <v>9.9999999999999995E-7</v>
      </c>
      <c r="R408" s="201">
        <f>Q408*H408</f>
        <v>7.0999999999999991E-5</v>
      </c>
      <c r="S408" s="201">
        <v>0</v>
      </c>
      <c r="T408" s="202">
        <f>S408*H408</f>
        <v>0</v>
      </c>
      <c r="AR408" s="23" t="s">
        <v>332</v>
      </c>
      <c r="AT408" s="23" t="s">
        <v>243</v>
      </c>
      <c r="AU408" s="23" t="s">
        <v>156</v>
      </c>
      <c r="AY408" s="23" t="s">
        <v>147</v>
      </c>
      <c r="BE408" s="203">
        <f>IF(N408="základní",J408,0)</f>
        <v>0</v>
      </c>
      <c r="BF408" s="203">
        <f>IF(N408="snížená",J408,0)</f>
        <v>0</v>
      </c>
      <c r="BG408" s="203">
        <f>IF(N408="zákl. přenesená",J408,0)</f>
        <v>0</v>
      </c>
      <c r="BH408" s="203">
        <f>IF(N408="sníž. přenesená",J408,0)</f>
        <v>0</v>
      </c>
      <c r="BI408" s="203">
        <f>IF(N408="nulová",J408,0)</f>
        <v>0</v>
      </c>
      <c r="BJ408" s="23" t="s">
        <v>156</v>
      </c>
      <c r="BK408" s="203">
        <f>ROUND(I408*H408,2)</f>
        <v>0</v>
      </c>
      <c r="BL408" s="23" t="s">
        <v>242</v>
      </c>
      <c r="BM408" s="23" t="s">
        <v>968</v>
      </c>
    </row>
    <row r="409" spans="2:65" s="1" customFormat="1" ht="22.5" customHeight="1">
      <c r="B409" s="40"/>
      <c r="C409" s="231" t="s">
        <v>969</v>
      </c>
      <c r="D409" s="231" t="s">
        <v>243</v>
      </c>
      <c r="E409" s="232" t="s">
        <v>970</v>
      </c>
      <c r="F409" s="233" t="s">
        <v>971</v>
      </c>
      <c r="G409" s="234" t="s">
        <v>276</v>
      </c>
      <c r="H409" s="235">
        <v>100</v>
      </c>
      <c r="I409" s="236"/>
      <c r="J409" s="237">
        <f>ROUND(I409*H409,2)</f>
        <v>0</v>
      </c>
      <c r="K409" s="233" t="s">
        <v>154</v>
      </c>
      <c r="L409" s="238"/>
      <c r="M409" s="239" t="s">
        <v>21</v>
      </c>
      <c r="N409" s="240" t="s">
        <v>42</v>
      </c>
      <c r="O409" s="41"/>
      <c r="P409" s="201">
        <f>O409*H409</f>
        <v>0</v>
      </c>
      <c r="Q409" s="201">
        <v>9.9999999999999995E-7</v>
      </c>
      <c r="R409" s="201">
        <f>Q409*H409</f>
        <v>9.9999999999999991E-5</v>
      </c>
      <c r="S409" s="201">
        <v>0</v>
      </c>
      <c r="T409" s="202">
        <f>S409*H409</f>
        <v>0</v>
      </c>
      <c r="AR409" s="23" t="s">
        <v>332</v>
      </c>
      <c r="AT409" s="23" t="s">
        <v>243</v>
      </c>
      <c r="AU409" s="23" t="s">
        <v>156</v>
      </c>
      <c r="AY409" s="23" t="s">
        <v>147</v>
      </c>
      <c r="BE409" s="203">
        <f>IF(N409="základní",J409,0)</f>
        <v>0</v>
      </c>
      <c r="BF409" s="203">
        <f>IF(N409="snížená",J409,0)</f>
        <v>0</v>
      </c>
      <c r="BG409" s="203">
        <f>IF(N409="zákl. přenesená",J409,0)</f>
        <v>0</v>
      </c>
      <c r="BH409" s="203">
        <f>IF(N409="sníž. přenesená",J409,0)</f>
        <v>0</v>
      </c>
      <c r="BI409" s="203">
        <f>IF(N409="nulová",J409,0)</f>
        <v>0</v>
      </c>
      <c r="BJ409" s="23" t="s">
        <v>156</v>
      </c>
      <c r="BK409" s="203">
        <f>ROUND(I409*H409,2)</f>
        <v>0</v>
      </c>
      <c r="BL409" s="23" t="s">
        <v>242</v>
      </c>
      <c r="BM409" s="23" t="s">
        <v>972</v>
      </c>
    </row>
    <row r="410" spans="2:65" s="1" customFormat="1" ht="22.5" customHeight="1">
      <c r="B410" s="40"/>
      <c r="C410" s="192" t="s">
        <v>973</v>
      </c>
      <c r="D410" s="192" t="s">
        <v>150</v>
      </c>
      <c r="E410" s="193" t="s">
        <v>974</v>
      </c>
      <c r="F410" s="194" t="s">
        <v>975</v>
      </c>
      <c r="G410" s="195" t="s">
        <v>165</v>
      </c>
      <c r="H410" s="196">
        <v>313.70800000000003</v>
      </c>
      <c r="I410" s="197"/>
      <c r="J410" s="198">
        <f>ROUND(I410*H410,2)</f>
        <v>0</v>
      </c>
      <c r="K410" s="194" t="s">
        <v>154</v>
      </c>
      <c r="L410" s="60"/>
      <c r="M410" s="199" t="s">
        <v>21</v>
      </c>
      <c r="N410" s="200" t="s">
        <v>42</v>
      </c>
      <c r="O410" s="41"/>
      <c r="P410" s="201">
        <f>O410*H410</f>
        <v>0</v>
      </c>
      <c r="Q410" s="201">
        <v>2.0120000000000001E-4</v>
      </c>
      <c r="R410" s="201">
        <f>Q410*H410</f>
        <v>6.3118049600000004E-2</v>
      </c>
      <c r="S410" s="201">
        <v>0</v>
      </c>
      <c r="T410" s="202">
        <f>S410*H410</f>
        <v>0</v>
      </c>
      <c r="AR410" s="23" t="s">
        <v>242</v>
      </c>
      <c r="AT410" s="23" t="s">
        <v>150</v>
      </c>
      <c r="AU410" s="23" t="s">
        <v>156</v>
      </c>
      <c r="AY410" s="23" t="s">
        <v>147</v>
      </c>
      <c r="BE410" s="203">
        <f>IF(N410="základní",J410,0)</f>
        <v>0</v>
      </c>
      <c r="BF410" s="203">
        <f>IF(N410="snížená",J410,0)</f>
        <v>0</v>
      </c>
      <c r="BG410" s="203">
        <f>IF(N410="zákl. přenesená",J410,0)</f>
        <v>0</v>
      </c>
      <c r="BH410" s="203">
        <f>IF(N410="sníž. přenesená",J410,0)</f>
        <v>0</v>
      </c>
      <c r="BI410" s="203">
        <f>IF(N410="nulová",J410,0)</f>
        <v>0</v>
      </c>
      <c r="BJ410" s="23" t="s">
        <v>156</v>
      </c>
      <c r="BK410" s="203">
        <f>ROUND(I410*H410,2)</f>
        <v>0</v>
      </c>
      <c r="BL410" s="23" t="s">
        <v>242</v>
      </c>
      <c r="BM410" s="23" t="s">
        <v>976</v>
      </c>
    </row>
    <row r="411" spans="2:65" s="11" customFormat="1" ht="13.5">
      <c r="B411" s="204"/>
      <c r="C411" s="205"/>
      <c r="D411" s="206" t="s">
        <v>158</v>
      </c>
      <c r="E411" s="207" t="s">
        <v>21</v>
      </c>
      <c r="F411" s="208" t="s">
        <v>977</v>
      </c>
      <c r="G411" s="205"/>
      <c r="H411" s="209">
        <v>313.70800000000003</v>
      </c>
      <c r="I411" s="210"/>
      <c r="J411" s="205"/>
      <c r="K411" s="205"/>
      <c r="L411" s="211"/>
      <c r="M411" s="212"/>
      <c r="N411" s="213"/>
      <c r="O411" s="213"/>
      <c r="P411" s="213"/>
      <c r="Q411" s="213"/>
      <c r="R411" s="213"/>
      <c r="S411" s="213"/>
      <c r="T411" s="214"/>
      <c r="AT411" s="215" t="s">
        <v>158</v>
      </c>
      <c r="AU411" s="215" t="s">
        <v>156</v>
      </c>
      <c r="AV411" s="11" t="s">
        <v>156</v>
      </c>
      <c r="AW411" s="11" t="s">
        <v>34</v>
      </c>
      <c r="AX411" s="11" t="s">
        <v>78</v>
      </c>
      <c r="AY411" s="215" t="s">
        <v>147</v>
      </c>
    </row>
    <row r="412" spans="2:65" s="1" customFormat="1" ht="31.5" customHeight="1">
      <c r="B412" s="40"/>
      <c r="C412" s="192" t="s">
        <v>978</v>
      </c>
      <c r="D412" s="192" t="s">
        <v>150</v>
      </c>
      <c r="E412" s="193" t="s">
        <v>979</v>
      </c>
      <c r="F412" s="194" t="s">
        <v>980</v>
      </c>
      <c r="G412" s="195" t="s">
        <v>165</v>
      </c>
      <c r="H412" s="196">
        <v>313.70800000000003</v>
      </c>
      <c r="I412" s="197"/>
      <c r="J412" s="198">
        <f>ROUND(I412*H412,2)</f>
        <v>0</v>
      </c>
      <c r="K412" s="194" t="s">
        <v>154</v>
      </c>
      <c r="L412" s="60"/>
      <c r="M412" s="199" t="s">
        <v>21</v>
      </c>
      <c r="N412" s="200" t="s">
        <v>42</v>
      </c>
      <c r="O412" s="41"/>
      <c r="P412" s="201">
        <f>O412*H412</f>
        <v>0</v>
      </c>
      <c r="Q412" s="201">
        <v>2.6600000000000001E-4</v>
      </c>
      <c r="R412" s="201">
        <f>Q412*H412</f>
        <v>8.3446328000000014E-2</v>
      </c>
      <c r="S412" s="201">
        <v>0</v>
      </c>
      <c r="T412" s="202">
        <f>S412*H412</f>
        <v>0</v>
      </c>
      <c r="AR412" s="23" t="s">
        <v>242</v>
      </c>
      <c r="AT412" s="23" t="s">
        <v>150</v>
      </c>
      <c r="AU412" s="23" t="s">
        <v>156</v>
      </c>
      <c r="AY412" s="23" t="s">
        <v>147</v>
      </c>
      <c r="BE412" s="203">
        <f>IF(N412="základní",J412,0)</f>
        <v>0</v>
      </c>
      <c r="BF412" s="203">
        <f>IF(N412="snížená",J412,0)</f>
        <v>0</v>
      </c>
      <c r="BG412" s="203">
        <f>IF(N412="zákl. přenesená",J412,0)</f>
        <v>0</v>
      </c>
      <c r="BH412" s="203">
        <f>IF(N412="sníž. přenesená",J412,0)</f>
        <v>0</v>
      </c>
      <c r="BI412" s="203">
        <f>IF(N412="nulová",J412,0)</f>
        <v>0</v>
      </c>
      <c r="BJ412" s="23" t="s">
        <v>156</v>
      </c>
      <c r="BK412" s="203">
        <f>ROUND(I412*H412,2)</f>
        <v>0</v>
      </c>
      <c r="BL412" s="23" t="s">
        <v>242</v>
      </c>
      <c r="BM412" s="23" t="s">
        <v>981</v>
      </c>
    </row>
    <row r="413" spans="2:65" s="11" customFormat="1" ht="13.5">
      <c r="B413" s="204"/>
      <c r="C413" s="205"/>
      <c r="D413" s="216" t="s">
        <v>158</v>
      </c>
      <c r="E413" s="217" t="s">
        <v>21</v>
      </c>
      <c r="F413" s="218" t="s">
        <v>982</v>
      </c>
      <c r="G413" s="205"/>
      <c r="H413" s="219">
        <v>48.131999999999998</v>
      </c>
      <c r="I413" s="210"/>
      <c r="J413" s="205"/>
      <c r="K413" s="205"/>
      <c r="L413" s="211"/>
      <c r="M413" s="212"/>
      <c r="N413" s="213"/>
      <c r="O413" s="213"/>
      <c r="P413" s="213"/>
      <c r="Q413" s="213"/>
      <c r="R413" s="213"/>
      <c r="S413" s="213"/>
      <c r="T413" s="214"/>
      <c r="AT413" s="215" t="s">
        <v>158</v>
      </c>
      <c r="AU413" s="215" t="s">
        <v>156</v>
      </c>
      <c r="AV413" s="11" t="s">
        <v>156</v>
      </c>
      <c r="AW413" s="11" t="s">
        <v>34</v>
      </c>
      <c r="AX413" s="11" t="s">
        <v>70</v>
      </c>
      <c r="AY413" s="215" t="s">
        <v>147</v>
      </c>
    </row>
    <row r="414" spans="2:65" s="11" customFormat="1" ht="13.5">
      <c r="B414" s="204"/>
      <c r="C414" s="205"/>
      <c r="D414" s="216" t="s">
        <v>158</v>
      </c>
      <c r="E414" s="217" t="s">
        <v>21</v>
      </c>
      <c r="F414" s="218" t="s">
        <v>983</v>
      </c>
      <c r="G414" s="205"/>
      <c r="H414" s="219">
        <v>67.375</v>
      </c>
      <c r="I414" s="210"/>
      <c r="J414" s="205"/>
      <c r="K414" s="205"/>
      <c r="L414" s="211"/>
      <c r="M414" s="212"/>
      <c r="N414" s="213"/>
      <c r="O414" s="213"/>
      <c r="P414" s="213"/>
      <c r="Q414" s="213"/>
      <c r="R414" s="213"/>
      <c r="S414" s="213"/>
      <c r="T414" s="214"/>
      <c r="AT414" s="215" t="s">
        <v>158</v>
      </c>
      <c r="AU414" s="215" t="s">
        <v>156</v>
      </c>
      <c r="AV414" s="11" t="s">
        <v>156</v>
      </c>
      <c r="AW414" s="11" t="s">
        <v>34</v>
      </c>
      <c r="AX414" s="11" t="s">
        <v>70</v>
      </c>
      <c r="AY414" s="215" t="s">
        <v>147</v>
      </c>
    </row>
    <row r="415" spans="2:65" s="11" customFormat="1" ht="13.5">
      <c r="B415" s="204"/>
      <c r="C415" s="205"/>
      <c r="D415" s="216" t="s">
        <v>158</v>
      </c>
      <c r="E415" s="217" t="s">
        <v>21</v>
      </c>
      <c r="F415" s="218" t="s">
        <v>984</v>
      </c>
      <c r="G415" s="205"/>
      <c r="H415" s="219">
        <v>44.008000000000003</v>
      </c>
      <c r="I415" s="210"/>
      <c r="J415" s="205"/>
      <c r="K415" s="205"/>
      <c r="L415" s="211"/>
      <c r="M415" s="212"/>
      <c r="N415" s="213"/>
      <c r="O415" s="213"/>
      <c r="P415" s="213"/>
      <c r="Q415" s="213"/>
      <c r="R415" s="213"/>
      <c r="S415" s="213"/>
      <c r="T415" s="214"/>
      <c r="AT415" s="215" t="s">
        <v>158</v>
      </c>
      <c r="AU415" s="215" t="s">
        <v>156</v>
      </c>
      <c r="AV415" s="11" t="s">
        <v>156</v>
      </c>
      <c r="AW415" s="11" t="s">
        <v>34</v>
      </c>
      <c r="AX415" s="11" t="s">
        <v>70</v>
      </c>
      <c r="AY415" s="215" t="s">
        <v>147</v>
      </c>
    </row>
    <row r="416" spans="2:65" s="11" customFormat="1" ht="13.5">
      <c r="B416" s="204"/>
      <c r="C416" s="205"/>
      <c r="D416" s="216" t="s">
        <v>158</v>
      </c>
      <c r="E416" s="217" t="s">
        <v>21</v>
      </c>
      <c r="F416" s="218" t="s">
        <v>985</v>
      </c>
      <c r="G416" s="205"/>
      <c r="H416" s="219">
        <v>67.5</v>
      </c>
      <c r="I416" s="210"/>
      <c r="J416" s="205"/>
      <c r="K416" s="205"/>
      <c r="L416" s="211"/>
      <c r="M416" s="212"/>
      <c r="N416" s="213"/>
      <c r="O416" s="213"/>
      <c r="P416" s="213"/>
      <c r="Q416" s="213"/>
      <c r="R416" s="213"/>
      <c r="S416" s="213"/>
      <c r="T416" s="214"/>
      <c r="AT416" s="215" t="s">
        <v>158</v>
      </c>
      <c r="AU416" s="215" t="s">
        <v>156</v>
      </c>
      <c r="AV416" s="11" t="s">
        <v>156</v>
      </c>
      <c r="AW416" s="11" t="s">
        <v>34</v>
      </c>
      <c r="AX416" s="11" t="s">
        <v>70</v>
      </c>
      <c r="AY416" s="215" t="s">
        <v>147</v>
      </c>
    </row>
    <row r="417" spans="2:65" s="11" customFormat="1" ht="13.5">
      <c r="B417" s="204"/>
      <c r="C417" s="205"/>
      <c r="D417" s="216" t="s">
        <v>158</v>
      </c>
      <c r="E417" s="217" t="s">
        <v>21</v>
      </c>
      <c r="F417" s="218" t="s">
        <v>986</v>
      </c>
      <c r="G417" s="205"/>
      <c r="H417" s="219">
        <v>6.89</v>
      </c>
      <c r="I417" s="210"/>
      <c r="J417" s="205"/>
      <c r="K417" s="205"/>
      <c r="L417" s="211"/>
      <c r="M417" s="212"/>
      <c r="N417" s="213"/>
      <c r="O417" s="213"/>
      <c r="P417" s="213"/>
      <c r="Q417" s="213"/>
      <c r="R417" s="213"/>
      <c r="S417" s="213"/>
      <c r="T417" s="214"/>
      <c r="AT417" s="215" t="s">
        <v>158</v>
      </c>
      <c r="AU417" s="215" t="s">
        <v>156</v>
      </c>
      <c r="AV417" s="11" t="s">
        <v>156</v>
      </c>
      <c r="AW417" s="11" t="s">
        <v>34</v>
      </c>
      <c r="AX417" s="11" t="s">
        <v>70</v>
      </c>
      <c r="AY417" s="215" t="s">
        <v>147</v>
      </c>
    </row>
    <row r="418" spans="2:65" s="11" customFormat="1" ht="13.5">
      <c r="B418" s="204"/>
      <c r="C418" s="205"/>
      <c r="D418" s="216" t="s">
        <v>158</v>
      </c>
      <c r="E418" s="217" t="s">
        <v>21</v>
      </c>
      <c r="F418" s="218" t="s">
        <v>987</v>
      </c>
      <c r="G418" s="205"/>
      <c r="H418" s="219">
        <v>10.765000000000001</v>
      </c>
      <c r="I418" s="210"/>
      <c r="J418" s="205"/>
      <c r="K418" s="205"/>
      <c r="L418" s="211"/>
      <c r="M418" s="212"/>
      <c r="N418" s="213"/>
      <c r="O418" s="213"/>
      <c r="P418" s="213"/>
      <c r="Q418" s="213"/>
      <c r="R418" s="213"/>
      <c r="S418" s="213"/>
      <c r="T418" s="214"/>
      <c r="AT418" s="215" t="s">
        <v>158</v>
      </c>
      <c r="AU418" s="215" t="s">
        <v>156</v>
      </c>
      <c r="AV418" s="11" t="s">
        <v>156</v>
      </c>
      <c r="AW418" s="11" t="s">
        <v>34</v>
      </c>
      <c r="AX418" s="11" t="s">
        <v>70</v>
      </c>
      <c r="AY418" s="215" t="s">
        <v>147</v>
      </c>
    </row>
    <row r="419" spans="2:65" s="11" customFormat="1" ht="13.5">
      <c r="B419" s="204"/>
      <c r="C419" s="205"/>
      <c r="D419" s="216" t="s">
        <v>158</v>
      </c>
      <c r="E419" s="217" t="s">
        <v>21</v>
      </c>
      <c r="F419" s="218" t="s">
        <v>988</v>
      </c>
      <c r="G419" s="205"/>
      <c r="H419" s="219">
        <v>56.448</v>
      </c>
      <c r="I419" s="210"/>
      <c r="J419" s="205"/>
      <c r="K419" s="205"/>
      <c r="L419" s="211"/>
      <c r="M419" s="212"/>
      <c r="N419" s="213"/>
      <c r="O419" s="213"/>
      <c r="P419" s="213"/>
      <c r="Q419" s="213"/>
      <c r="R419" s="213"/>
      <c r="S419" s="213"/>
      <c r="T419" s="214"/>
      <c r="AT419" s="215" t="s">
        <v>158</v>
      </c>
      <c r="AU419" s="215" t="s">
        <v>156</v>
      </c>
      <c r="AV419" s="11" t="s">
        <v>156</v>
      </c>
      <c r="AW419" s="11" t="s">
        <v>34</v>
      </c>
      <c r="AX419" s="11" t="s">
        <v>70</v>
      </c>
      <c r="AY419" s="215" t="s">
        <v>147</v>
      </c>
    </row>
    <row r="420" spans="2:65" s="11" customFormat="1" ht="13.5">
      <c r="B420" s="204"/>
      <c r="C420" s="205"/>
      <c r="D420" s="216" t="s">
        <v>158</v>
      </c>
      <c r="E420" s="217" t="s">
        <v>21</v>
      </c>
      <c r="F420" s="218" t="s">
        <v>989</v>
      </c>
      <c r="G420" s="205"/>
      <c r="H420" s="219">
        <v>12.59</v>
      </c>
      <c r="I420" s="210"/>
      <c r="J420" s="205"/>
      <c r="K420" s="205"/>
      <c r="L420" s="211"/>
      <c r="M420" s="212"/>
      <c r="N420" s="213"/>
      <c r="O420" s="213"/>
      <c r="P420" s="213"/>
      <c r="Q420" s="213"/>
      <c r="R420" s="213"/>
      <c r="S420" s="213"/>
      <c r="T420" s="214"/>
      <c r="AT420" s="215" t="s">
        <v>158</v>
      </c>
      <c r="AU420" s="215" t="s">
        <v>156</v>
      </c>
      <c r="AV420" s="11" t="s">
        <v>156</v>
      </c>
      <c r="AW420" s="11" t="s">
        <v>34</v>
      </c>
      <c r="AX420" s="11" t="s">
        <v>70</v>
      </c>
      <c r="AY420" s="215" t="s">
        <v>147</v>
      </c>
    </row>
    <row r="421" spans="2:65" s="12" customFormat="1" ht="13.5">
      <c r="B421" s="220"/>
      <c r="C421" s="221"/>
      <c r="D421" s="216" t="s">
        <v>158</v>
      </c>
      <c r="E421" s="252" t="s">
        <v>21</v>
      </c>
      <c r="F421" s="253" t="s">
        <v>170</v>
      </c>
      <c r="G421" s="221"/>
      <c r="H421" s="254">
        <v>313.70800000000003</v>
      </c>
      <c r="I421" s="225"/>
      <c r="J421" s="221"/>
      <c r="K421" s="221"/>
      <c r="L421" s="226"/>
      <c r="M421" s="227"/>
      <c r="N421" s="228"/>
      <c r="O421" s="228"/>
      <c r="P421" s="228"/>
      <c r="Q421" s="228"/>
      <c r="R421" s="228"/>
      <c r="S421" s="228"/>
      <c r="T421" s="229"/>
      <c r="AT421" s="230" t="s">
        <v>158</v>
      </c>
      <c r="AU421" s="230" t="s">
        <v>156</v>
      </c>
      <c r="AV421" s="12" t="s">
        <v>155</v>
      </c>
      <c r="AW421" s="12" t="s">
        <v>34</v>
      </c>
      <c r="AX421" s="12" t="s">
        <v>78</v>
      </c>
      <c r="AY421" s="230" t="s">
        <v>147</v>
      </c>
    </row>
    <row r="422" spans="2:65" s="10" customFormat="1" ht="37.35" customHeight="1">
      <c r="B422" s="175"/>
      <c r="C422" s="176"/>
      <c r="D422" s="177" t="s">
        <v>69</v>
      </c>
      <c r="E422" s="178" t="s">
        <v>243</v>
      </c>
      <c r="F422" s="178" t="s">
        <v>990</v>
      </c>
      <c r="G422" s="176"/>
      <c r="H422" s="176"/>
      <c r="I422" s="179"/>
      <c r="J422" s="180">
        <f>BK422</f>
        <v>0</v>
      </c>
      <c r="K422" s="176"/>
      <c r="L422" s="181"/>
      <c r="M422" s="182"/>
      <c r="N422" s="183"/>
      <c r="O422" s="183"/>
      <c r="P422" s="184">
        <f>P423</f>
        <v>0</v>
      </c>
      <c r="Q422" s="183"/>
      <c r="R422" s="184">
        <f>R423</f>
        <v>0</v>
      </c>
      <c r="S422" s="183"/>
      <c r="T422" s="185">
        <f>T423</f>
        <v>0</v>
      </c>
      <c r="AR422" s="186" t="s">
        <v>148</v>
      </c>
      <c r="AT422" s="187" t="s">
        <v>69</v>
      </c>
      <c r="AU422" s="187" t="s">
        <v>70</v>
      </c>
      <c r="AY422" s="186" t="s">
        <v>147</v>
      </c>
      <c r="BK422" s="188">
        <f>BK423</f>
        <v>0</v>
      </c>
    </row>
    <row r="423" spans="2:65" s="10" customFormat="1" ht="19.899999999999999" customHeight="1">
      <c r="B423" s="175"/>
      <c r="C423" s="176"/>
      <c r="D423" s="189" t="s">
        <v>69</v>
      </c>
      <c r="E423" s="190" t="s">
        <v>991</v>
      </c>
      <c r="F423" s="190" t="s">
        <v>992</v>
      </c>
      <c r="G423" s="176"/>
      <c r="H423" s="176"/>
      <c r="I423" s="179"/>
      <c r="J423" s="191">
        <f>BK423</f>
        <v>0</v>
      </c>
      <c r="K423" s="176"/>
      <c r="L423" s="181"/>
      <c r="M423" s="182"/>
      <c r="N423" s="183"/>
      <c r="O423" s="183"/>
      <c r="P423" s="184">
        <f>SUM(P424:P426)</f>
        <v>0</v>
      </c>
      <c r="Q423" s="183"/>
      <c r="R423" s="184">
        <f>SUM(R424:R426)</f>
        <v>0</v>
      </c>
      <c r="S423" s="183"/>
      <c r="T423" s="185">
        <f>SUM(T424:T426)</f>
        <v>0</v>
      </c>
      <c r="AR423" s="186" t="s">
        <v>148</v>
      </c>
      <c r="AT423" s="187" t="s">
        <v>69</v>
      </c>
      <c r="AU423" s="187" t="s">
        <v>78</v>
      </c>
      <c r="AY423" s="186" t="s">
        <v>147</v>
      </c>
      <c r="BK423" s="188">
        <f>SUM(BK424:BK426)</f>
        <v>0</v>
      </c>
    </row>
    <row r="424" spans="2:65" s="1" customFormat="1" ht="31.5" customHeight="1">
      <c r="B424" s="40"/>
      <c r="C424" s="192" t="s">
        <v>993</v>
      </c>
      <c r="D424" s="192" t="s">
        <v>150</v>
      </c>
      <c r="E424" s="193" t="s">
        <v>994</v>
      </c>
      <c r="F424" s="194" t="s">
        <v>995</v>
      </c>
      <c r="G424" s="195" t="s">
        <v>153</v>
      </c>
      <c r="H424" s="196">
        <v>1</v>
      </c>
      <c r="I424" s="197"/>
      <c r="J424" s="198">
        <f>ROUND(I424*H424,2)</f>
        <v>0</v>
      </c>
      <c r="K424" s="194" t="s">
        <v>191</v>
      </c>
      <c r="L424" s="60"/>
      <c r="M424" s="199" t="s">
        <v>21</v>
      </c>
      <c r="N424" s="200" t="s">
        <v>42</v>
      </c>
      <c r="O424" s="41"/>
      <c r="P424" s="201">
        <f>O424*H424</f>
        <v>0</v>
      </c>
      <c r="Q424" s="201">
        <v>0</v>
      </c>
      <c r="R424" s="201">
        <f>Q424*H424</f>
        <v>0</v>
      </c>
      <c r="S424" s="201">
        <v>0</v>
      </c>
      <c r="T424" s="202">
        <f>S424*H424</f>
        <v>0</v>
      </c>
      <c r="AR424" s="23" t="s">
        <v>477</v>
      </c>
      <c r="AT424" s="23" t="s">
        <v>150</v>
      </c>
      <c r="AU424" s="23" t="s">
        <v>156</v>
      </c>
      <c r="AY424" s="23" t="s">
        <v>147</v>
      </c>
      <c r="BE424" s="203">
        <f>IF(N424="základní",J424,0)</f>
        <v>0</v>
      </c>
      <c r="BF424" s="203">
        <f>IF(N424="snížená",J424,0)</f>
        <v>0</v>
      </c>
      <c r="BG424" s="203">
        <f>IF(N424="zákl. přenesená",J424,0)</f>
        <v>0</v>
      </c>
      <c r="BH424" s="203">
        <f>IF(N424="sníž. přenesená",J424,0)</f>
        <v>0</v>
      </c>
      <c r="BI424" s="203">
        <f>IF(N424="nulová",J424,0)</f>
        <v>0</v>
      </c>
      <c r="BJ424" s="23" t="s">
        <v>156</v>
      </c>
      <c r="BK424" s="203">
        <f>ROUND(I424*H424,2)</f>
        <v>0</v>
      </c>
      <c r="BL424" s="23" t="s">
        <v>477</v>
      </c>
      <c r="BM424" s="23" t="s">
        <v>996</v>
      </c>
    </row>
    <row r="425" spans="2:65" s="1" customFormat="1" ht="22.5" customHeight="1">
      <c r="B425" s="40"/>
      <c r="C425" s="231" t="s">
        <v>997</v>
      </c>
      <c r="D425" s="231" t="s">
        <v>243</v>
      </c>
      <c r="E425" s="232" t="s">
        <v>998</v>
      </c>
      <c r="F425" s="233" t="s">
        <v>999</v>
      </c>
      <c r="G425" s="234" t="s">
        <v>471</v>
      </c>
      <c r="H425" s="235">
        <v>1</v>
      </c>
      <c r="I425" s="236"/>
      <c r="J425" s="237">
        <f>ROUND(I425*H425,2)</f>
        <v>0</v>
      </c>
      <c r="K425" s="233" t="s">
        <v>21</v>
      </c>
      <c r="L425" s="238"/>
      <c r="M425" s="239" t="s">
        <v>21</v>
      </c>
      <c r="N425" s="240" t="s">
        <v>42</v>
      </c>
      <c r="O425" s="41"/>
      <c r="P425" s="201">
        <f>O425*H425</f>
        <v>0</v>
      </c>
      <c r="Q425" s="201">
        <v>0</v>
      </c>
      <c r="R425" s="201">
        <f>Q425*H425</f>
        <v>0</v>
      </c>
      <c r="S425" s="201">
        <v>0</v>
      </c>
      <c r="T425" s="202">
        <f>S425*H425</f>
        <v>0</v>
      </c>
      <c r="AR425" s="23" t="s">
        <v>1000</v>
      </c>
      <c r="AT425" s="23" t="s">
        <v>243</v>
      </c>
      <c r="AU425" s="23" t="s">
        <v>156</v>
      </c>
      <c r="AY425" s="23" t="s">
        <v>147</v>
      </c>
      <c r="BE425" s="203">
        <f>IF(N425="základní",J425,0)</f>
        <v>0</v>
      </c>
      <c r="BF425" s="203">
        <f>IF(N425="snížená",J425,0)</f>
        <v>0</v>
      </c>
      <c r="BG425" s="203">
        <f>IF(N425="zákl. přenesená",J425,0)</f>
        <v>0</v>
      </c>
      <c r="BH425" s="203">
        <f>IF(N425="sníž. přenesená",J425,0)</f>
        <v>0</v>
      </c>
      <c r="BI425" s="203">
        <f>IF(N425="nulová",J425,0)</f>
        <v>0</v>
      </c>
      <c r="BJ425" s="23" t="s">
        <v>156</v>
      </c>
      <c r="BK425" s="203">
        <f>ROUND(I425*H425,2)</f>
        <v>0</v>
      </c>
      <c r="BL425" s="23" t="s">
        <v>477</v>
      </c>
      <c r="BM425" s="23" t="s">
        <v>1001</v>
      </c>
    </row>
    <row r="426" spans="2:65" s="1" customFormat="1" ht="22.5" customHeight="1">
      <c r="B426" s="40"/>
      <c r="C426" s="192" t="s">
        <v>1002</v>
      </c>
      <c r="D426" s="192" t="s">
        <v>150</v>
      </c>
      <c r="E426" s="193" t="s">
        <v>1003</v>
      </c>
      <c r="F426" s="194" t="s">
        <v>1004</v>
      </c>
      <c r="G426" s="195" t="s">
        <v>661</v>
      </c>
      <c r="H426" s="196">
        <v>1</v>
      </c>
      <c r="I426" s="197"/>
      <c r="J426" s="198">
        <f>ROUND(I426*H426,2)</f>
        <v>0</v>
      </c>
      <c r="K426" s="194" t="s">
        <v>21</v>
      </c>
      <c r="L426" s="60"/>
      <c r="M426" s="199" t="s">
        <v>21</v>
      </c>
      <c r="N426" s="259" t="s">
        <v>42</v>
      </c>
      <c r="O426" s="260"/>
      <c r="P426" s="261">
        <f>O426*H426</f>
        <v>0</v>
      </c>
      <c r="Q426" s="261">
        <v>0</v>
      </c>
      <c r="R426" s="261">
        <f>Q426*H426</f>
        <v>0</v>
      </c>
      <c r="S426" s="261">
        <v>0</v>
      </c>
      <c r="T426" s="262">
        <f>S426*H426</f>
        <v>0</v>
      </c>
      <c r="AR426" s="23" t="s">
        <v>477</v>
      </c>
      <c r="AT426" s="23" t="s">
        <v>150</v>
      </c>
      <c r="AU426" s="23" t="s">
        <v>156</v>
      </c>
      <c r="AY426" s="23" t="s">
        <v>147</v>
      </c>
      <c r="BE426" s="203">
        <f>IF(N426="základní",J426,0)</f>
        <v>0</v>
      </c>
      <c r="BF426" s="203">
        <f>IF(N426="snížená",J426,0)</f>
        <v>0</v>
      </c>
      <c r="BG426" s="203">
        <f>IF(N426="zákl. přenesená",J426,0)</f>
        <v>0</v>
      </c>
      <c r="BH426" s="203">
        <f>IF(N426="sníž. přenesená",J426,0)</f>
        <v>0</v>
      </c>
      <c r="BI426" s="203">
        <f>IF(N426="nulová",J426,0)</f>
        <v>0</v>
      </c>
      <c r="BJ426" s="23" t="s">
        <v>156</v>
      </c>
      <c r="BK426" s="203">
        <f>ROUND(I426*H426,2)</f>
        <v>0</v>
      </c>
      <c r="BL426" s="23" t="s">
        <v>477</v>
      </c>
      <c r="BM426" s="23" t="s">
        <v>1005</v>
      </c>
    </row>
    <row r="427" spans="2:65" s="1" customFormat="1" ht="6.95" customHeight="1">
      <c r="B427" s="55"/>
      <c r="C427" s="56"/>
      <c r="D427" s="56"/>
      <c r="E427" s="56"/>
      <c r="F427" s="56"/>
      <c r="G427" s="56"/>
      <c r="H427" s="56"/>
      <c r="I427" s="138"/>
      <c r="J427" s="56"/>
      <c r="K427" s="56"/>
      <c r="L427" s="60"/>
    </row>
  </sheetData>
  <sheetProtection algorithmName="SHA-512" hashValue="HCERyHhqaJf52srzu6UyGM49a3czze+znkGxUHuD5dyHS2MwWZNQgQCszjPVROQfRksEaBJYENnv+3TdH1fuuA==" saltValue="d5RMm5+sgBbCqcFK1FHfcQ==" spinCount="100000" sheet="1" objects="1" scenarios="1" formatCells="0" formatColumns="0" formatRows="0" sort="0" autoFilter="0"/>
  <autoFilter ref="C98:K426"/>
  <mergeCells count="9">
    <mergeCell ref="E89:H89"/>
    <mergeCell ref="E91:H9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2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95</v>
      </c>
      <c r="G1" s="386" t="s">
        <v>96</v>
      </c>
      <c r="H1" s="386"/>
      <c r="I1" s="114"/>
      <c r="J1" s="113" t="s">
        <v>97</v>
      </c>
      <c r="K1" s="112" t="s">
        <v>98</v>
      </c>
      <c r="L1" s="113" t="s">
        <v>99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3" t="s">
        <v>82</v>
      </c>
    </row>
    <row r="3" spans="1:70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78</v>
      </c>
    </row>
    <row r="4" spans="1:70" ht="36.950000000000003" customHeight="1">
      <c r="B4" s="27"/>
      <c r="C4" s="28"/>
      <c r="D4" s="29" t="s">
        <v>100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1:70" ht="22.5" customHeight="1">
      <c r="B7" s="27"/>
      <c r="C7" s="28"/>
      <c r="D7" s="28"/>
      <c r="E7" s="379" t="str">
        <f>'Rekapitulace stavby'!K6</f>
        <v>Oprava a modernizace volných bytů o velikosti 1+3 v domech Zapletalova 257/14, Sionkova 1501/7 a Chrustova 263/14,</v>
      </c>
      <c r="F7" s="380"/>
      <c r="G7" s="380"/>
      <c r="H7" s="380"/>
      <c r="I7" s="116"/>
      <c r="J7" s="28"/>
      <c r="K7" s="30"/>
    </row>
    <row r="8" spans="1:70" s="1" customFormat="1">
      <c r="B8" s="40"/>
      <c r="C8" s="41"/>
      <c r="D8" s="36" t="s">
        <v>101</v>
      </c>
      <c r="E8" s="41"/>
      <c r="F8" s="41"/>
      <c r="G8" s="41"/>
      <c r="H8" s="41"/>
      <c r="I8" s="117"/>
      <c r="J8" s="41"/>
      <c r="K8" s="44"/>
    </row>
    <row r="9" spans="1:70" s="1" customFormat="1" ht="36.950000000000003" customHeight="1">
      <c r="B9" s="40"/>
      <c r="C9" s="41"/>
      <c r="D9" s="41"/>
      <c r="E9" s="381" t="s">
        <v>1006</v>
      </c>
      <c r="F9" s="382"/>
      <c r="G9" s="382"/>
      <c r="H9" s="382"/>
      <c r="I9" s="117"/>
      <c r="J9" s="41"/>
      <c r="K9" s="44"/>
    </row>
    <row r="10" spans="1:70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5" customHeight="1">
      <c r="B12" s="40"/>
      <c r="C12" s="41"/>
      <c r="D12" s="36" t="s">
        <v>23</v>
      </c>
      <c r="E12" s="41"/>
      <c r="F12" s="34" t="s">
        <v>29</v>
      </c>
      <c r="G12" s="41"/>
      <c r="H12" s="41"/>
      <c r="I12" s="118" t="s">
        <v>25</v>
      </c>
      <c r="J12" s="119" t="str">
        <f>'Rekapitulace stavby'!AN8</f>
        <v>17.5.2017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tr">
        <f>IF('Rekapitulace stavby'!AN10="","",'Rekapitulace stavby'!AN10)</f>
        <v/>
      </c>
      <c r="K14" s="44"/>
    </row>
    <row r="15" spans="1:70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8" t="s">
        <v>30</v>
      </c>
      <c r="J15" s="34" t="str">
        <f>IF('Rekapitulace stavby'!AN11="","",'Rekapitulace stavby'!AN11)</f>
        <v/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18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8" t="s">
        <v>30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35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48" t="s">
        <v>21</v>
      </c>
      <c r="F24" s="348"/>
      <c r="G24" s="348"/>
      <c r="H24" s="348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36</v>
      </c>
      <c r="E27" s="41"/>
      <c r="F27" s="41"/>
      <c r="G27" s="41"/>
      <c r="H27" s="41"/>
      <c r="I27" s="117"/>
      <c r="J27" s="127">
        <f>ROUND(J88,2)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38</v>
      </c>
      <c r="G29" s="41"/>
      <c r="H29" s="41"/>
      <c r="I29" s="128" t="s">
        <v>37</v>
      </c>
      <c r="J29" s="45" t="s">
        <v>39</v>
      </c>
      <c r="K29" s="44"/>
    </row>
    <row r="30" spans="2:11" s="1" customFormat="1" ht="14.45" customHeight="1">
      <c r="B30" s="40"/>
      <c r="C30" s="41"/>
      <c r="D30" s="48" t="s">
        <v>40</v>
      </c>
      <c r="E30" s="48" t="s">
        <v>41</v>
      </c>
      <c r="F30" s="129">
        <f>ROUND(SUM(BE88:BE181), 2)</f>
        <v>0</v>
      </c>
      <c r="G30" s="41"/>
      <c r="H30" s="41"/>
      <c r="I30" s="130">
        <v>0.21</v>
      </c>
      <c r="J30" s="129">
        <f>ROUND(ROUND((SUM(BE88:BE181)),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42</v>
      </c>
      <c r="F31" s="129">
        <f>ROUND(SUM(BF88:BF181), 2)</f>
        <v>0</v>
      </c>
      <c r="G31" s="41"/>
      <c r="H31" s="41"/>
      <c r="I31" s="130">
        <v>0.15</v>
      </c>
      <c r="J31" s="129">
        <f>ROUND(ROUND((SUM(BF88:BF181)),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43</v>
      </c>
      <c r="F32" s="129">
        <f>ROUND(SUM(BG88:BG181),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44</v>
      </c>
      <c r="F33" s="129">
        <f>ROUND(SUM(BH88:BH181),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45</v>
      </c>
      <c r="F34" s="129">
        <f>ROUND(SUM(BI88:BI181),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46</v>
      </c>
      <c r="E36" s="78"/>
      <c r="F36" s="78"/>
      <c r="G36" s="133" t="s">
        <v>47</v>
      </c>
      <c r="H36" s="134" t="s">
        <v>48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>
      <c r="B42" s="40"/>
      <c r="C42" s="29" t="s">
        <v>103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79" t="str">
        <f>E7</f>
        <v>Oprava a modernizace volných bytů o velikosti 1+3 v domech Zapletalova 257/14, Sionkova 1501/7 a Chrustova 263/14,</v>
      </c>
      <c r="F45" s="380"/>
      <c r="G45" s="380"/>
      <c r="H45" s="380"/>
      <c r="I45" s="117"/>
      <c r="J45" s="41"/>
      <c r="K45" s="44"/>
    </row>
    <row r="46" spans="2:11" s="1" customFormat="1" ht="14.45" customHeight="1">
      <c r="B46" s="40"/>
      <c r="C46" s="36" t="s">
        <v>101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1" t="str">
        <f>E9</f>
        <v>01a - Plyn a ÚT - byt č. 4, ul. Zapletalova 257/4, k.ú. Slezská Ostrava</v>
      </c>
      <c r="F47" s="382"/>
      <c r="G47" s="382"/>
      <c r="H47" s="382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18" t="s">
        <v>25</v>
      </c>
      <c r="J49" s="119" t="str">
        <f>IF(J12="","",J12)</f>
        <v>17.5.2017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8" t="s">
        <v>33</v>
      </c>
      <c r="J51" s="34" t="str">
        <f>E21</f>
        <v xml:space="preserve"> </v>
      </c>
      <c r="K51" s="44"/>
    </row>
    <row r="52" spans="2:47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>
      <c r="B54" s="40"/>
      <c r="C54" s="143" t="s">
        <v>104</v>
      </c>
      <c r="D54" s="131"/>
      <c r="E54" s="131"/>
      <c r="F54" s="131"/>
      <c r="G54" s="131"/>
      <c r="H54" s="131"/>
      <c r="I54" s="144"/>
      <c r="J54" s="145" t="s">
        <v>105</v>
      </c>
      <c r="K54" s="146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106</v>
      </c>
      <c r="D56" s="41"/>
      <c r="E56" s="41"/>
      <c r="F56" s="41"/>
      <c r="G56" s="41"/>
      <c r="H56" s="41"/>
      <c r="I56" s="117"/>
      <c r="J56" s="127">
        <f>J88</f>
        <v>0</v>
      </c>
      <c r="K56" s="44"/>
      <c r="AU56" s="23" t="s">
        <v>107</v>
      </c>
    </row>
    <row r="57" spans="2:47" s="7" customFormat="1" ht="24.95" customHeight="1">
      <c r="B57" s="148"/>
      <c r="C57" s="149"/>
      <c r="D57" s="150" t="s">
        <v>108</v>
      </c>
      <c r="E57" s="151"/>
      <c r="F57" s="151"/>
      <c r="G57" s="151"/>
      <c r="H57" s="151"/>
      <c r="I57" s="152"/>
      <c r="J57" s="153">
        <f>J89</f>
        <v>0</v>
      </c>
      <c r="K57" s="154"/>
    </row>
    <row r="58" spans="2:47" s="8" customFormat="1" ht="19.899999999999999" customHeight="1">
      <c r="B58" s="155"/>
      <c r="C58" s="156"/>
      <c r="D58" s="157" t="s">
        <v>1007</v>
      </c>
      <c r="E58" s="158"/>
      <c r="F58" s="158"/>
      <c r="G58" s="158"/>
      <c r="H58" s="158"/>
      <c r="I58" s="159"/>
      <c r="J58" s="160">
        <f>J90</f>
        <v>0</v>
      </c>
      <c r="K58" s="161"/>
    </row>
    <row r="59" spans="2:47" s="8" customFormat="1" ht="19.899999999999999" customHeight="1">
      <c r="B59" s="155"/>
      <c r="C59" s="156"/>
      <c r="D59" s="157" t="s">
        <v>1008</v>
      </c>
      <c r="E59" s="158"/>
      <c r="F59" s="158"/>
      <c r="G59" s="158"/>
      <c r="H59" s="158"/>
      <c r="I59" s="159"/>
      <c r="J59" s="160">
        <f>J92</f>
        <v>0</v>
      </c>
      <c r="K59" s="161"/>
    </row>
    <row r="60" spans="2:47" s="7" customFormat="1" ht="24.95" customHeight="1">
      <c r="B60" s="148"/>
      <c r="C60" s="149"/>
      <c r="D60" s="150" t="s">
        <v>114</v>
      </c>
      <c r="E60" s="151"/>
      <c r="F60" s="151"/>
      <c r="G60" s="151"/>
      <c r="H60" s="151"/>
      <c r="I60" s="152"/>
      <c r="J60" s="153">
        <f>J101</f>
        <v>0</v>
      </c>
      <c r="K60" s="154"/>
    </row>
    <row r="61" spans="2:47" s="8" customFormat="1" ht="19.899999999999999" customHeight="1">
      <c r="B61" s="155"/>
      <c r="C61" s="156"/>
      <c r="D61" s="157" t="s">
        <v>1009</v>
      </c>
      <c r="E61" s="158"/>
      <c r="F61" s="158"/>
      <c r="G61" s="158"/>
      <c r="H61" s="158"/>
      <c r="I61" s="159"/>
      <c r="J61" s="160">
        <f>J102</f>
        <v>0</v>
      </c>
      <c r="K61" s="161"/>
    </row>
    <row r="62" spans="2:47" s="8" customFormat="1" ht="19.899999999999999" customHeight="1">
      <c r="B62" s="155"/>
      <c r="C62" s="156"/>
      <c r="D62" s="157" t="s">
        <v>1010</v>
      </c>
      <c r="E62" s="158"/>
      <c r="F62" s="158"/>
      <c r="G62" s="158"/>
      <c r="H62" s="158"/>
      <c r="I62" s="159"/>
      <c r="J62" s="160">
        <f>J131</f>
        <v>0</v>
      </c>
      <c r="K62" s="161"/>
    </row>
    <row r="63" spans="2:47" s="8" customFormat="1" ht="19.899999999999999" customHeight="1">
      <c r="B63" s="155"/>
      <c r="C63" s="156"/>
      <c r="D63" s="157" t="s">
        <v>1011</v>
      </c>
      <c r="E63" s="158"/>
      <c r="F63" s="158"/>
      <c r="G63" s="158"/>
      <c r="H63" s="158"/>
      <c r="I63" s="159"/>
      <c r="J63" s="160">
        <f>J134</f>
        <v>0</v>
      </c>
      <c r="K63" s="161"/>
    </row>
    <row r="64" spans="2:47" s="8" customFormat="1" ht="19.899999999999999" customHeight="1">
      <c r="B64" s="155"/>
      <c r="C64" s="156"/>
      <c r="D64" s="157" t="s">
        <v>1012</v>
      </c>
      <c r="E64" s="158"/>
      <c r="F64" s="158"/>
      <c r="G64" s="158"/>
      <c r="H64" s="158"/>
      <c r="I64" s="159"/>
      <c r="J64" s="160">
        <f>J144</f>
        <v>0</v>
      </c>
      <c r="K64" s="161"/>
    </row>
    <row r="65" spans="2:12" s="8" customFormat="1" ht="19.899999999999999" customHeight="1">
      <c r="B65" s="155"/>
      <c r="C65" s="156"/>
      <c r="D65" s="157" t="s">
        <v>1013</v>
      </c>
      <c r="E65" s="158"/>
      <c r="F65" s="158"/>
      <c r="G65" s="158"/>
      <c r="H65" s="158"/>
      <c r="I65" s="159"/>
      <c r="J65" s="160">
        <f>J151</f>
        <v>0</v>
      </c>
      <c r="K65" s="161"/>
    </row>
    <row r="66" spans="2:12" s="8" customFormat="1" ht="19.899999999999999" customHeight="1">
      <c r="B66" s="155"/>
      <c r="C66" s="156"/>
      <c r="D66" s="157" t="s">
        <v>1014</v>
      </c>
      <c r="E66" s="158"/>
      <c r="F66" s="158"/>
      <c r="G66" s="158"/>
      <c r="H66" s="158"/>
      <c r="I66" s="159"/>
      <c r="J66" s="160">
        <f>J163</f>
        <v>0</v>
      </c>
      <c r="K66" s="161"/>
    </row>
    <row r="67" spans="2:12" s="8" customFormat="1" ht="19.899999999999999" customHeight="1">
      <c r="B67" s="155"/>
      <c r="C67" s="156"/>
      <c r="D67" s="157" t="s">
        <v>1015</v>
      </c>
      <c r="E67" s="158"/>
      <c r="F67" s="158"/>
      <c r="G67" s="158"/>
      <c r="H67" s="158"/>
      <c r="I67" s="159"/>
      <c r="J67" s="160">
        <f>J178</f>
        <v>0</v>
      </c>
      <c r="K67" s="161"/>
    </row>
    <row r="68" spans="2:12" s="8" customFormat="1" ht="19.899999999999999" customHeight="1">
      <c r="B68" s="155"/>
      <c r="C68" s="156"/>
      <c r="D68" s="157" t="s">
        <v>1016</v>
      </c>
      <c r="E68" s="158"/>
      <c r="F68" s="158"/>
      <c r="G68" s="158"/>
      <c r="H68" s="158"/>
      <c r="I68" s="159"/>
      <c r="J68" s="160">
        <f>J180</f>
        <v>0</v>
      </c>
      <c r="K68" s="161"/>
    </row>
    <row r="69" spans="2:12" s="1" customFormat="1" ht="21.75" customHeight="1">
      <c r="B69" s="40"/>
      <c r="C69" s="41"/>
      <c r="D69" s="41"/>
      <c r="E69" s="41"/>
      <c r="F69" s="41"/>
      <c r="G69" s="41"/>
      <c r="H69" s="41"/>
      <c r="I69" s="117"/>
      <c r="J69" s="41"/>
      <c r="K69" s="44"/>
    </row>
    <row r="70" spans="2:12" s="1" customFormat="1" ht="6.95" customHeight="1">
      <c r="B70" s="55"/>
      <c r="C70" s="56"/>
      <c r="D70" s="56"/>
      <c r="E70" s="56"/>
      <c r="F70" s="56"/>
      <c r="G70" s="56"/>
      <c r="H70" s="56"/>
      <c r="I70" s="138"/>
      <c r="J70" s="56"/>
      <c r="K70" s="57"/>
    </row>
    <row r="74" spans="2:12" s="1" customFormat="1" ht="6.95" customHeight="1">
      <c r="B74" s="58"/>
      <c r="C74" s="59"/>
      <c r="D74" s="59"/>
      <c r="E74" s="59"/>
      <c r="F74" s="59"/>
      <c r="G74" s="59"/>
      <c r="H74" s="59"/>
      <c r="I74" s="141"/>
      <c r="J74" s="59"/>
      <c r="K74" s="59"/>
      <c r="L74" s="60"/>
    </row>
    <row r="75" spans="2:12" s="1" customFormat="1" ht="36.950000000000003" customHeight="1">
      <c r="B75" s="40"/>
      <c r="C75" s="61" t="s">
        <v>131</v>
      </c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6.9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12" s="1" customFormat="1" ht="14.45" customHeight="1">
      <c r="B77" s="40"/>
      <c r="C77" s="64" t="s">
        <v>18</v>
      </c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 ht="22.5" customHeight="1">
      <c r="B78" s="40"/>
      <c r="C78" s="62"/>
      <c r="D78" s="62"/>
      <c r="E78" s="383" t="str">
        <f>E7</f>
        <v>Oprava a modernizace volných bytů o velikosti 1+3 v domech Zapletalova 257/14, Sionkova 1501/7 a Chrustova 263/14,</v>
      </c>
      <c r="F78" s="384"/>
      <c r="G78" s="384"/>
      <c r="H78" s="384"/>
      <c r="I78" s="162"/>
      <c r="J78" s="62"/>
      <c r="K78" s="62"/>
      <c r="L78" s="60"/>
    </row>
    <row r="79" spans="2:12" s="1" customFormat="1" ht="14.45" customHeight="1">
      <c r="B79" s="40"/>
      <c r="C79" s="64" t="s">
        <v>101</v>
      </c>
      <c r="D79" s="62"/>
      <c r="E79" s="62"/>
      <c r="F79" s="62"/>
      <c r="G79" s="62"/>
      <c r="H79" s="62"/>
      <c r="I79" s="162"/>
      <c r="J79" s="62"/>
      <c r="K79" s="62"/>
      <c r="L79" s="60"/>
    </row>
    <row r="80" spans="2:12" s="1" customFormat="1" ht="23.25" customHeight="1">
      <c r="B80" s="40"/>
      <c r="C80" s="62"/>
      <c r="D80" s="62"/>
      <c r="E80" s="359" t="str">
        <f>E9</f>
        <v>01a - Plyn a ÚT - byt č. 4, ul. Zapletalova 257/4, k.ú. Slezská Ostrava</v>
      </c>
      <c r="F80" s="385"/>
      <c r="G80" s="385"/>
      <c r="H80" s="385"/>
      <c r="I80" s="162"/>
      <c r="J80" s="62"/>
      <c r="K80" s="62"/>
      <c r="L80" s="60"/>
    </row>
    <row r="81" spans="2:65" s="1" customFormat="1" ht="6.95" customHeight="1">
      <c r="B81" s="40"/>
      <c r="C81" s="62"/>
      <c r="D81" s="62"/>
      <c r="E81" s="62"/>
      <c r="F81" s="62"/>
      <c r="G81" s="62"/>
      <c r="H81" s="62"/>
      <c r="I81" s="162"/>
      <c r="J81" s="62"/>
      <c r="K81" s="62"/>
      <c r="L81" s="60"/>
    </row>
    <row r="82" spans="2:65" s="1" customFormat="1" ht="18" customHeight="1">
      <c r="B82" s="40"/>
      <c r="C82" s="64" t="s">
        <v>23</v>
      </c>
      <c r="D82" s="62"/>
      <c r="E82" s="62"/>
      <c r="F82" s="163" t="str">
        <f>F12</f>
        <v xml:space="preserve"> </v>
      </c>
      <c r="G82" s="62"/>
      <c r="H82" s="62"/>
      <c r="I82" s="164" t="s">
        <v>25</v>
      </c>
      <c r="J82" s="72" t="str">
        <f>IF(J12="","",J12)</f>
        <v>17.5.2017</v>
      </c>
      <c r="K82" s="62"/>
      <c r="L82" s="60"/>
    </row>
    <row r="83" spans="2:65" s="1" customFormat="1" ht="6.95" customHeight="1">
      <c r="B83" s="40"/>
      <c r="C83" s="62"/>
      <c r="D83" s="62"/>
      <c r="E83" s="62"/>
      <c r="F83" s="62"/>
      <c r="G83" s="62"/>
      <c r="H83" s="62"/>
      <c r="I83" s="162"/>
      <c r="J83" s="62"/>
      <c r="K83" s="62"/>
      <c r="L83" s="60"/>
    </row>
    <row r="84" spans="2:65" s="1" customFormat="1">
      <c r="B84" s="40"/>
      <c r="C84" s="64" t="s">
        <v>27</v>
      </c>
      <c r="D84" s="62"/>
      <c r="E84" s="62"/>
      <c r="F84" s="163" t="str">
        <f>E15</f>
        <v xml:space="preserve"> </v>
      </c>
      <c r="G84" s="62"/>
      <c r="H84" s="62"/>
      <c r="I84" s="164" t="s">
        <v>33</v>
      </c>
      <c r="J84" s="163" t="str">
        <f>E21</f>
        <v xml:space="preserve"> </v>
      </c>
      <c r="K84" s="62"/>
      <c r="L84" s="60"/>
    </row>
    <row r="85" spans="2:65" s="1" customFormat="1" ht="14.45" customHeight="1">
      <c r="B85" s="40"/>
      <c r="C85" s="64" t="s">
        <v>31</v>
      </c>
      <c r="D85" s="62"/>
      <c r="E85" s="62"/>
      <c r="F85" s="163" t="str">
        <f>IF(E18="","",E18)</f>
        <v/>
      </c>
      <c r="G85" s="62"/>
      <c r="H85" s="62"/>
      <c r="I85" s="162"/>
      <c r="J85" s="62"/>
      <c r="K85" s="62"/>
      <c r="L85" s="60"/>
    </row>
    <row r="86" spans="2:65" s="1" customFormat="1" ht="10.35" customHeight="1">
      <c r="B86" s="40"/>
      <c r="C86" s="62"/>
      <c r="D86" s="62"/>
      <c r="E86" s="62"/>
      <c r="F86" s="62"/>
      <c r="G86" s="62"/>
      <c r="H86" s="62"/>
      <c r="I86" s="162"/>
      <c r="J86" s="62"/>
      <c r="K86" s="62"/>
      <c r="L86" s="60"/>
    </row>
    <row r="87" spans="2:65" s="9" customFormat="1" ht="29.25" customHeight="1">
      <c r="B87" s="165"/>
      <c r="C87" s="166" t="s">
        <v>132</v>
      </c>
      <c r="D87" s="167" t="s">
        <v>55</v>
      </c>
      <c r="E87" s="167" t="s">
        <v>51</v>
      </c>
      <c r="F87" s="167" t="s">
        <v>133</v>
      </c>
      <c r="G87" s="167" t="s">
        <v>134</v>
      </c>
      <c r="H87" s="167" t="s">
        <v>135</v>
      </c>
      <c r="I87" s="168" t="s">
        <v>136</v>
      </c>
      <c r="J87" s="167" t="s">
        <v>105</v>
      </c>
      <c r="K87" s="169" t="s">
        <v>137</v>
      </c>
      <c r="L87" s="170"/>
      <c r="M87" s="80" t="s">
        <v>138</v>
      </c>
      <c r="N87" s="81" t="s">
        <v>40</v>
      </c>
      <c r="O87" s="81" t="s">
        <v>139</v>
      </c>
      <c r="P87" s="81" t="s">
        <v>140</v>
      </c>
      <c r="Q87" s="81" t="s">
        <v>141</v>
      </c>
      <c r="R87" s="81" t="s">
        <v>142</v>
      </c>
      <c r="S87" s="81" t="s">
        <v>143</v>
      </c>
      <c r="T87" s="82" t="s">
        <v>144</v>
      </c>
    </row>
    <row r="88" spans="2:65" s="1" customFormat="1" ht="29.25" customHeight="1">
      <c r="B88" s="40"/>
      <c r="C88" s="86" t="s">
        <v>106</v>
      </c>
      <c r="D88" s="62"/>
      <c r="E88" s="62"/>
      <c r="F88" s="62"/>
      <c r="G88" s="62"/>
      <c r="H88" s="62"/>
      <c r="I88" s="162"/>
      <c r="J88" s="171">
        <f>BK88</f>
        <v>0</v>
      </c>
      <c r="K88" s="62"/>
      <c r="L88" s="60"/>
      <c r="M88" s="83"/>
      <c r="N88" s="84"/>
      <c r="O88" s="84"/>
      <c r="P88" s="172">
        <f>P89+P101</f>
        <v>0</v>
      </c>
      <c r="Q88" s="84"/>
      <c r="R88" s="172">
        <f>R89+R101</f>
        <v>1.98E-3</v>
      </c>
      <c r="S88" s="84"/>
      <c r="T88" s="173">
        <f>T89+T101</f>
        <v>0</v>
      </c>
      <c r="AT88" s="23" t="s">
        <v>69</v>
      </c>
      <c r="AU88" s="23" t="s">
        <v>107</v>
      </c>
      <c r="BK88" s="174">
        <f>BK89+BK101</f>
        <v>0</v>
      </c>
    </row>
    <row r="89" spans="2:65" s="10" customFormat="1" ht="37.35" customHeight="1">
      <c r="B89" s="175"/>
      <c r="C89" s="176"/>
      <c r="D89" s="177" t="s">
        <v>69</v>
      </c>
      <c r="E89" s="178" t="s">
        <v>145</v>
      </c>
      <c r="F89" s="178" t="s">
        <v>146</v>
      </c>
      <c r="G89" s="176"/>
      <c r="H89" s="176"/>
      <c r="I89" s="179"/>
      <c r="J89" s="180">
        <f>BK89</f>
        <v>0</v>
      </c>
      <c r="K89" s="176"/>
      <c r="L89" s="181"/>
      <c r="M89" s="182"/>
      <c r="N89" s="183"/>
      <c r="O89" s="183"/>
      <c r="P89" s="184">
        <f>P90+P92</f>
        <v>0</v>
      </c>
      <c r="Q89" s="183"/>
      <c r="R89" s="184">
        <f>R90+R92</f>
        <v>0</v>
      </c>
      <c r="S89" s="183"/>
      <c r="T89" s="185">
        <f>T90+T92</f>
        <v>0</v>
      </c>
      <c r="AR89" s="186" t="s">
        <v>78</v>
      </c>
      <c r="AT89" s="187" t="s">
        <v>69</v>
      </c>
      <c r="AU89" s="187" t="s">
        <v>70</v>
      </c>
      <c r="AY89" s="186" t="s">
        <v>147</v>
      </c>
      <c r="BK89" s="188">
        <f>BK90+BK92</f>
        <v>0</v>
      </c>
    </row>
    <row r="90" spans="2:65" s="10" customFormat="1" ht="19.899999999999999" customHeight="1">
      <c r="B90" s="175"/>
      <c r="C90" s="176"/>
      <c r="D90" s="189" t="s">
        <v>69</v>
      </c>
      <c r="E90" s="190" t="s">
        <v>606</v>
      </c>
      <c r="F90" s="190" t="s">
        <v>1017</v>
      </c>
      <c r="G90" s="176"/>
      <c r="H90" s="176"/>
      <c r="I90" s="179"/>
      <c r="J90" s="191">
        <f>BK90</f>
        <v>0</v>
      </c>
      <c r="K90" s="176"/>
      <c r="L90" s="181"/>
      <c r="M90" s="182"/>
      <c r="N90" s="183"/>
      <c r="O90" s="183"/>
      <c r="P90" s="184">
        <f>P91</f>
        <v>0</v>
      </c>
      <c r="Q90" s="183"/>
      <c r="R90" s="184">
        <f>R91</f>
        <v>0</v>
      </c>
      <c r="S90" s="183"/>
      <c r="T90" s="185">
        <f>T91</f>
        <v>0</v>
      </c>
      <c r="AR90" s="186" t="s">
        <v>78</v>
      </c>
      <c r="AT90" s="187" t="s">
        <v>69</v>
      </c>
      <c r="AU90" s="187" t="s">
        <v>78</v>
      </c>
      <c r="AY90" s="186" t="s">
        <v>147</v>
      </c>
      <c r="BK90" s="188">
        <f>BK91</f>
        <v>0</v>
      </c>
    </row>
    <row r="91" spans="2:65" s="1" customFormat="1" ht="22.5" customHeight="1">
      <c r="B91" s="40"/>
      <c r="C91" s="192" t="s">
        <v>78</v>
      </c>
      <c r="D91" s="192" t="s">
        <v>150</v>
      </c>
      <c r="E91" s="193" t="s">
        <v>1018</v>
      </c>
      <c r="F91" s="194" t="s">
        <v>1019</v>
      </c>
      <c r="G91" s="195" t="s">
        <v>276</v>
      </c>
      <c r="H91" s="196">
        <v>6</v>
      </c>
      <c r="I91" s="197"/>
      <c r="J91" s="198">
        <f>ROUND(I91*H91,2)</f>
        <v>0</v>
      </c>
      <c r="K91" s="194" t="s">
        <v>21</v>
      </c>
      <c r="L91" s="60"/>
      <c r="M91" s="199" t="s">
        <v>21</v>
      </c>
      <c r="N91" s="200" t="s">
        <v>42</v>
      </c>
      <c r="O91" s="41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3" t="s">
        <v>155</v>
      </c>
      <c r="AT91" s="23" t="s">
        <v>150</v>
      </c>
      <c r="AU91" s="23" t="s">
        <v>156</v>
      </c>
      <c r="AY91" s="23" t="s">
        <v>147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3" t="s">
        <v>156</v>
      </c>
      <c r="BK91" s="203">
        <f>ROUND(I91*H91,2)</f>
        <v>0</v>
      </c>
      <c r="BL91" s="23" t="s">
        <v>155</v>
      </c>
      <c r="BM91" s="23" t="s">
        <v>156</v>
      </c>
    </row>
    <row r="92" spans="2:65" s="10" customFormat="1" ht="29.85" customHeight="1">
      <c r="B92" s="175"/>
      <c r="C92" s="176"/>
      <c r="D92" s="189" t="s">
        <v>69</v>
      </c>
      <c r="E92" s="190" t="s">
        <v>614</v>
      </c>
      <c r="F92" s="190" t="s">
        <v>1020</v>
      </c>
      <c r="G92" s="176"/>
      <c r="H92" s="176"/>
      <c r="I92" s="179"/>
      <c r="J92" s="191">
        <f>BK92</f>
        <v>0</v>
      </c>
      <c r="K92" s="176"/>
      <c r="L92" s="181"/>
      <c r="M92" s="182"/>
      <c r="N92" s="183"/>
      <c r="O92" s="183"/>
      <c r="P92" s="184">
        <f>SUM(P93:P100)</f>
        <v>0</v>
      </c>
      <c r="Q92" s="183"/>
      <c r="R92" s="184">
        <f>SUM(R93:R100)</f>
        <v>0</v>
      </c>
      <c r="S92" s="183"/>
      <c r="T92" s="185">
        <f>SUM(T93:T100)</f>
        <v>0</v>
      </c>
      <c r="AR92" s="186" t="s">
        <v>78</v>
      </c>
      <c r="AT92" s="187" t="s">
        <v>69</v>
      </c>
      <c r="AU92" s="187" t="s">
        <v>78</v>
      </c>
      <c r="AY92" s="186" t="s">
        <v>147</v>
      </c>
      <c r="BK92" s="188">
        <f>SUM(BK93:BK100)</f>
        <v>0</v>
      </c>
    </row>
    <row r="93" spans="2:65" s="1" customFormat="1" ht="22.5" customHeight="1">
      <c r="B93" s="40"/>
      <c r="C93" s="192" t="s">
        <v>156</v>
      </c>
      <c r="D93" s="192" t="s">
        <v>150</v>
      </c>
      <c r="E93" s="193" t="s">
        <v>1021</v>
      </c>
      <c r="F93" s="194" t="s">
        <v>1022</v>
      </c>
      <c r="G93" s="195" t="s">
        <v>153</v>
      </c>
      <c r="H93" s="196">
        <v>7</v>
      </c>
      <c r="I93" s="197"/>
      <c r="J93" s="198">
        <f t="shared" ref="J93:J100" si="0">ROUND(I93*H93,2)</f>
        <v>0</v>
      </c>
      <c r="K93" s="194" t="s">
        <v>21</v>
      </c>
      <c r="L93" s="60"/>
      <c r="M93" s="199" t="s">
        <v>21</v>
      </c>
      <c r="N93" s="200" t="s">
        <v>42</v>
      </c>
      <c r="O93" s="41"/>
      <c r="P93" s="201">
        <f t="shared" ref="P93:P100" si="1">O93*H93</f>
        <v>0</v>
      </c>
      <c r="Q93" s="201">
        <v>0</v>
      </c>
      <c r="R93" s="201">
        <f t="shared" ref="R93:R100" si="2">Q93*H93</f>
        <v>0</v>
      </c>
      <c r="S93" s="201">
        <v>0</v>
      </c>
      <c r="T93" s="202">
        <f t="shared" ref="T93:T100" si="3">S93*H93</f>
        <v>0</v>
      </c>
      <c r="AR93" s="23" t="s">
        <v>155</v>
      </c>
      <c r="AT93" s="23" t="s">
        <v>150</v>
      </c>
      <c r="AU93" s="23" t="s">
        <v>156</v>
      </c>
      <c r="AY93" s="23" t="s">
        <v>147</v>
      </c>
      <c r="BE93" s="203">
        <f t="shared" ref="BE93:BE100" si="4">IF(N93="základní",J93,0)</f>
        <v>0</v>
      </c>
      <c r="BF93" s="203">
        <f t="shared" ref="BF93:BF100" si="5">IF(N93="snížená",J93,0)</f>
        <v>0</v>
      </c>
      <c r="BG93" s="203">
        <f t="shared" ref="BG93:BG100" si="6">IF(N93="zákl. přenesená",J93,0)</f>
        <v>0</v>
      </c>
      <c r="BH93" s="203">
        <f t="shared" ref="BH93:BH100" si="7">IF(N93="sníž. přenesená",J93,0)</f>
        <v>0</v>
      </c>
      <c r="BI93" s="203">
        <f t="shared" ref="BI93:BI100" si="8">IF(N93="nulová",J93,0)</f>
        <v>0</v>
      </c>
      <c r="BJ93" s="23" t="s">
        <v>156</v>
      </c>
      <c r="BK93" s="203">
        <f t="shared" ref="BK93:BK100" si="9">ROUND(I93*H93,2)</f>
        <v>0</v>
      </c>
      <c r="BL93" s="23" t="s">
        <v>155</v>
      </c>
      <c r="BM93" s="23" t="s">
        <v>155</v>
      </c>
    </row>
    <row r="94" spans="2:65" s="1" customFormat="1" ht="22.5" customHeight="1">
      <c r="B94" s="40"/>
      <c r="C94" s="192" t="s">
        <v>148</v>
      </c>
      <c r="D94" s="192" t="s">
        <v>150</v>
      </c>
      <c r="E94" s="193" t="s">
        <v>1023</v>
      </c>
      <c r="F94" s="194" t="s">
        <v>1024</v>
      </c>
      <c r="G94" s="195" t="s">
        <v>153</v>
      </c>
      <c r="H94" s="196">
        <v>2</v>
      </c>
      <c r="I94" s="197"/>
      <c r="J94" s="198">
        <f t="shared" si="0"/>
        <v>0</v>
      </c>
      <c r="K94" s="194" t="s">
        <v>21</v>
      </c>
      <c r="L94" s="60"/>
      <c r="M94" s="199" t="s">
        <v>21</v>
      </c>
      <c r="N94" s="200" t="s">
        <v>42</v>
      </c>
      <c r="O94" s="41"/>
      <c r="P94" s="201">
        <f t="shared" si="1"/>
        <v>0</v>
      </c>
      <c r="Q94" s="201">
        <v>0</v>
      </c>
      <c r="R94" s="201">
        <f t="shared" si="2"/>
        <v>0</v>
      </c>
      <c r="S94" s="201">
        <v>0</v>
      </c>
      <c r="T94" s="202">
        <f t="shared" si="3"/>
        <v>0</v>
      </c>
      <c r="AR94" s="23" t="s">
        <v>155</v>
      </c>
      <c r="AT94" s="23" t="s">
        <v>150</v>
      </c>
      <c r="AU94" s="23" t="s">
        <v>156</v>
      </c>
      <c r="AY94" s="23" t="s">
        <v>147</v>
      </c>
      <c r="BE94" s="203">
        <f t="shared" si="4"/>
        <v>0</v>
      </c>
      <c r="BF94" s="203">
        <f t="shared" si="5"/>
        <v>0</v>
      </c>
      <c r="BG94" s="203">
        <f t="shared" si="6"/>
        <v>0</v>
      </c>
      <c r="BH94" s="203">
        <f t="shared" si="7"/>
        <v>0</v>
      </c>
      <c r="BI94" s="203">
        <f t="shared" si="8"/>
        <v>0</v>
      </c>
      <c r="BJ94" s="23" t="s">
        <v>156</v>
      </c>
      <c r="BK94" s="203">
        <f t="shared" si="9"/>
        <v>0</v>
      </c>
      <c r="BL94" s="23" t="s">
        <v>155</v>
      </c>
      <c r="BM94" s="23" t="s">
        <v>175</v>
      </c>
    </row>
    <row r="95" spans="2:65" s="1" customFormat="1" ht="22.5" customHeight="1">
      <c r="B95" s="40"/>
      <c r="C95" s="192" t="s">
        <v>155</v>
      </c>
      <c r="D95" s="192" t="s">
        <v>150</v>
      </c>
      <c r="E95" s="193" t="s">
        <v>1025</v>
      </c>
      <c r="F95" s="194" t="s">
        <v>1026</v>
      </c>
      <c r="G95" s="195" t="s">
        <v>165</v>
      </c>
      <c r="H95" s="196">
        <v>1</v>
      </c>
      <c r="I95" s="197"/>
      <c r="J95" s="198">
        <f t="shared" si="0"/>
        <v>0</v>
      </c>
      <c r="K95" s="194" t="s">
        <v>21</v>
      </c>
      <c r="L95" s="60"/>
      <c r="M95" s="199" t="s">
        <v>21</v>
      </c>
      <c r="N95" s="200" t="s">
        <v>42</v>
      </c>
      <c r="O95" s="41"/>
      <c r="P95" s="201">
        <f t="shared" si="1"/>
        <v>0</v>
      </c>
      <c r="Q95" s="201">
        <v>0</v>
      </c>
      <c r="R95" s="201">
        <f t="shared" si="2"/>
        <v>0</v>
      </c>
      <c r="S95" s="201">
        <v>0</v>
      </c>
      <c r="T95" s="202">
        <f t="shared" si="3"/>
        <v>0</v>
      </c>
      <c r="AR95" s="23" t="s">
        <v>155</v>
      </c>
      <c r="AT95" s="23" t="s">
        <v>150</v>
      </c>
      <c r="AU95" s="23" t="s">
        <v>156</v>
      </c>
      <c r="AY95" s="23" t="s">
        <v>147</v>
      </c>
      <c r="BE95" s="203">
        <f t="shared" si="4"/>
        <v>0</v>
      </c>
      <c r="BF95" s="203">
        <f t="shared" si="5"/>
        <v>0</v>
      </c>
      <c r="BG95" s="203">
        <f t="shared" si="6"/>
        <v>0</v>
      </c>
      <c r="BH95" s="203">
        <f t="shared" si="7"/>
        <v>0</v>
      </c>
      <c r="BI95" s="203">
        <f t="shared" si="8"/>
        <v>0</v>
      </c>
      <c r="BJ95" s="23" t="s">
        <v>156</v>
      </c>
      <c r="BK95" s="203">
        <f t="shared" si="9"/>
        <v>0</v>
      </c>
      <c r="BL95" s="23" t="s">
        <v>155</v>
      </c>
      <c r="BM95" s="23" t="s">
        <v>202</v>
      </c>
    </row>
    <row r="96" spans="2:65" s="1" customFormat="1" ht="22.5" customHeight="1">
      <c r="B96" s="40"/>
      <c r="C96" s="192" t="s">
        <v>177</v>
      </c>
      <c r="D96" s="192" t="s">
        <v>150</v>
      </c>
      <c r="E96" s="193" t="s">
        <v>1027</v>
      </c>
      <c r="F96" s="194" t="s">
        <v>1028</v>
      </c>
      <c r="G96" s="195" t="s">
        <v>153</v>
      </c>
      <c r="H96" s="196">
        <v>7</v>
      </c>
      <c r="I96" s="197"/>
      <c r="J96" s="198">
        <f t="shared" si="0"/>
        <v>0</v>
      </c>
      <c r="K96" s="194" t="s">
        <v>21</v>
      </c>
      <c r="L96" s="60"/>
      <c r="M96" s="199" t="s">
        <v>21</v>
      </c>
      <c r="N96" s="200" t="s">
        <v>42</v>
      </c>
      <c r="O96" s="41"/>
      <c r="P96" s="201">
        <f t="shared" si="1"/>
        <v>0</v>
      </c>
      <c r="Q96" s="201">
        <v>0</v>
      </c>
      <c r="R96" s="201">
        <f t="shared" si="2"/>
        <v>0</v>
      </c>
      <c r="S96" s="201">
        <v>0</v>
      </c>
      <c r="T96" s="202">
        <f t="shared" si="3"/>
        <v>0</v>
      </c>
      <c r="AR96" s="23" t="s">
        <v>155</v>
      </c>
      <c r="AT96" s="23" t="s">
        <v>150</v>
      </c>
      <c r="AU96" s="23" t="s">
        <v>156</v>
      </c>
      <c r="AY96" s="23" t="s">
        <v>147</v>
      </c>
      <c r="BE96" s="203">
        <f t="shared" si="4"/>
        <v>0</v>
      </c>
      <c r="BF96" s="203">
        <f t="shared" si="5"/>
        <v>0</v>
      </c>
      <c r="BG96" s="203">
        <f t="shared" si="6"/>
        <v>0</v>
      </c>
      <c r="BH96" s="203">
        <f t="shared" si="7"/>
        <v>0</v>
      </c>
      <c r="BI96" s="203">
        <f t="shared" si="8"/>
        <v>0</v>
      </c>
      <c r="BJ96" s="23" t="s">
        <v>156</v>
      </c>
      <c r="BK96" s="203">
        <f t="shared" si="9"/>
        <v>0</v>
      </c>
      <c r="BL96" s="23" t="s">
        <v>155</v>
      </c>
      <c r="BM96" s="23" t="s">
        <v>1029</v>
      </c>
    </row>
    <row r="97" spans="2:65" s="1" customFormat="1" ht="22.5" customHeight="1">
      <c r="B97" s="40"/>
      <c r="C97" s="192" t="s">
        <v>175</v>
      </c>
      <c r="D97" s="192" t="s">
        <v>150</v>
      </c>
      <c r="E97" s="193" t="s">
        <v>1030</v>
      </c>
      <c r="F97" s="194" t="s">
        <v>1031</v>
      </c>
      <c r="G97" s="195" t="s">
        <v>153</v>
      </c>
      <c r="H97" s="196">
        <v>2</v>
      </c>
      <c r="I97" s="197"/>
      <c r="J97" s="198">
        <f t="shared" si="0"/>
        <v>0</v>
      </c>
      <c r="K97" s="194" t="s">
        <v>21</v>
      </c>
      <c r="L97" s="60"/>
      <c r="M97" s="199" t="s">
        <v>21</v>
      </c>
      <c r="N97" s="200" t="s">
        <v>42</v>
      </c>
      <c r="O97" s="41"/>
      <c r="P97" s="201">
        <f t="shared" si="1"/>
        <v>0</v>
      </c>
      <c r="Q97" s="201">
        <v>0</v>
      </c>
      <c r="R97" s="201">
        <f t="shared" si="2"/>
        <v>0</v>
      </c>
      <c r="S97" s="201">
        <v>0</v>
      </c>
      <c r="T97" s="202">
        <f t="shared" si="3"/>
        <v>0</v>
      </c>
      <c r="AR97" s="23" t="s">
        <v>155</v>
      </c>
      <c r="AT97" s="23" t="s">
        <v>150</v>
      </c>
      <c r="AU97" s="23" t="s">
        <v>156</v>
      </c>
      <c r="AY97" s="23" t="s">
        <v>147</v>
      </c>
      <c r="BE97" s="203">
        <f t="shared" si="4"/>
        <v>0</v>
      </c>
      <c r="BF97" s="203">
        <f t="shared" si="5"/>
        <v>0</v>
      </c>
      <c r="BG97" s="203">
        <f t="shared" si="6"/>
        <v>0</v>
      </c>
      <c r="BH97" s="203">
        <f t="shared" si="7"/>
        <v>0</v>
      </c>
      <c r="BI97" s="203">
        <f t="shared" si="8"/>
        <v>0</v>
      </c>
      <c r="BJ97" s="23" t="s">
        <v>156</v>
      </c>
      <c r="BK97" s="203">
        <f t="shared" si="9"/>
        <v>0</v>
      </c>
      <c r="BL97" s="23" t="s">
        <v>155</v>
      </c>
      <c r="BM97" s="23" t="s">
        <v>219</v>
      </c>
    </row>
    <row r="98" spans="2:65" s="1" customFormat="1" ht="22.5" customHeight="1">
      <c r="B98" s="40"/>
      <c r="C98" s="192" t="s">
        <v>197</v>
      </c>
      <c r="D98" s="192" t="s">
        <v>150</v>
      </c>
      <c r="E98" s="193" t="s">
        <v>1032</v>
      </c>
      <c r="F98" s="194" t="s">
        <v>1033</v>
      </c>
      <c r="G98" s="195" t="s">
        <v>276</v>
      </c>
      <c r="H98" s="196">
        <v>2</v>
      </c>
      <c r="I98" s="197"/>
      <c r="J98" s="198">
        <f t="shared" si="0"/>
        <v>0</v>
      </c>
      <c r="K98" s="194" t="s">
        <v>21</v>
      </c>
      <c r="L98" s="60"/>
      <c r="M98" s="199" t="s">
        <v>21</v>
      </c>
      <c r="N98" s="200" t="s">
        <v>42</v>
      </c>
      <c r="O98" s="41"/>
      <c r="P98" s="201">
        <f t="shared" si="1"/>
        <v>0</v>
      </c>
      <c r="Q98" s="201">
        <v>0</v>
      </c>
      <c r="R98" s="201">
        <f t="shared" si="2"/>
        <v>0</v>
      </c>
      <c r="S98" s="201">
        <v>0</v>
      </c>
      <c r="T98" s="202">
        <f t="shared" si="3"/>
        <v>0</v>
      </c>
      <c r="AR98" s="23" t="s">
        <v>155</v>
      </c>
      <c r="AT98" s="23" t="s">
        <v>150</v>
      </c>
      <c r="AU98" s="23" t="s">
        <v>156</v>
      </c>
      <c r="AY98" s="23" t="s">
        <v>147</v>
      </c>
      <c r="BE98" s="203">
        <f t="shared" si="4"/>
        <v>0</v>
      </c>
      <c r="BF98" s="203">
        <f t="shared" si="5"/>
        <v>0</v>
      </c>
      <c r="BG98" s="203">
        <f t="shared" si="6"/>
        <v>0</v>
      </c>
      <c r="BH98" s="203">
        <f t="shared" si="7"/>
        <v>0</v>
      </c>
      <c r="BI98" s="203">
        <f t="shared" si="8"/>
        <v>0</v>
      </c>
      <c r="BJ98" s="23" t="s">
        <v>156</v>
      </c>
      <c r="BK98" s="203">
        <f t="shared" si="9"/>
        <v>0</v>
      </c>
      <c r="BL98" s="23" t="s">
        <v>155</v>
      </c>
      <c r="BM98" s="23" t="s">
        <v>227</v>
      </c>
    </row>
    <row r="99" spans="2:65" s="1" customFormat="1" ht="22.5" customHeight="1">
      <c r="B99" s="40"/>
      <c r="C99" s="192" t="s">
        <v>202</v>
      </c>
      <c r="D99" s="192" t="s">
        <v>150</v>
      </c>
      <c r="E99" s="193" t="s">
        <v>1034</v>
      </c>
      <c r="F99" s="194" t="s">
        <v>1035</v>
      </c>
      <c r="G99" s="195" t="s">
        <v>319</v>
      </c>
      <c r="H99" s="196">
        <v>0.4</v>
      </c>
      <c r="I99" s="197"/>
      <c r="J99" s="198">
        <f t="shared" si="0"/>
        <v>0</v>
      </c>
      <c r="K99" s="194" t="s">
        <v>21</v>
      </c>
      <c r="L99" s="60"/>
      <c r="M99" s="199" t="s">
        <v>21</v>
      </c>
      <c r="N99" s="200" t="s">
        <v>42</v>
      </c>
      <c r="O99" s="41"/>
      <c r="P99" s="201">
        <f t="shared" si="1"/>
        <v>0</v>
      </c>
      <c r="Q99" s="201">
        <v>0</v>
      </c>
      <c r="R99" s="201">
        <f t="shared" si="2"/>
        <v>0</v>
      </c>
      <c r="S99" s="201">
        <v>0</v>
      </c>
      <c r="T99" s="202">
        <f t="shared" si="3"/>
        <v>0</v>
      </c>
      <c r="AR99" s="23" t="s">
        <v>155</v>
      </c>
      <c r="AT99" s="23" t="s">
        <v>150</v>
      </c>
      <c r="AU99" s="23" t="s">
        <v>156</v>
      </c>
      <c r="AY99" s="23" t="s">
        <v>147</v>
      </c>
      <c r="BE99" s="203">
        <f t="shared" si="4"/>
        <v>0</v>
      </c>
      <c r="BF99" s="203">
        <f t="shared" si="5"/>
        <v>0</v>
      </c>
      <c r="BG99" s="203">
        <f t="shared" si="6"/>
        <v>0</v>
      </c>
      <c r="BH99" s="203">
        <f t="shared" si="7"/>
        <v>0</v>
      </c>
      <c r="BI99" s="203">
        <f t="shared" si="8"/>
        <v>0</v>
      </c>
      <c r="BJ99" s="23" t="s">
        <v>156</v>
      </c>
      <c r="BK99" s="203">
        <f t="shared" si="9"/>
        <v>0</v>
      </c>
      <c r="BL99" s="23" t="s">
        <v>155</v>
      </c>
      <c r="BM99" s="23" t="s">
        <v>242</v>
      </c>
    </row>
    <row r="100" spans="2:65" s="1" customFormat="1" ht="22.5" customHeight="1">
      <c r="B100" s="40"/>
      <c r="C100" s="192" t="s">
        <v>206</v>
      </c>
      <c r="D100" s="192" t="s">
        <v>150</v>
      </c>
      <c r="E100" s="193" t="s">
        <v>333</v>
      </c>
      <c r="F100" s="194" t="s">
        <v>334</v>
      </c>
      <c r="G100" s="195" t="s">
        <v>319</v>
      </c>
      <c r="H100" s="196">
        <v>0.4</v>
      </c>
      <c r="I100" s="197"/>
      <c r="J100" s="198">
        <f t="shared" si="0"/>
        <v>0</v>
      </c>
      <c r="K100" s="194" t="s">
        <v>191</v>
      </c>
      <c r="L100" s="60"/>
      <c r="M100" s="199" t="s">
        <v>21</v>
      </c>
      <c r="N100" s="200" t="s">
        <v>42</v>
      </c>
      <c r="O100" s="41"/>
      <c r="P100" s="201">
        <f t="shared" si="1"/>
        <v>0</v>
      </c>
      <c r="Q100" s="201">
        <v>0</v>
      </c>
      <c r="R100" s="201">
        <f t="shared" si="2"/>
        <v>0</v>
      </c>
      <c r="S100" s="201">
        <v>0</v>
      </c>
      <c r="T100" s="202">
        <f t="shared" si="3"/>
        <v>0</v>
      </c>
      <c r="AR100" s="23" t="s">
        <v>155</v>
      </c>
      <c r="AT100" s="23" t="s">
        <v>150</v>
      </c>
      <c r="AU100" s="23" t="s">
        <v>156</v>
      </c>
      <c r="AY100" s="23" t="s">
        <v>147</v>
      </c>
      <c r="BE100" s="203">
        <f t="shared" si="4"/>
        <v>0</v>
      </c>
      <c r="BF100" s="203">
        <f t="shared" si="5"/>
        <v>0</v>
      </c>
      <c r="BG100" s="203">
        <f t="shared" si="6"/>
        <v>0</v>
      </c>
      <c r="BH100" s="203">
        <f t="shared" si="7"/>
        <v>0</v>
      </c>
      <c r="BI100" s="203">
        <f t="shared" si="8"/>
        <v>0</v>
      </c>
      <c r="BJ100" s="23" t="s">
        <v>156</v>
      </c>
      <c r="BK100" s="203">
        <f t="shared" si="9"/>
        <v>0</v>
      </c>
      <c r="BL100" s="23" t="s">
        <v>155</v>
      </c>
      <c r="BM100" s="23" t="s">
        <v>1036</v>
      </c>
    </row>
    <row r="101" spans="2:65" s="10" customFormat="1" ht="37.35" customHeight="1">
      <c r="B101" s="175"/>
      <c r="C101" s="176"/>
      <c r="D101" s="177" t="s">
        <v>69</v>
      </c>
      <c r="E101" s="178" t="s">
        <v>342</v>
      </c>
      <c r="F101" s="178" t="s">
        <v>343</v>
      </c>
      <c r="G101" s="176"/>
      <c r="H101" s="176"/>
      <c r="I101" s="179"/>
      <c r="J101" s="180">
        <f>BK101</f>
        <v>0</v>
      </c>
      <c r="K101" s="176"/>
      <c r="L101" s="181"/>
      <c r="M101" s="182"/>
      <c r="N101" s="183"/>
      <c r="O101" s="183"/>
      <c r="P101" s="184">
        <f>P102+P131+P134+P144+P151+P163+P178+P180</f>
        <v>0</v>
      </c>
      <c r="Q101" s="183"/>
      <c r="R101" s="184">
        <f>R102+R131+R134+R144+R151+R163+R178+R180</f>
        <v>1.98E-3</v>
      </c>
      <c r="S101" s="183"/>
      <c r="T101" s="185">
        <f>T102+T131+T134+T144+T151+T163+T178+T180</f>
        <v>0</v>
      </c>
      <c r="AR101" s="186" t="s">
        <v>156</v>
      </c>
      <c r="AT101" s="187" t="s">
        <v>69</v>
      </c>
      <c r="AU101" s="187" t="s">
        <v>70</v>
      </c>
      <c r="AY101" s="186" t="s">
        <v>147</v>
      </c>
      <c r="BK101" s="188">
        <f>BK102+BK131+BK134+BK144+BK151+BK163+BK178+BK180</f>
        <v>0</v>
      </c>
    </row>
    <row r="102" spans="2:65" s="10" customFormat="1" ht="19.899999999999999" customHeight="1">
      <c r="B102" s="175"/>
      <c r="C102" s="176"/>
      <c r="D102" s="189" t="s">
        <v>69</v>
      </c>
      <c r="E102" s="190" t="s">
        <v>1037</v>
      </c>
      <c r="F102" s="190" t="s">
        <v>1038</v>
      </c>
      <c r="G102" s="176"/>
      <c r="H102" s="176"/>
      <c r="I102" s="179"/>
      <c r="J102" s="191">
        <f>BK102</f>
        <v>0</v>
      </c>
      <c r="K102" s="176"/>
      <c r="L102" s="181"/>
      <c r="M102" s="182"/>
      <c r="N102" s="183"/>
      <c r="O102" s="183"/>
      <c r="P102" s="184">
        <f>SUM(P103:P130)</f>
        <v>0</v>
      </c>
      <c r="Q102" s="183"/>
      <c r="R102" s="184">
        <f>SUM(R103:R130)</f>
        <v>1.98E-3</v>
      </c>
      <c r="S102" s="183"/>
      <c r="T102" s="185">
        <f>SUM(T103:T130)</f>
        <v>0</v>
      </c>
      <c r="AR102" s="186" t="s">
        <v>156</v>
      </c>
      <c r="AT102" s="187" t="s">
        <v>69</v>
      </c>
      <c r="AU102" s="187" t="s">
        <v>78</v>
      </c>
      <c r="AY102" s="186" t="s">
        <v>147</v>
      </c>
      <c r="BK102" s="188">
        <f>SUM(BK103:BK130)</f>
        <v>0</v>
      </c>
    </row>
    <row r="103" spans="2:65" s="1" customFormat="1" ht="22.5" customHeight="1">
      <c r="B103" s="40"/>
      <c r="C103" s="192" t="s">
        <v>1029</v>
      </c>
      <c r="D103" s="192" t="s">
        <v>150</v>
      </c>
      <c r="E103" s="193" t="s">
        <v>1039</v>
      </c>
      <c r="F103" s="194" t="s">
        <v>1040</v>
      </c>
      <c r="G103" s="195" t="s">
        <v>276</v>
      </c>
      <c r="H103" s="196">
        <v>7</v>
      </c>
      <c r="I103" s="197"/>
      <c r="J103" s="198">
        <f t="shared" ref="J103:J130" si="10">ROUND(I103*H103,2)</f>
        <v>0</v>
      </c>
      <c r="K103" s="194" t="s">
        <v>21</v>
      </c>
      <c r="L103" s="60"/>
      <c r="M103" s="199" t="s">
        <v>21</v>
      </c>
      <c r="N103" s="200" t="s">
        <v>42</v>
      </c>
      <c r="O103" s="41"/>
      <c r="P103" s="201">
        <f t="shared" ref="P103:P130" si="11">O103*H103</f>
        <v>0</v>
      </c>
      <c r="Q103" s="201">
        <v>0</v>
      </c>
      <c r="R103" s="201">
        <f t="shared" ref="R103:R130" si="12">Q103*H103</f>
        <v>0</v>
      </c>
      <c r="S103" s="201">
        <v>0</v>
      </c>
      <c r="T103" s="202">
        <f t="shared" ref="T103:T130" si="13">S103*H103</f>
        <v>0</v>
      </c>
      <c r="AR103" s="23" t="s">
        <v>242</v>
      </c>
      <c r="AT103" s="23" t="s">
        <v>150</v>
      </c>
      <c r="AU103" s="23" t="s">
        <v>156</v>
      </c>
      <c r="AY103" s="23" t="s">
        <v>147</v>
      </c>
      <c r="BE103" s="203">
        <f t="shared" ref="BE103:BE130" si="14">IF(N103="základní",J103,0)</f>
        <v>0</v>
      </c>
      <c r="BF103" s="203">
        <f t="shared" ref="BF103:BF130" si="15">IF(N103="snížená",J103,0)</f>
        <v>0</v>
      </c>
      <c r="BG103" s="203">
        <f t="shared" ref="BG103:BG130" si="16">IF(N103="zákl. přenesená",J103,0)</f>
        <v>0</v>
      </c>
      <c r="BH103" s="203">
        <f t="shared" ref="BH103:BH130" si="17">IF(N103="sníž. přenesená",J103,0)</f>
        <v>0</v>
      </c>
      <c r="BI103" s="203">
        <f t="shared" ref="BI103:BI130" si="18">IF(N103="nulová",J103,0)</f>
        <v>0</v>
      </c>
      <c r="BJ103" s="23" t="s">
        <v>156</v>
      </c>
      <c r="BK103" s="203">
        <f t="shared" ref="BK103:BK130" si="19">ROUND(I103*H103,2)</f>
        <v>0</v>
      </c>
      <c r="BL103" s="23" t="s">
        <v>242</v>
      </c>
      <c r="BM103" s="23" t="s">
        <v>252</v>
      </c>
    </row>
    <row r="104" spans="2:65" s="1" customFormat="1" ht="22.5" customHeight="1">
      <c r="B104" s="40"/>
      <c r="C104" s="192" t="s">
        <v>211</v>
      </c>
      <c r="D104" s="192" t="s">
        <v>150</v>
      </c>
      <c r="E104" s="193" t="s">
        <v>1041</v>
      </c>
      <c r="F104" s="194" t="s">
        <v>1042</v>
      </c>
      <c r="G104" s="195" t="s">
        <v>276</v>
      </c>
      <c r="H104" s="196">
        <v>8</v>
      </c>
      <c r="I104" s="197"/>
      <c r="J104" s="198">
        <f t="shared" si="10"/>
        <v>0</v>
      </c>
      <c r="K104" s="194" t="s">
        <v>21</v>
      </c>
      <c r="L104" s="60"/>
      <c r="M104" s="199" t="s">
        <v>21</v>
      </c>
      <c r="N104" s="200" t="s">
        <v>42</v>
      </c>
      <c r="O104" s="41"/>
      <c r="P104" s="201">
        <f t="shared" si="11"/>
        <v>0</v>
      </c>
      <c r="Q104" s="201">
        <v>0</v>
      </c>
      <c r="R104" s="201">
        <f t="shared" si="12"/>
        <v>0</v>
      </c>
      <c r="S104" s="201">
        <v>0</v>
      </c>
      <c r="T104" s="202">
        <f t="shared" si="13"/>
        <v>0</v>
      </c>
      <c r="AR104" s="23" t="s">
        <v>242</v>
      </c>
      <c r="AT104" s="23" t="s">
        <v>150</v>
      </c>
      <c r="AU104" s="23" t="s">
        <v>156</v>
      </c>
      <c r="AY104" s="23" t="s">
        <v>147</v>
      </c>
      <c r="BE104" s="203">
        <f t="shared" si="14"/>
        <v>0</v>
      </c>
      <c r="BF104" s="203">
        <f t="shared" si="15"/>
        <v>0</v>
      </c>
      <c r="BG104" s="203">
        <f t="shared" si="16"/>
        <v>0</v>
      </c>
      <c r="BH104" s="203">
        <f t="shared" si="17"/>
        <v>0</v>
      </c>
      <c r="BI104" s="203">
        <f t="shared" si="18"/>
        <v>0</v>
      </c>
      <c r="BJ104" s="23" t="s">
        <v>156</v>
      </c>
      <c r="BK104" s="203">
        <f t="shared" si="19"/>
        <v>0</v>
      </c>
      <c r="BL104" s="23" t="s">
        <v>242</v>
      </c>
      <c r="BM104" s="23" t="s">
        <v>261</v>
      </c>
    </row>
    <row r="105" spans="2:65" s="1" customFormat="1" ht="22.5" customHeight="1">
      <c r="B105" s="40"/>
      <c r="C105" s="192" t="s">
        <v>219</v>
      </c>
      <c r="D105" s="192" t="s">
        <v>150</v>
      </c>
      <c r="E105" s="193" t="s">
        <v>1043</v>
      </c>
      <c r="F105" s="194" t="s">
        <v>1044</v>
      </c>
      <c r="G105" s="195" t="s">
        <v>276</v>
      </c>
      <c r="H105" s="196">
        <v>3</v>
      </c>
      <c r="I105" s="197"/>
      <c r="J105" s="198">
        <f t="shared" si="10"/>
        <v>0</v>
      </c>
      <c r="K105" s="194" t="s">
        <v>21</v>
      </c>
      <c r="L105" s="60"/>
      <c r="M105" s="199" t="s">
        <v>21</v>
      </c>
      <c r="N105" s="200" t="s">
        <v>42</v>
      </c>
      <c r="O105" s="41"/>
      <c r="P105" s="201">
        <f t="shared" si="11"/>
        <v>0</v>
      </c>
      <c r="Q105" s="201">
        <v>0</v>
      </c>
      <c r="R105" s="201">
        <f t="shared" si="12"/>
        <v>0</v>
      </c>
      <c r="S105" s="201">
        <v>0</v>
      </c>
      <c r="T105" s="202">
        <f t="shared" si="13"/>
        <v>0</v>
      </c>
      <c r="AR105" s="23" t="s">
        <v>242</v>
      </c>
      <c r="AT105" s="23" t="s">
        <v>150</v>
      </c>
      <c r="AU105" s="23" t="s">
        <v>156</v>
      </c>
      <c r="AY105" s="23" t="s">
        <v>147</v>
      </c>
      <c r="BE105" s="203">
        <f t="shared" si="14"/>
        <v>0</v>
      </c>
      <c r="BF105" s="203">
        <f t="shared" si="15"/>
        <v>0</v>
      </c>
      <c r="BG105" s="203">
        <f t="shared" si="16"/>
        <v>0</v>
      </c>
      <c r="BH105" s="203">
        <f t="shared" si="17"/>
        <v>0</v>
      </c>
      <c r="BI105" s="203">
        <f t="shared" si="18"/>
        <v>0</v>
      </c>
      <c r="BJ105" s="23" t="s">
        <v>156</v>
      </c>
      <c r="BK105" s="203">
        <f t="shared" si="19"/>
        <v>0</v>
      </c>
      <c r="BL105" s="23" t="s">
        <v>242</v>
      </c>
      <c r="BM105" s="23" t="s">
        <v>273</v>
      </c>
    </row>
    <row r="106" spans="2:65" s="1" customFormat="1" ht="22.5" customHeight="1">
      <c r="B106" s="40"/>
      <c r="C106" s="192" t="s">
        <v>223</v>
      </c>
      <c r="D106" s="192" t="s">
        <v>150</v>
      </c>
      <c r="E106" s="193" t="s">
        <v>1045</v>
      </c>
      <c r="F106" s="194" t="s">
        <v>1046</v>
      </c>
      <c r="G106" s="195" t="s">
        <v>276</v>
      </c>
      <c r="H106" s="196">
        <v>1</v>
      </c>
      <c r="I106" s="197"/>
      <c r="J106" s="198">
        <f t="shared" si="10"/>
        <v>0</v>
      </c>
      <c r="K106" s="194" t="s">
        <v>21</v>
      </c>
      <c r="L106" s="60"/>
      <c r="M106" s="199" t="s">
        <v>21</v>
      </c>
      <c r="N106" s="200" t="s">
        <v>42</v>
      </c>
      <c r="O106" s="41"/>
      <c r="P106" s="201">
        <f t="shared" si="11"/>
        <v>0</v>
      </c>
      <c r="Q106" s="201">
        <v>0</v>
      </c>
      <c r="R106" s="201">
        <f t="shared" si="12"/>
        <v>0</v>
      </c>
      <c r="S106" s="201">
        <v>0</v>
      </c>
      <c r="T106" s="202">
        <f t="shared" si="13"/>
        <v>0</v>
      </c>
      <c r="AR106" s="23" t="s">
        <v>242</v>
      </c>
      <c r="AT106" s="23" t="s">
        <v>150</v>
      </c>
      <c r="AU106" s="23" t="s">
        <v>156</v>
      </c>
      <c r="AY106" s="23" t="s">
        <v>147</v>
      </c>
      <c r="BE106" s="203">
        <f t="shared" si="14"/>
        <v>0</v>
      </c>
      <c r="BF106" s="203">
        <f t="shared" si="15"/>
        <v>0</v>
      </c>
      <c r="BG106" s="203">
        <f t="shared" si="16"/>
        <v>0</v>
      </c>
      <c r="BH106" s="203">
        <f t="shared" si="17"/>
        <v>0</v>
      </c>
      <c r="BI106" s="203">
        <f t="shared" si="18"/>
        <v>0</v>
      </c>
      <c r="BJ106" s="23" t="s">
        <v>156</v>
      </c>
      <c r="BK106" s="203">
        <f t="shared" si="19"/>
        <v>0</v>
      </c>
      <c r="BL106" s="23" t="s">
        <v>242</v>
      </c>
      <c r="BM106" s="23" t="s">
        <v>286</v>
      </c>
    </row>
    <row r="107" spans="2:65" s="1" customFormat="1" ht="22.5" customHeight="1">
      <c r="B107" s="40"/>
      <c r="C107" s="192" t="s">
        <v>227</v>
      </c>
      <c r="D107" s="192" t="s">
        <v>150</v>
      </c>
      <c r="E107" s="193" t="s">
        <v>1047</v>
      </c>
      <c r="F107" s="194" t="s">
        <v>1048</v>
      </c>
      <c r="G107" s="195" t="s">
        <v>276</v>
      </c>
      <c r="H107" s="196">
        <v>12</v>
      </c>
      <c r="I107" s="197"/>
      <c r="J107" s="198">
        <f t="shared" si="10"/>
        <v>0</v>
      </c>
      <c r="K107" s="194" t="s">
        <v>21</v>
      </c>
      <c r="L107" s="60"/>
      <c r="M107" s="199" t="s">
        <v>21</v>
      </c>
      <c r="N107" s="200" t="s">
        <v>42</v>
      </c>
      <c r="O107" s="41"/>
      <c r="P107" s="201">
        <f t="shared" si="11"/>
        <v>0</v>
      </c>
      <c r="Q107" s="201">
        <v>0</v>
      </c>
      <c r="R107" s="201">
        <f t="shared" si="12"/>
        <v>0</v>
      </c>
      <c r="S107" s="201">
        <v>0</v>
      </c>
      <c r="T107" s="202">
        <f t="shared" si="13"/>
        <v>0</v>
      </c>
      <c r="AR107" s="23" t="s">
        <v>242</v>
      </c>
      <c r="AT107" s="23" t="s">
        <v>150</v>
      </c>
      <c r="AU107" s="23" t="s">
        <v>156</v>
      </c>
      <c r="AY107" s="23" t="s">
        <v>147</v>
      </c>
      <c r="BE107" s="203">
        <f t="shared" si="14"/>
        <v>0</v>
      </c>
      <c r="BF107" s="203">
        <f t="shared" si="15"/>
        <v>0</v>
      </c>
      <c r="BG107" s="203">
        <f t="shared" si="16"/>
        <v>0</v>
      </c>
      <c r="BH107" s="203">
        <f t="shared" si="17"/>
        <v>0</v>
      </c>
      <c r="BI107" s="203">
        <f t="shared" si="18"/>
        <v>0</v>
      </c>
      <c r="BJ107" s="23" t="s">
        <v>156</v>
      </c>
      <c r="BK107" s="203">
        <f t="shared" si="19"/>
        <v>0</v>
      </c>
      <c r="BL107" s="23" t="s">
        <v>242</v>
      </c>
      <c r="BM107" s="23" t="s">
        <v>296</v>
      </c>
    </row>
    <row r="108" spans="2:65" s="1" customFormat="1" ht="22.5" customHeight="1">
      <c r="B108" s="40"/>
      <c r="C108" s="192" t="s">
        <v>10</v>
      </c>
      <c r="D108" s="192" t="s">
        <v>150</v>
      </c>
      <c r="E108" s="193" t="s">
        <v>1049</v>
      </c>
      <c r="F108" s="194" t="s">
        <v>1050</v>
      </c>
      <c r="G108" s="195" t="s">
        <v>276</v>
      </c>
      <c r="H108" s="196">
        <v>2</v>
      </c>
      <c r="I108" s="197"/>
      <c r="J108" s="198">
        <f t="shared" si="10"/>
        <v>0</v>
      </c>
      <c r="K108" s="194" t="s">
        <v>21</v>
      </c>
      <c r="L108" s="60"/>
      <c r="M108" s="199" t="s">
        <v>21</v>
      </c>
      <c r="N108" s="200" t="s">
        <v>42</v>
      </c>
      <c r="O108" s="41"/>
      <c r="P108" s="201">
        <f t="shared" si="11"/>
        <v>0</v>
      </c>
      <c r="Q108" s="201">
        <v>0</v>
      </c>
      <c r="R108" s="201">
        <f t="shared" si="12"/>
        <v>0</v>
      </c>
      <c r="S108" s="201">
        <v>0</v>
      </c>
      <c r="T108" s="202">
        <f t="shared" si="13"/>
        <v>0</v>
      </c>
      <c r="AR108" s="23" t="s">
        <v>242</v>
      </c>
      <c r="AT108" s="23" t="s">
        <v>150</v>
      </c>
      <c r="AU108" s="23" t="s">
        <v>156</v>
      </c>
      <c r="AY108" s="23" t="s">
        <v>147</v>
      </c>
      <c r="BE108" s="203">
        <f t="shared" si="14"/>
        <v>0</v>
      </c>
      <c r="BF108" s="203">
        <f t="shared" si="15"/>
        <v>0</v>
      </c>
      <c r="BG108" s="203">
        <f t="shared" si="16"/>
        <v>0</v>
      </c>
      <c r="BH108" s="203">
        <f t="shared" si="17"/>
        <v>0</v>
      </c>
      <c r="BI108" s="203">
        <f t="shared" si="18"/>
        <v>0</v>
      </c>
      <c r="BJ108" s="23" t="s">
        <v>156</v>
      </c>
      <c r="BK108" s="203">
        <f t="shared" si="19"/>
        <v>0</v>
      </c>
      <c r="BL108" s="23" t="s">
        <v>242</v>
      </c>
      <c r="BM108" s="23" t="s">
        <v>306</v>
      </c>
    </row>
    <row r="109" spans="2:65" s="1" customFormat="1" ht="22.5" customHeight="1">
      <c r="B109" s="40"/>
      <c r="C109" s="192" t="s">
        <v>242</v>
      </c>
      <c r="D109" s="192" t="s">
        <v>150</v>
      </c>
      <c r="E109" s="193" t="s">
        <v>1051</v>
      </c>
      <c r="F109" s="194" t="s">
        <v>1052</v>
      </c>
      <c r="G109" s="195" t="s">
        <v>153</v>
      </c>
      <c r="H109" s="196">
        <v>1</v>
      </c>
      <c r="I109" s="197"/>
      <c r="J109" s="198">
        <f t="shared" si="10"/>
        <v>0</v>
      </c>
      <c r="K109" s="194" t="s">
        <v>21</v>
      </c>
      <c r="L109" s="60"/>
      <c r="M109" s="199" t="s">
        <v>21</v>
      </c>
      <c r="N109" s="200" t="s">
        <v>42</v>
      </c>
      <c r="O109" s="41"/>
      <c r="P109" s="201">
        <f t="shared" si="11"/>
        <v>0</v>
      </c>
      <c r="Q109" s="201">
        <v>0</v>
      </c>
      <c r="R109" s="201">
        <f t="shared" si="12"/>
        <v>0</v>
      </c>
      <c r="S109" s="201">
        <v>0</v>
      </c>
      <c r="T109" s="202">
        <f t="shared" si="13"/>
        <v>0</v>
      </c>
      <c r="AR109" s="23" t="s">
        <v>242</v>
      </c>
      <c r="AT109" s="23" t="s">
        <v>150</v>
      </c>
      <c r="AU109" s="23" t="s">
        <v>156</v>
      </c>
      <c r="AY109" s="23" t="s">
        <v>147</v>
      </c>
      <c r="BE109" s="203">
        <f t="shared" si="14"/>
        <v>0</v>
      </c>
      <c r="BF109" s="203">
        <f t="shared" si="15"/>
        <v>0</v>
      </c>
      <c r="BG109" s="203">
        <f t="shared" si="16"/>
        <v>0</v>
      </c>
      <c r="BH109" s="203">
        <f t="shared" si="17"/>
        <v>0</v>
      </c>
      <c r="BI109" s="203">
        <f t="shared" si="18"/>
        <v>0</v>
      </c>
      <c r="BJ109" s="23" t="s">
        <v>156</v>
      </c>
      <c r="BK109" s="203">
        <f t="shared" si="19"/>
        <v>0</v>
      </c>
      <c r="BL109" s="23" t="s">
        <v>242</v>
      </c>
      <c r="BM109" s="23" t="s">
        <v>321</v>
      </c>
    </row>
    <row r="110" spans="2:65" s="1" customFormat="1" ht="22.5" customHeight="1">
      <c r="B110" s="40"/>
      <c r="C110" s="192" t="s">
        <v>247</v>
      </c>
      <c r="D110" s="192" t="s">
        <v>150</v>
      </c>
      <c r="E110" s="193" t="s">
        <v>1053</v>
      </c>
      <c r="F110" s="194" t="s">
        <v>1054</v>
      </c>
      <c r="G110" s="195" t="s">
        <v>153</v>
      </c>
      <c r="H110" s="196">
        <v>1</v>
      </c>
      <c r="I110" s="197"/>
      <c r="J110" s="198">
        <f t="shared" si="10"/>
        <v>0</v>
      </c>
      <c r="K110" s="194" t="s">
        <v>21</v>
      </c>
      <c r="L110" s="60"/>
      <c r="M110" s="199" t="s">
        <v>21</v>
      </c>
      <c r="N110" s="200" t="s">
        <v>42</v>
      </c>
      <c r="O110" s="41"/>
      <c r="P110" s="201">
        <f t="shared" si="11"/>
        <v>0</v>
      </c>
      <c r="Q110" s="201">
        <v>0</v>
      </c>
      <c r="R110" s="201">
        <f t="shared" si="12"/>
        <v>0</v>
      </c>
      <c r="S110" s="201">
        <v>0</v>
      </c>
      <c r="T110" s="202">
        <f t="shared" si="13"/>
        <v>0</v>
      </c>
      <c r="AR110" s="23" t="s">
        <v>242</v>
      </c>
      <c r="AT110" s="23" t="s">
        <v>150</v>
      </c>
      <c r="AU110" s="23" t="s">
        <v>156</v>
      </c>
      <c r="AY110" s="23" t="s">
        <v>147</v>
      </c>
      <c r="BE110" s="203">
        <f t="shared" si="14"/>
        <v>0</v>
      </c>
      <c r="BF110" s="203">
        <f t="shared" si="15"/>
        <v>0</v>
      </c>
      <c r="BG110" s="203">
        <f t="shared" si="16"/>
        <v>0</v>
      </c>
      <c r="BH110" s="203">
        <f t="shared" si="17"/>
        <v>0</v>
      </c>
      <c r="BI110" s="203">
        <f t="shared" si="18"/>
        <v>0</v>
      </c>
      <c r="BJ110" s="23" t="s">
        <v>156</v>
      </c>
      <c r="BK110" s="203">
        <f t="shared" si="19"/>
        <v>0</v>
      </c>
      <c r="BL110" s="23" t="s">
        <v>242</v>
      </c>
      <c r="BM110" s="23" t="s">
        <v>332</v>
      </c>
    </row>
    <row r="111" spans="2:65" s="1" customFormat="1" ht="22.5" customHeight="1">
      <c r="B111" s="40"/>
      <c r="C111" s="192" t="s">
        <v>252</v>
      </c>
      <c r="D111" s="192" t="s">
        <v>150</v>
      </c>
      <c r="E111" s="193" t="s">
        <v>1055</v>
      </c>
      <c r="F111" s="194" t="s">
        <v>1056</v>
      </c>
      <c r="G111" s="195" t="s">
        <v>153</v>
      </c>
      <c r="H111" s="196">
        <v>1</v>
      </c>
      <c r="I111" s="197"/>
      <c r="J111" s="198">
        <f t="shared" si="10"/>
        <v>0</v>
      </c>
      <c r="K111" s="194" t="s">
        <v>21</v>
      </c>
      <c r="L111" s="60"/>
      <c r="M111" s="199" t="s">
        <v>21</v>
      </c>
      <c r="N111" s="200" t="s">
        <v>42</v>
      </c>
      <c r="O111" s="41"/>
      <c r="P111" s="201">
        <f t="shared" si="11"/>
        <v>0</v>
      </c>
      <c r="Q111" s="201">
        <v>0</v>
      </c>
      <c r="R111" s="201">
        <f t="shared" si="12"/>
        <v>0</v>
      </c>
      <c r="S111" s="201">
        <v>0</v>
      </c>
      <c r="T111" s="202">
        <f t="shared" si="13"/>
        <v>0</v>
      </c>
      <c r="AR111" s="23" t="s">
        <v>242</v>
      </c>
      <c r="AT111" s="23" t="s">
        <v>150</v>
      </c>
      <c r="AU111" s="23" t="s">
        <v>156</v>
      </c>
      <c r="AY111" s="23" t="s">
        <v>147</v>
      </c>
      <c r="BE111" s="203">
        <f t="shared" si="14"/>
        <v>0</v>
      </c>
      <c r="BF111" s="203">
        <f t="shared" si="15"/>
        <v>0</v>
      </c>
      <c r="BG111" s="203">
        <f t="shared" si="16"/>
        <v>0</v>
      </c>
      <c r="BH111" s="203">
        <f t="shared" si="17"/>
        <v>0</v>
      </c>
      <c r="BI111" s="203">
        <f t="shared" si="18"/>
        <v>0</v>
      </c>
      <c r="BJ111" s="23" t="s">
        <v>156</v>
      </c>
      <c r="BK111" s="203">
        <f t="shared" si="19"/>
        <v>0</v>
      </c>
      <c r="BL111" s="23" t="s">
        <v>242</v>
      </c>
      <c r="BM111" s="23" t="s">
        <v>346</v>
      </c>
    </row>
    <row r="112" spans="2:65" s="1" customFormat="1" ht="22.5" customHeight="1">
      <c r="B112" s="40"/>
      <c r="C112" s="192" t="s">
        <v>256</v>
      </c>
      <c r="D112" s="192" t="s">
        <v>150</v>
      </c>
      <c r="E112" s="193" t="s">
        <v>1057</v>
      </c>
      <c r="F112" s="194" t="s">
        <v>1058</v>
      </c>
      <c r="G112" s="195" t="s">
        <v>153</v>
      </c>
      <c r="H112" s="196">
        <v>1</v>
      </c>
      <c r="I112" s="197"/>
      <c r="J112" s="198">
        <f t="shared" si="10"/>
        <v>0</v>
      </c>
      <c r="K112" s="194" t="s">
        <v>21</v>
      </c>
      <c r="L112" s="60"/>
      <c r="M112" s="199" t="s">
        <v>21</v>
      </c>
      <c r="N112" s="200" t="s">
        <v>42</v>
      </c>
      <c r="O112" s="41"/>
      <c r="P112" s="201">
        <f t="shared" si="11"/>
        <v>0</v>
      </c>
      <c r="Q112" s="201">
        <v>0</v>
      </c>
      <c r="R112" s="201">
        <f t="shared" si="12"/>
        <v>0</v>
      </c>
      <c r="S112" s="201">
        <v>0</v>
      </c>
      <c r="T112" s="202">
        <f t="shared" si="13"/>
        <v>0</v>
      </c>
      <c r="AR112" s="23" t="s">
        <v>242</v>
      </c>
      <c r="AT112" s="23" t="s">
        <v>150</v>
      </c>
      <c r="AU112" s="23" t="s">
        <v>156</v>
      </c>
      <c r="AY112" s="23" t="s">
        <v>147</v>
      </c>
      <c r="BE112" s="203">
        <f t="shared" si="14"/>
        <v>0</v>
      </c>
      <c r="BF112" s="203">
        <f t="shared" si="15"/>
        <v>0</v>
      </c>
      <c r="BG112" s="203">
        <f t="shared" si="16"/>
        <v>0</v>
      </c>
      <c r="BH112" s="203">
        <f t="shared" si="17"/>
        <v>0</v>
      </c>
      <c r="BI112" s="203">
        <f t="shared" si="18"/>
        <v>0</v>
      </c>
      <c r="BJ112" s="23" t="s">
        <v>156</v>
      </c>
      <c r="BK112" s="203">
        <f t="shared" si="19"/>
        <v>0</v>
      </c>
      <c r="BL112" s="23" t="s">
        <v>242</v>
      </c>
      <c r="BM112" s="23" t="s">
        <v>356</v>
      </c>
    </row>
    <row r="113" spans="2:65" s="1" customFormat="1" ht="22.5" customHeight="1">
      <c r="B113" s="40"/>
      <c r="C113" s="192" t="s">
        <v>261</v>
      </c>
      <c r="D113" s="192" t="s">
        <v>150</v>
      </c>
      <c r="E113" s="193" t="s">
        <v>1059</v>
      </c>
      <c r="F113" s="194" t="s">
        <v>1060</v>
      </c>
      <c r="G113" s="195" t="s">
        <v>153</v>
      </c>
      <c r="H113" s="196">
        <v>1</v>
      </c>
      <c r="I113" s="197"/>
      <c r="J113" s="198">
        <f t="shared" si="10"/>
        <v>0</v>
      </c>
      <c r="K113" s="194" t="s">
        <v>21</v>
      </c>
      <c r="L113" s="60"/>
      <c r="M113" s="199" t="s">
        <v>21</v>
      </c>
      <c r="N113" s="200" t="s">
        <v>42</v>
      </c>
      <c r="O113" s="41"/>
      <c r="P113" s="201">
        <f t="shared" si="11"/>
        <v>0</v>
      </c>
      <c r="Q113" s="201">
        <v>0</v>
      </c>
      <c r="R113" s="201">
        <f t="shared" si="12"/>
        <v>0</v>
      </c>
      <c r="S113" s="201">
        <v>0</v>
      </c>
      <c r="T113" s="202">
        <f t="shared" si="13"/>
        <v>0</v>
      </c>
      <c r="AR113" s="23" t="s">
        <v>242</v>
      </c>
      <c r="AT113" s="23" t="s">
        <v>150</v>
      </c>
      <c r="AU113" s="23" t="s">
        <v>156</v>
      </c>
      <c r="AY113" s="23" t="s">
        <v>147</v>
      </c>
      <c r="BE113" s="203">
        <f t="shared" si="14"/>
        <v>0</v>
      </c>
      <c r="BF113" s="203">
        <f t="shared" si="15"/>
        <v>0</v>
      </c>
      <c r="BG113" s="203">
        <f t="shared" si="16"/>
        <v>0</v>
      </c>
      <c r="BH113" s="203">
        <f t="shared" si="17"/>
        <v>0</v>
      </c>
      <c r="BI113" s="203">
        <f t="shared" si="18"/>
        <v>0</v>
      </c>
      <c r="BJ113" s="23" t="s">
        <v>156</v>
      </c>
      <c r="BK113" s="203">
        <f t="shared" si="19"/>
        <v>0</v>
      </c>
      <c r="BL113" s="23" t="s">
        <v>242</v>
      </c>
      <c r="BM113" s="23" t="s">
        <v>366</v>
      </c>
    </row>
    <row r="114" spans="2:65" s="1" customFormat="1" ht="22.5" customHeight="1">
      <c r="B114" s="40"/>
      <c r="C114" s="192" t="s">
        <v>9</v>
      </c>
      <c r="D114" s="192" t="s">
        <v>150</v>
      </c>
      <c r="E114" s="193" t="s">
        <v>1061</v>
      </c>
      <c r="F114" s="194" t="s">
        <v>1062</v>
      </c>
      <c r="G114" s="195" t="s">
        <v>153</v>
      </c>
      <c r="H114" s="196">
        <v>1</v>
      </c>
      <c r="I114" s="197"/>
      <c r="J114" s="198">
        <f t="shared" si="10"/>
        <v>0</v>
      </c>
      <c r="K114" s="194" t="s">
        <v>21</v>
      </c>
      <c r="L114" s="60"/>
      <c r="M114" s="199" t="s">
        <v>21</v>
      </c>
      <c r="N114" s="200" t="s">
        <v>42</v>
      </c>
      <c r="O114" s="41"/>
      <c r="P114" s="201">
        <f t="shared" si="11"/>
        <v>0</v>
      </c>
      <c r="Q114" s="201">
        <v>0</v>
      </c>
      <c r="R114" s="201">
        <f t="shared" si="12"/>
        <v>0</v>
      </c>
      <c r="S114" s="201">
        <v>0</v>
      </c>
      <c r="T114" s="202">
        <f t="shared" si="13"/>
        <v>0</v>
      </c>
      <c r="AR114" s="23" t="s">
        <v>242</v>
      </c>
      <c r="AT114" s="23" t="s">
        <v>150</v>
      </c>
      <c r="AU114" s="23" t="s">
        <v>156</v>
      </c>
      <c r="AY114" s="23" t="s">
        <v>147</v>
      </c>
      <c r="BE114" s="203">
        <f t="shared" si="14"/>
        <v>0</v>
      </c>
      <c r="BF114" s="203">
        <f t="shared" si="15"/>
        <v>0</v>
      </c>
      <c r="BG114" s="203">
        <f t="shared" si="16"/>
        <v>0</v>
      </c>
      <c r="BH114" s="203">
        <f t="shared" si="17"/>
        <v>0</v>
      </c>
      <c r="BI114" s="203">
        <f t="shared" si="18"/>
        <v>0</v>
      </c>
      <c r="BJ114" s="23" t="s">
        <v>156</v>
      </c>
      <c r="BK114" s="203">
        <f t="shared" si="19"/>
        <v>0</v>
      </c>
      <c r="BL114" s="23" t="s">
        <v>242</v>
      </c>
      <c r="BM114" s="23" t="s">
        <v>377</v>
      </c>
    </row>
    <row r="115" spans="2:65" s="1" customFormat="1" ht="22.5" customHeight="1">
      <c r="B115" s="40"/>
      <c r="C115" s="192" t="s">
        <v>273</v>
      </c>
      <c r="D115" s="192" t="s">
        <v>150</v>
      </c>
      <c r="E115" s="193" t="s">
        <v>1063</v>
      </c>
      <c r="F115" s="194" t="s">
        <v>1064</v>
      </c>
      <c r="G115" s="195" t="s">
        <v>153</v>
      </c>
      <c r="H115" s="196">
        <v>1</v>
      </c>
      <c r="I115" s="197"/>
      <c r="J115" s="198">
        <f t="shared" si="10"/>
        <v>0</v>
      </c>
      <c r="K115" s="194" t="s">
        <v>21</v>
      </c>
      <c r="L115" s="60"/>
      <c r="M115" s="199" t="s">
        <v>21</v>
      </c>
      <c r="N115" s="200" t="s">
        <v>42</v>
      </c>
      <c r="O115" s="41"/>
      <c r="P115" s="201">
        <f t="shared" si="11"/>
        <v>0</v>
      </c>
      <c r="Q115" s="201">
        <v>0</v>
      </c>
      <c r="R115" s="201">
        <f t="shared" si="12"/>
        <v>0</v>
      </c>
      <c r="S115" s="201">
        <v>0</v>
      </c>
      <c r="T115" s="202">
        <f t="shared" si="13"/>
        <v>0</v>
      </c>
      <c r="AR115" s="23" t="s">
        <v>242</v>
      </c>
      <c r="AT115" s="23" t="s">
        <v>150</v>
      </c>
      <c r="AU115" s="23" t="s">
        <v>156</v>
      </c>
      <c r="AY115" s="23" t="s">
        <v>147</v>
      </c>
      <c r="BE115" s="203">
        <f t="shared" si="14"/>
        <v>0</v>
      </c>
      <c r="BF115" s="203">
        <f t="shared" si="15"/>
        <v>0</v>
      </c>
      <c r="BG115" s="203">
        <f t="shared" si="16"/>
        <v>0</v>
      </c>
      <c r="BH115" s="203">
        <f t="shared" si="17"/>
        <v>0</v>
      </c>
      <c r="BI115" s="203">
        <f t="shared" si="18"/>
        <v>0</v>
      </c>
      <c r="BJ115" s="23" t="s">
        <v>156</v>
      </c>
      <c r="BK115" s="203">
        <f t="shared" si="19"/>
        <v>0</v>
      </c>
      <c r="BL115" s="23" t="s">
        <v>242</v>
      </c>
      <c r="BM115" s="23" t="s">
        <v>385</v>
      </c>
    </row>
    <row r="116" spans="2:65" s="1" customFormat="1" ht="22.5" customHeight="1">
      <c r="B116" s="40"/>
      <c r="C116" s="192" t="s">
        <v>280</v>
      </c>
      <c r="D116" s="192" t="s">
        <v>150</v>
      </c>
      <c r="E116" s="193" t="s">
        <v>1065</v>
      </c>
      <c r="F116" s="194" t="s">
        <v>1066</v>
      </c>
      <c r="G116" s="195" t="s">
        <v>276</v>
      </c>
      <c r="H116" s="196">
        <v>19</v>
      </c>
      <c r="I116" s="197"/>
      <c r="J116" s="198">
        <f t="shared" si="10"/>
        <v>0</v>
      </c>
      <c r="K116" s="194" t="s">
        <v>21</v>
      </c>
      <c r="L116" s="60"/>
      <c r="M116" s="199" t="s">
        <v>21</v>
      </c>
      <c r="N116" s="200" t="s">
        <v>42</v>
      </c>
      <c r="O116" s="41"/>
      <c r="P116" s="201">
        <f t="shared" si="11"/>
        <v>0</v>
      </c>
      <c r="Q116" s="201">
        <v>0</v>
      </c>
      <c r="R116" s="201">
        <f t="shared" si="12"/>
        <v>0</v>
      </c>
      <c r="S116" s="201">
        <v>0</v>
      </c>
      <c r="T116" s="202">
        <f t="shared" si="13"/>
        <v>0</v>
      </c>
      <c r="AR116" s="23" t="s">
        <v>242</v>
      </c>
      <c r="AT116" s="23" t="s">
        <v>150</v>
      </c>
      <c r="AU116" s="23" t="s">
        <v>156</v>
      </c>
      <c r="AY116" s="23" t="s">
        <v>147</v>
      </c>
      <c r="BE116" s="203">
        <f t="shared" si="14"/>
        <v>0</v>
      </c>
      <c r="BF116" s="203">
        <f t="shared" si="15"/>
        <v>0</v>
      </c>
      <c r="BG116" s="203">
        <f t="shared" si="16"/>
        <v>0</v>
      </c>
      <c r="BH116" s="203">
        <f t="shared" si="17"/>
        <v>0</v>
      </c>
      <c r="BI116" s="203">
        <f t="shared" si="18"/>
        <v>0</v>
      </c>
      <c r="BJ116" s="23" t="s">
        <v>156</v>
      </c>
      <c r="BK116" s="203">
        <f t="shared" si="19"/>
        <v>0</v>
      </c>
      <c r="BL116" s="23" t="s">
        <v>242</v>
      </c>
      <c r="BM116" s="23" t="s">
        <v>393</v>
      </c>
    </row>
    <row r="117" spans="2:65" s="1" customFormat="1" ht="22.5" customHeight="1">
      <c r="B117" s="40"/>
      <c r="C117" s="192" t="s">
        <v>286</v>
      </c>
      <c r="D117" s="192" t="s">
        <v>150</v>
      </c>
      <c r="E117" s="193" t="s">
        <v>1067</v>
      </c>
      <c r="F117" s="194" t="s">
        <v>1068</v>
      </c>
      <c r="G117" s="195" t="s">
        <v>153</v>
      </c>
      <c r="H117" s="196">
        <v>1</v>
      </c>
      <c r="I117" s="197"/>
      <c r="J117" s="198">
        <f t="shared" si="10"/>
        <v>0</v>
      </c>
      <c r="K117" s="194" t="s">
        <v>21</v>
      </c>
      <c r="L117" s="60"/>
      <c r="M117" s="199" t="s">
        <v>21</v>
      </c>
      <c r="N117" s="200" t="s">
        <v>42</v>
      </c>
      <c r="O117" s="41"/>
      <c r="P117" s="201">
        <f t="shared" si="11"/>
        <v>0</v>
      </c>
      <c r="Q117" s="201">
        <v>0</v>
      </c>
      <c r="R117" s="201">
        <f t="shared" si="12"/>
        <v>0</v>
      </c>
      <c r="S117" s="201">
        <v>0</v>
      </c>
      <c r="T117" s="202">
        <f t="shared" si="13"/>
        <v>0</v>
      </c>
      <c r="AR117" s="23" t="s">
        <v>242</v>
      </c>
      <c r="AT117" s="23" t="s">
        <v>150</v>
      </c>
      <c r="AU117" s="23" t="s">
        <v>156</v>
      </c>
      <c r="AY117" s="23" t="s">
        <v>147</v>
      </c>
      <c r="BE117" s="203">
        <f t="shared" si="14"/>
        <v>0</v>
      </c>
      <c r="BF117" s="203">
        <f t="shared" si="15"/>
        <v>0</v>
      </c>
      <c r="BG117" s="203">
        <f t="shared" si="16"/>
        <v>0</v>
      </c>
      <c r="BH117" s="203">
        <f t="shared" si="17"/>
        <v>0</v>
      </c>
      <c r="BI117" s="203">
        <f t="shared" si="18"/>
        <v>0</v>
      </c>
      <c r="BJ117" s="23" t="s">
        <v>156</v>
      </c>
      <c r="BK117" s="203">
        <f t="shared" si="19"/>
        <v>0</v>
      </c>
      <c r="BL117" s="23" t="s">
        <v>242</v>
      </c>
      <c r="BM117" s="23" t="s">
        <v>401</v>
      </c>
    </row>
    <row r="118" spans="2:65" s="1" customFormat="1" ht="22.5" customHeight="1">
      <c r="B118" s="40"/>
      <c r="C118" s="192" t="s">
        <v>292</v>
      </c>
      <c r="D118" s="192" t="s">
        <v>150</v>
      </c>
      <c r="E118" s="193" t="s">
        <v>1069</v>
      </c>
      <c r="F118" s="194" t="s">
        <v>1070</v>
      </c>
      <c r="G118" s="195" t="s">
        <v>153</v>
      </c>
      <c r="H118" s="196">
        <v>1</v>
      </c>
      <c r="I118" s="197"/>
      <c r="J118" s="198">
        <f t="shared" si="10"/>
        <v>0</v>
      </c>
      <c r="K118" s="194" t="s">
        <v>21</v>
      </c>
      <c r="L118" s="60"/>
      <c r="M118" s="199" t="s">
        <v>21</v>
      </c>
      <c r="N118" s="200" t="s">
        <v>42</v>
      </c>
      <c r="O118" s="41"/>
      <c r="P118" s="201">
        <f t="shared" si="11"/>
        <v>0</v>
      </c>
      <c r="Q118" s="201">
        <v>0</v>
      </c>
      <c r="R118" s="201">
        <f t="shared" si="12"/>
        <v>0</v>
      </c>
      <c r="S118" s="201">
        <v>0</v>
      </c>
      <c r="T118" s="202">
        <f t="shared" si="13"/>
        <v>0</v>
      </c>
      <c r="AR118" s="23" t="s">
        <v>242</v>
      </c>
      <c r="AT118" s="23" t="s">
        <v>150</v>
      </c>
      <c r="AU118" s="23" t="s">
        <v>156</v>
      </c>
      <c r="AY118" s="23" t="s">
        <v>147</v>
      </c>
      <c r="BE118" s="203">
        <f t="shared" si="14"/>
        <v>0</v>
      </c>
      <c r="BF118" s="203">
        <f t="shared" si="15"/>
        <v>0</v>
      </c>
      <c r="BG118" s="203">
        <f t="shared" si="16"/>
        <v>0</v>
      </c>
      <c r="BH118" s="203">
        <f t="shared" si="17"/>
        <v>0</v>
      </c>
      <c r="BI118" s="203">
        <f t="shared" si="18"/>
        <v>0</v>
      </c>
      <c r="BJ118" s="23" t="s">
        <v>156</v>
      </c>
      <c r="BK118" s="203">
        <f t="shared" si="19"/>
        <v>0</v>
      </c>
      <c r="BL118" s="23" t="s">
        <v>242</v>
      </c>
      <c r="BM118" s="23" t="s">
        <v>409</v>
      </c>
    </row>
    <row r="119" spans="2:65" s="1" customFormat="1" ht="22.5" customHeight="1">
      <c r="B119" s="40"/>
      <c r="C119" s="192" t="s">
        <v>296</v>
      </c>
      <c r="D119" s="192" t="s">
        <v>150</v>
      </c>
      <c r="E119" s="193" t="s">
        <v>1071</v>
      </c>
      <c r="F119" s="194" t="s">
        <v>1072</v>
      </c>
      <c r="G119" s="195" t="s">
        <v>153</v>
      </c>
      <c r="H119" s="196">
        <v>1</v>
      </c>
      <c r="I119" s="197"/>
      <c r="J119" s="198">
        <f t="shared" si="10"/>
        <v>0</v>
      </c>
      <c r="K119" s="194" t="s">
        <v>21</v>
      </c>
      <c r="L119" s="60"/>
      <c r="M119" s="199" t="s">
        <v>21</v>
      </c>
      <c r="N119" s="200" t="s">
        <v>42</v>
      </c>
      <c r="O119" s="41"/>
      <c r="P119" s="201">
        <f t="shared" si="11"/>
        <v>0</v>
      </c>
      <c r="Q119" s="201">
        <v>0</v>
      </c>
      <c r="R119" s="201">
        <f t="shared" si="12"/>
        <v>0</v>
      </c>
      <c r="S119" s="201">
        <v>0</v>
      </c>
      <c r="T119" s="202">
        <f t="shared" si="13"/>
        <v>0</v>
      </c>
      <c r="AR119" s="23" t="s">
        <v>242</v>
      </c>
      <c r="AT119" s="23" t="s">
        <v>150</v>
      </c>
      <c r="AU119" s="23" t="s">
        <v>156</v>
      </c>
      <c r="AY119" s="23" t="s">
        <v>147</v>
      </c>
      <c r="BE119" s="203">
        <f t="shared" si="14"/>
        <v>0</v>
      </c>
      <c r="BF119" s="203">
        <f t="shared" si="15"/>
        <v>0</v>
      </c>
      <c r="BG119" s="203">
        <f t="shared" si="16"/>
        <v>0</v>
      </c>
      <c r="BH119" s="203">
        <f t="shared" si="17"/>
        <v>0</v>
      </c>
      <c r="BI119" s="203">
        <f t="shared" si="18"/>
        <v>0</v>
      </c>
      <c r="BJ119" s="23" t="s">
        <v>156</v>
      </c>
      <c r="BK119" s="203">
        <f t="shared" si="19"/>
        <v>0</v>
      </c>
      <c r="BL119" s="23" t="s">
        <v>242</v>
      </c>
      <c r="BM119" s="23" t="s">
        <v>417</v>
      </c>
    </row>
    <row r="120" spans="2:65" s="1" customFormat="1" ht="22.5" customHeight="1">
      <c r="B120" s="40"/>
      <c r="C120" s="192" t="s">
        <v>300</v>
      </c>
      <c r="D120" s="192" t="s">
        <v>150</v>
      </c>
      <c r="E120" s="193" t="s">
        <v>1073</v>
      </c>
      <c r="F120" s="194" t="s">
        <v>1074</v>
      </c>
      <c r="G120" s="195" t="s">
        <v>153</v>
      </c>
      <c r="H120" s="196">
        <v>1</v>
      </c>
      <c r="I120" s="197"/>
      <c r="J120" s="198">
        <f t="shared" si="10"/>
        <v>0</v>
      </c>
      <c r="K120" s="194" t="s">
        <v>21</v>
      </c>
      <c r="L120" s="60"/>
      <c r="M120" s="199" t="s">
        <v>21</v>
      </c>
      <c r="N120" s="200" t="s">
        <v>42</v>
      </c>
      <c r="O120" s="41"/>
      <c r="P120" s="201">
        <f t="shared" si="11"/>
        <v>0</v>
      </c>
      <c r="Q120" s="201">
        <v>0</v>
      </c>
      <c r="R120" s="201">
        <f t="shared" si="12"/>
        <v>0</v>
      </c>
      <c r="S120" s="201">
        <v>0</v>
      </c>
      <c r="T120" s="202">
        <f t="shared" si="13"/>
        <v>0</v>
      </c>
      <c r="AR120" s="23" t="s">
        <v>242</v>
      </c>
      <c r="AT120" s="23" t="s">
        <v>150</v>
      </c>
      <c r="AU120" s="23" t="s">
        <v>156</v>
      </c>
      <c r="AY120" s="23" t="s">
        <v>147</v>
      </c>
      <c r="BE120" s="203">
        <f t="shared" si="14"/>
        <v>0</v>
      </c>
      <c r="BF120" s="203">
        <f t="shared" si="15"/>
        <v>0</v>
      </c>
      <c r="BG120" s="203">
        <f t="shared" si="16"/>
        <v>0</v>
      </c>
      <c r="BH120" s="203">
        <f t="shared" si="17"/>
        <v>0</v>
      </c>
      <c r="BI120" s="203">
        <f t="shared" si="18"/>
        <v>0</v>
      </c>
      <c r="BJ120" s="23" t="s">
        <v>156</v>
      </c>
      <c r="BK120" s="203">
        <f t="shared" si="19"/>
        <v>0</v>
      </c>
      <c r="BL120" s="23" t="s">
        <v>242</v>
      </c>
      <c r="BM120" s="23" t="s">
        <v>427</v>
      </c>
    </row>
    <row r="121" spans="2:65" s="1" customFormat="1" ht="22.5" customHeight="1">
      <c r="B121" s="40"/>
      <c r="C121" s="192" t="s">
        <v>306</v>
      </c>
      <c r="D121" s="192" t="s">
        <v>150</v>
      </c>
      <c r="E121" s="193" t="s">
        <v>1075</v>
      </c>
      <c r="F121" s="194" t="s">
        <v>1076</v>
      </c>
      <c r="G121" s="195" t="s">
        <v>153</v>
      </c>
      <c r="H121" s="196">
        <v>1</v>
      </c>
      <c r="I121" s="197"/>
      <c r="J121" s="198">
        <f t="shared" si="10"/>
        <v>0</v>
      </c>
      <c r="K121" s="194" t="s">
        <v>21</v>
      </c>
      <c r="L121" s="60"/>
      <c r="M121" s="199" t="s">
        <v>21</v>
      </c>
      <c r="N121" s="200" t="s">
        <v>42</v>
      </c>
      <c r="O121" s="41"/>
      <c r="P121" s="201">
        <f t="shared" si="11"/>
        <v>0</v>
      </c>
      <c r="Q121" s="201">
        <v>0</v>
      </c>
      <c r="R121" s="201">
        <f t="shared" si="12"/>
        <v>0</v>
      </c>
      <c r="S121" s="201">
        <v>0</v>
      </c>
      <c r="T121" s="202">
        <f t="shared" si="13"/>
        <v>0</v>
      </c>
      <c r="AR121" s="23" t="s">
        <v>242</v>
      </c>
      <c r="AT121" s="23" t="s">
        <v>150</v>
      </c>
      <c r="AU121" s="23" t="s">
        <v>156</v>
      </c>
      <c r="AY121" s="23" t="s">
        <v>147</v>
      </c>
      <c r="BE121" s="203">
        <f t="shared" si="14"/>
        <v>0</v>
      </c>
      <c r="BF121" s="203">
        <f t="shared" si="15"/>
        <v>0</v>
      </c>
      <c r="BG121" s="203">
        <f t="shared" si="16"/>
        <v>0</v>
      </c>
      <c r="BH121" s="203">
        <f t="shared" si="17"/>
        <v>0</v>
      </c>
      <c r="BI121" s="203">
        <f t="shared" si="18"/>
        <v>0</v>
      </c>
      <c r="BJ121" s="23" t="s">
        <v>156</v>
      </c>
      <c r="BK121" s="203">
        <f t="shared" si="19"/>
        <v>0</v>
      </c>
      <c r="BL121" s="23" t="s">
        <v>242</v>
      </c>
      <c r="BM121" s="23" t="s">
        <v>435</v>
      </c>
    </row>
    <row r="122" spans="2:65" s="1" customFormat="1" ht="22.5" customHeight="1">
      <c r="B122" s="40"/>
      <c r="C122" s="192" t="s">
        <v>316</v>
      </c>
      <c r="D122" s="192" t="s">
        <v>150</v>
      </c>
      <c r="E122" s="193" t="s">
        <v>1077</v>
      </c>
      <c r="F122" s="194" t="s">
        <v>1078</v>
      </c>
      <c r="G122" s="195" t="s">
        <v>153</v>
      </c>
      <c r="H122" s="196">
        <v>1</v>
      </c>
      <c r="I122" s="197"/>
      <c r="J122" s="198">
        <f t="shared" si="10"/>
        <v>0</v>
      </c>
      <c r="K122" s="194" t="s">
        <v>21</v>
      </c>
      <c r="L122" s="60"/>
      <c r="M122" s="199" t="s">
        <v>21</v>
      </c>
      <c r="N122" s="200" t="s">
        <v>42</v>
      </c>
      <c r="O122" s="41"/>
      <c r="P122" s="201">
        <f t="shared" si="11"/>
        <v>0</v>
      </c>
      <c r="Q122" s="201">
        <v>0</v>
      </c>
      <c r="R122" s="201">
        <f t="shared" si="12"/>
        <v>0</v>
      </c>
      <c r="S122" s="201">
        <v>0</v>
      </c>
      <c r="T122" s="202">
        <f t="shared" si="13"/>
        <v>0</v>
      </c>
      <c r="AR122" s="23" t="s">
        <v>242</v>
      </c>
      <c r="AT122" s="23" t="s">
        <v>150</v>
      </c>
      <c r="AU122" s="23" t="s">
        <v>156</v>
      </c>
      <c r="AY122" s="23" t="s">
        <v>147</v>
      </c>
      <c r="BE122" s="203">
        <f t="shared" si="14"/>
        <v>0</v>
      </c>
      <c r="BF122" s="203">
        <f t="shared" si="15"/>
        <v>0</v>
      </c>
      <c r="BG122" s="203">
        <f t="shared" si="16"/>
        <v>0</v>
      </c>
      <c r="BH122" s="203">
        <f t="shared" si="17"/>
        <v>0</v>
      </c>
      <c r="BI122" s="203">
        <f t="shared" si="18"/>
        <v>0</v>
      </c>
      <c r="BJ122" s="23" t="s">
        <v>156</v>
      </c>
      <c r="BK122" s="203">
        <f t="shared" si="19"/>
        <v>0</v>
      </c>
      <c r="BL122" s="23" t="s">
        <v>242</v>
      </c>
      <c r="BM122" s="23" t="s">
        <v>443</v>
      </c>
    </row>
    <row r="123" spans="2:65" s="1" customFormat="1" ht="22.5" customHeight="1">
      <c r="B123" s="40"/>
      <c r="C123" s="192" t="s">
        <v>321</v>
      </c>
      <c r="D123" s="192" t="s">
        <v>150</v>
      </c>
      <c r="E123" s="193" t="s">
        <v>1079</v>
      </c>
      <c r="F123" s="194" t="s">
        <v>1080</v>
      </c>
      <c r="G123" s="195" t="s">
        <v>153</v>
      </c>
      <c r="H123" s="196">
        <v>2</v>
      </c>
      <c r="I123" s="197"/>
      <c r="J123" s="198">
        <f t="shared" si="10"/>
        <v>0</v>
      </c>
      <c r="K123" s="194" t="s">
        <v>21</v>
      </c>
      <c r="L123" s="60"/>
      <c r="M123" s="199" t="s">
        <v>21</v>
      </c>
      <c r="N123" s="200" t="s">
        <v>42</v>
      </c>
      <c r="O123" s="41"/>
      <c r="P123" s="201">
        <f t="shared" si="11"/>
        <v>0</v>
      </c>
      <c r="Q123" s="201">
        <v>0</v>
      </c>
      <c r="R123" s="201">
        <f t="shared" si="12"/>
        <v>0</v>
      </c>
      <c r="S123" s="201">
        <v>0</v>
      </c>
      <c r="T123" s="202">
        <f t="shared" si="13"/>
        <v>0</v>
      </c>
      <c r="AR123" s="23" t="s">
        <v>242</v>
      </c>
      <c r="AT123" s="23" t="s">
        <v>150</v>
      </c>
      <c r="AU123" s="23" t="s">
        <v>156</v>
      </c>
      <c r="AY123" s="23" t="s">
        <v>147</v>
      </c>
      <c r="BE123" s="203">
        <f t="shared" si="14"/>
        <v>0</v>
      </c>
      <c r="BF123" s="203">
        <f t="shared" si="15"/>
        <v>0</v>
      </c>
      <c r="BG123" s="203">
        <f t="shared" si="16"/>
        <v>0</v>
      </c>
      <c r="BH123" s="203">
        <f t="shared" si="17"/>
        <v>0</v>
      </c>
      <c r="BI123" s="203">
        <f t="shared" si="18"/>
        <v>0</v>
      </c>
      <c r="BJ123" s="23" t="s">
        <v>156</v>
      </c>
      <c r="BK123" s="203">
        <f t="shared" si="19"/>
        <v>0</v>
      </c>
      <c r="BL123" s="23" t="s">
        <v>242</v>
      </c>
      <c r="BM123" s="23" t="s">
        <v>451</v>
      </c>
    </row>
    <row r="124" spans="2:65" s="1" customFormat="1" ht="22.5" customHeight="1">
      <c r="B124" s="40"/>
      <c r="C124" s="192" t="s">
        <v>325</v>
      </c>
      <c r="D124" s="192" t="s">
        <v>150</v>
      </c>
      <c r="E124" s="193" t="s">
        <v>1081</v>
      </c>
      <c r="F124" s="194" t="s">
        <v>1082</v>
      </c>
      <c r="G124" s="195" t="s">
        <v>153</v>
      </c>
      <c r="H124" s="196">
        <v>1</v>
      </c>
      <c r="I124" s="197"/>
      <c r="J124" s="198">
        <f t="shared" si="10"/>
        <v>0</v>
      </c>
      <c r="K124" s="194" t="s">
        <v>21</v>
      </c>
      <c r="L124" s="60"/>
      <c r="M124" s="199" t="s">
        <v>21</v>
      </c>
      <c r="N124" s="200" t="s">
        <v>42</v>
      </c>
      <c r="O124" s="41"/>
      <c r="P124" s="201">
        <f t="shared" si="11"/>
        <v>0</v>
      </c>
      <c r="Q124" s="201">
        <v>0</v>
      </c>
      <c r="R124" s="201">
        <f t="shared" si="12"/>
        <v>0</v>
      </c>
      <c r="S124" s="201">
        <v>0</v>
      </c>
      <c r="T124" s="202">
        <f t="shared" si="13"/>
        <v>0</v>
      </c>
      <c r="AR124" s="23" t="s">
        <v>242</v>
      </c>
      <c r="AT124" s="23" t="s">
        <v>150</v>
      </c>
      <c r="AU124" s="23" t="s">
        <v>156</v>
      </c>
      <c r="AY124" s="23" t="s">
        <v>147</v>
      </c>
      <c r="BE124" s="203">
        <f t="shared" si="14"/>
        <v>0</v>
      </c>
      <c r="BF124" s="203">
        <f t="shared" si="15"/>
        <v>0</v>
      </c>
      <c r="BG124" s="203">
        <f t="shared" si="16"/>
        <v>0</v>
      </c>
      <c r="BH124" s="203">
        <f t="shared" si="17"/>
        <v>0</v>
      </c>
      <c r="BI124" s="203">
        <f t="shared" si="18"/>
        <v>0</v>
      </c>
      <c r="BJ124" s="23" t="s">
        <v>156</v>
      </c>
      <c r="BK124" s="203">
        <f t="shared" si="19"/>
        <v>0</v>
      </c>
      <c r="BL124" s="23" t="s">
        <v>242</v>
      </c>
      <c r="BM124" s="23" t="s">
        <v>460</v>
      </c>
    </row>
    <row r="125" spans="2:65" s="1" customFormat="1" ht="22.5" customHeight="1">
      <c r="B125" s="40"/>
      <c r="C125" s="192" t="s">
        <v>332</v>
      </c>
      <c r="D125" s="192" t="s">
        <v>150</v>
      </c>
      <c r="E125" s="193" t="s">
        <v>1083</v>
      </c>
      <c r="F125" s="194" t="s">
        <v>1084</v>
      </c>
      <c r="G125" s="195" t="s">
        <v>153</v>
      </c>
      <c r="H125" s="196">
        <v>1</v>
      </c>
      <c r="I125" s="197"/>
      <c r="J125" s="198">
        <f t="shared" si="10"/>
        <v>0</v>
      </c>
      <c r="K125" s="194" t="s">
        <v>191</v>
      </c>
      <c r="L125" s="60"/>
      <c r="M125" s="199" t="s">
        <v>21</v>
      </c>
      <c r="N125" s="200" t="s">
        <v>42</v>
      </c>
      <c r="O125" s="41"/>
      <c r="P125" s="201">
        <f t="shared" si="11"/>
        <v>0</v>
      </c>
      <c r="Q125" s="201">
        <v>1.98E-3</v>
      </c>
      <c r="R125" s="201">
        <f t="shared" si="12"/>
        <v>1.98E-3</v>
      </c>
      <c r="S125" s="201">
        <v>0</v>
      </c>
      <c r="T125" s="202">
        <f t="shared" si="13"/>
        <v>0</v>
      </c>
      <c r="AR125" s="23" t="s">
        <v>242</v>
      </c>
      <c r="AT125" s="23" t="s">
        <v>150</v>
      </c>
      <c r="AU125" s="23" t="s">
        <v>156</v>
      </c>
      <c r="AY125" s="23" t="s">
        <v>147</v>
      </c>
      <c r="BE125" s="203">
        <f t="shared" si="14"/>
        <v>0</v>
      </c>
      <c r="BF125" s="203">
        <f t="shared" si="15"/>
        <v>0</v>
      </c>
      <c r="BG125" s="203">
        <f t="shared" si="16"/>
        <v>0</v>
      </c>
      <c r="BH125" s="203">
        <f t="shared" si="17"/>
        <v>0</v>
      </c>
      <c r="BI125" s="203">
        <f t="shared" si="18"/>
        <v>0</v>
      </c>
      <c r="BJ125" s="23" t="s">
        <v>156</v>
      </c>
      <c r="BK125" s="203">
        <f t="shared" si="19"/>
        <v>0</v>
      </c>
      <c r="BL125" s="23" t="s">
        <v>242</v>
      </c>
      <c r="BM125" s="23" t="s">
        <v>1085</v>
      </c>
    </row>
    <row r="126" spans="2:65" s="1" customFormat="1" ht="22.5" customHeight="1">
      <c r="B126" s="40"/>
      <c r="C126" s="231" t="s">
        <v>338</v>
      </c>
      <c r="D126" s="231" t="s">
        <v>243</v>
      </c>
      <c r="E126" s="232" t="s">
        <v>1086</v>
      </c>
      <c r="F126" s="233" t="s">
        <v>1087</v>
      </c>
      <c r="G126" s="234" t="s">
        <v>153</v>
      </c>
      <c r="H126" s="235">
        <v>1</v>
      </c>
      <c r="I126" s="236"/>
      <c r="J126" s="237">
        <f t="shared" si="10"/>
        <v>0</v>
      </c>
      <c r="K126" s="233" t="s">
        <v>21</v>
      </c>
      <c r="L126" s="238"/>
      <c r="M126" s="239" t="s">
        <v>21</v>
      </c>
      <c r="N126" s="240" t="s">
        <v>42</v>
      </c>
      <c r="O126" s="41"/>
      <c r="P126" s="201">
        <f t="shared" si="11"/>
        <v>0</v>
      </c>
      <c r="Q126" s="201">
        <v>0</v>
      </c>
      <c r="R126" s="201">
        <f t="shared" si="12"/>
        <v>0</v>
      </c>
      <c r="S126" s="201">
        <v>0</v>
      </c>
      <c r="T126" s="202">
        <f t="shared" si="13"/>
        <v>0</v>
      </c>
      <c r="AR126" s="23" t="s">
        <v>332</v>
      </c>
      <c r="AT126" s="23" t="s">
        <v>243</v>
      </c>
      <c r="AU126" s="23" t="s">
        <v>156</v>
      </c>
      <c r="AY126" s="23" t="s">
        <v>147</v>
      </c>
      <c r="BE126" s="203">
        <f t="shared" si="14"/>
        <v>0</v>
      </c>
      <c r="BF126" s="203">
        <f t="shared" si="15"/>
        <v>0</v>
      </c>
      <c r="BG126" s="203">
        <f t="shared" si="16"/>
        <v>0</v>
      </c>
      <c r="BH126" s="203">
        <f t="shared" si="17"/>
        <v>0</v>
      </c>
      <c r="BI126" s="203">
        <f t="shared" si="18"/>
        <v>0</v>
      </c>
      <c r="BJ126" s="23" t="s">
        <v>156</v>
      </c>
      <c r="BK126" s="203">
        <f t="shared" si="19"/>
        <v>0</v>
      </c>
      <c r="BL126" s="23" t="s">
        <v>242</v>
      </c>
      <c r="BM126" s="23" t="s">
        <v>1088</v>
      </c>
    </row>
    <row r="127" spans="2:65" s="1" customFormat="1" ht="22.5" customHeight="1">
      <c r="B127" s="40"/>
      <c r="C127" s="231" t="s">
        <v>346</v>
      </c>
      <c r="D127" s="231" t="s">
        <v>243</v>
      </c>
      <c r="E127" s="232" t="s">
        <v>1089</v>
      </c>
      <c r="F127" s="233" t="s">
        <v>1090</v>
      </c>
      <c r="G127" s="234" t="s">
        <v>153</v>
      </c>
      <c r="H127" s="235">
        <v>1</v>
      </c>
      <c r="I127" s="236"/>
      <c r="J127" s="237">
        <f t="shared" si="10"/>
        <v>0</v>
      </c>
      <c r="K127" s="233" t="s">
        <v>21</v>
      </c>
      <c r="L127" s="238"/>
      <c r="M127" s="239" t="s">
        <v>21</v>
      </c>
      <c r="N127" s="240" t="s">
        <v>42</v>
      </c>
      <c r="O127" s="41"/>
      <c r="P127" s="201">
        <f t="shared" si="11"/>
        <v>0</v>
      </c>
      <c r="Q127" s="201">
        <v>0</v>
      </c>
      <c r="R127" s="201">
        <f t="shared" si="12"/>
        <v>0</v>
      </c>
      <c r="S127" s="201">
        <v>0</v>
      </c>
      <c r="T127" s="202">
        <f t="shared" si="13"/>
        <v>0</v>
      </c>
      <c r="AR127" s="23" t="s">
        <v>332</v>
      </c>
      <c r="AT127" s="23" t="s">
        <v>243</v>
      </c>
      <c r="AU127" s="23" t="s">
        <v>156</v>
      </c>
      <c r="AY127" s="23" t="s">
        <v>147</v>
      </c>
      <c r="BE127" s="203">
        <f t="shared" si="14"/>
        <v>0</v>
      </c>
      <c r="BF127" s="203">
        <f t="shared" si="15"/>
        <v>0</v>
      </c>
      <c r="BG127" s="203">
        <f t="shared" si="16"/>
        <v>0</v>
      </c>
      <c r="BH127" s="203">
        <f t="shared" si="17"/>
        <v>0</v>
      </c>
      <c r="BI127" s="203">
        <f t="shared" si="18"/>
        <v>0</v>
      </c>
      <c r="BJ127" s="23" t="s">
        <v>156</v>
      </c>
      <c r="BK127" s="203">
        <f t="shared" si="19"/>
        <v>0</v>
      </c>
      <c r="BL127" s="23" t="s">
        <v>242</v>
      </c>
      <c r="BM127" s="23" t="s">
        <v>487</v>
      </c>
    </row>
    <row r="128" spans="2:65" s="1" customFormat="1" ht="22.5" customHeight="1">
      <c r="B128" s="40"/>
      <c r="C128" s="231" t="s">
        <v>351</v>
      </c>
      <c r="D128" s="231" t="s">
        <v>243</v>
      </c>
      <c r="E128" s="232" t="s">
        <v>1091</v>
      </c>
      <c r="F128" s="233" t="s">
        <v>1092</v>
      </c>
      <c r="G128" s="234" t="s">
        <v>153</v>
      </c>
      <c r="H128" s="235">
        <v>1</v>
      </c>
      <c r="I128" s="236"/>
      <c r="J128" s="237">
        <f t="shared" si="10"/>
        <v>0</v>
      </c>
      <c r="K128" s="233" t="s">
        <v>21</v>
      </c>
      <c r="L128" s="238"/>
      <c r="M128" s="239" t="s">
        <v>21</v>
      </c>
      <c r="N128" s="240" t="s">
        <v>42</v>
      </c>
      <c r="O128" s="41"/>
      <c r="P128" s="201">
        <f t="shared" si="11"/>
        <v>0</v>
      </c>
      <c r="Q128" s="201">
        <v>0</v>
      </c>
      <c r="R128" s="201">
        <f t="shared" si="12"/>
        <v>0</v>
      </c>
      <c r="S128" s="201">
        <v>0</v>
      </c>
      <c r="T128" s="202">
        <f t="shared" si="13"/>
        <v>0</v>
      </c>
      <c r="AR128" s="23" t="s">
        <v>332</v>
      </c>
      <c r="AT128" s="23" t="s">
        <v>243</v>
      </c>
      <c r="AU128" s="23" t="s">
        <v>156</v>
      </c>
      <c r="AY128" s="23" t="s">
        <v>147</v>
      </c>
      <c r="BE128" s="203">
        <f t="shared" si="14"/>
        <v>0</v>
      </c>
      <c r="BF128" s="203">
        <f t="shared" si="15"/>
        <v>0</v>
      </c>
      <c r="BG128" s="203">
        <f t="shared" si="16"/>
        <v>0</v>
      </c>
      <c r="BH128" s="203">
        <f t="shared" si="17"/>
        <v>0</v>
      </c>
      <c r="BI128" s="203">
        <f t="shared" si="18"/>
        <v>0</v>
      </c>
      <c r="BJ128" s="23" t="s">
        <v>156</v>
      </c>
      <c r="BK128" s="203">
        <f t="shared" si="19"/>
        <v>0</v>
      </c>
      <c r="BL128" s="23" t="s">
        <v>242</v>
      </c>
      <c r="BM128" s="23" t="s">
        <v>496</v>
      </c>
    </row>
    <row r="129" spans="2:65" s="1" customFormat="1" ht="22.5" customHeight="1">
      <c r="B129" s="40"/>
      <c r="C129" s="231" t="s">
        <v>356</v>
      </c>
      <c r="D129" s="231" t="s">
        <v>243</v>
      </c>
      <c r="E129" s="232" t="s">
        <v>1093</v>
      </c>
      <c r="F129" s="233" t="s">
        <v>1094</v>
      </c>
      <c r="G129" s="234" t="s">
        <v>153</v>
      </c>
      <c r="H129" s="235">
        <v>1</v>
      </c>
      <c r="I129" s="236"/>
      <c r="J129" s="237">
        <f t="shared" si="10"/>
        <v>0</v>
      </c>
      <c r="K129" s="233" t="s">
        <v>21</v>
      </c>
      <c r="L129" s="238"/>
      <c r="M129" s="239" t="s">
        <v>21</v>
      </c>
      <c r="N129" s="240" t="s">
        <v>42</v>
      </c>
      <c r="O129" s="41"/>
      <c r="P129" s="201">
        <f t="shared" si="11"/>
        <v>0</v>
      </c>
      <c r="Q129" s="201">
        <v>0</v>
      </c>
      <c r="R129" s="201">
        <f t="shared" si="12"/>
        <v>0</v>
      </c>
      <c r="S129" s="201">
        <v>0</v>
      </c>
      <c r="T129" s="202">
        <f t="shared" si="13"/>
        <v>0</v>
      </c>
      <c r="AR129" s="23" t="s">
        <v>332</v>
      </c>
      <c r="AT129" s="23" t="s">
        <v>243</v>
      </c>
      <c r="AU129" s="23" t="s">
        <v>156</v>
      </c>
      <c r="AY129" s="23" t="s">
        <v>147</v>
      </c>
      <c r="BE129" s="203">
        <f t="shared" si="14"/>
        <v>0</v>
      </c>
      <c r="BF129" s="203">
        <f t="shared" si="15"/>
        <v>0</v>
      </c>
      <c r="BG129" s="203">
        <f t="shared" si="16"/>
        <v>0</v>
      </c>
      <c r="BH129" s="203">
        <f t="shared" si="17"/>
        <v>0</v>
      </c>
      <c r="BI129" s="203">
        <f t="shared" si="18"/>
        <v>0</v>
      </c>
      <c r="BJ129" s="23" t="s">
        <v>156</v>
      </c>
      <c r="BK129" s="203">
        <f t="shared" si="19"/>
        <v>0</v>
      </c>
      <c r="BL129" s="23" t="s">
        <v>242</v>
      </c>
      <c r="BM129" s="23" t="s">
        <v>504</v>
      </c>
    </row>
    <row r="130" spans="2:65" s="1" customFormat="1" ht="22.5" customHeight="1">
      <c r="B130" s="40"/>
      <c r="C130" s="192" t="s">
        <v>361</v>
      </c>
      <c r="D130" s="192" t="s">
        <v>150</v>
      </c>
      <c r="E130" s="193" t="s">
        <v>1095</v>
      </c>
      <c r="F130" s="194" t="s">
        <v>1096</v>
      </c>
      <c r="G130" s="195" t="s">
        <v>369</v>
      </c>
      <c r="H130" s="257"/>
      <c r="I130" s="197"/>
      <c r="J130" s="198">
        <f t="shared" si="10"/>
        <v>0</v>
      </c>
      <c r="K130" s="194" t="s">
        <v>191</v>
      </c>
      <c r="L130" s="60"/>
      <c r="M130" s="199" t="s">
        <v>21</v>
      </c>
      <c r="N130" s="200" t="s">
        <v>42</v>
      </c>
      <c r="O130" s="41"/>
      <c r="P130" s="201">
        <f t="shared" si="11"/>
        <v>0</v>
      </c>
      <c r="Q130" s="201">
        <v>0</v>
      </c>
      <c r="R130" s="201">
        <f t="shared" si="12"/>
        <v>0</v>
      </c>
      <c r="S130" s="201">
        <v>0</v>
      </c>
      <c r="T130" s="202">
        <f t="shared" si="13"/>
        <v>0</v>
      </c>
      <c r="AR130" s="23" t="s">
        <v>242</v>
      </c>
      <c r="AT130" s="23" t="s">
        <v>150</v>
      </c>
      <c r="AU130" s="23" t="s">
        <v>156</v>
      </c>
      <c r="AY130" s="23" t="s">
        <v>147</v>
      </c>
      <c r="BE130" s="203">
        <f t="shared" si="14"/>
        <v>0</v>
      </c>
      <c r="BF130" s="203">
        <f t="shared" si="15"/>
        <v>0</v>
      </c>
      <c r="BG130" s="203">
        <f t="shared" si="16"/>
        <v>0</v>
      </c>
      <c r="BH130" s="203">
        <f t="shared" si="17"/>
        <v>0</v>
      </c>
      <c r="BI130" s="203">
        <f t="shared" si="18"/>
        <v>0</v>
      </c>
      <c r="BJ130" s="23" t="s">
        <v>156</v>
      </c>
      <c r="BK130" s="203">
        <f t="shared" si="19"/>
        <v>0</v>
      </c>
      <c r="BL130" s="23" t="s">
        <v>242</v>
      </c>
      <c r="BM130" s="23" t="s">
        <v>1097</v>
      </c>
    </row>
    <row r="131" spans="2:65" s="10" customFormat="1" ht="29.85" customHeight="1">
      <c r="B131" s="175"/>
      <c r="C131" s="176"/>
      <c r="D131" s="189" t="s">
        <v>69</v>
      </c>
      <c r="E131" s="190" t="s">
        <v>1098</v>
      </c>
      <c r="F131" s="190" t="s">
        <v>1099</v>
      </c>
      <c r="G131" s="176"/>
      <c r="H131" s="176"/>
      <c r="I131" s="179"/>
      <c r="J131" s="191">
        <f>BK131</f>
        <v>0</v>
      </c>
      <c r="K131" s="176"/>
      <c r="L131" s="181"/>
      <c r="M131" s="182"/>
      <c r="N131" s="183"/>
      <c r="O131" s="183"/>
      <c r="P131" s="184">
        <f>SUM(P132:P133)</f>
        <v>0</v>
      </c>
      <c r="Q131" s="183"/>
      <c r="R131" s="184">
        <f>SUM(R132:R133)</f>
        <v>0</v>
      </c>
      <c r="S131" s="183"/>
      <c r="T131" s="185">
        <f>SUM(T132:T133)</f>
        <v>0</v>
      </c>
      <c r="AR131" s="186" t="s">
        <v>78</v>
      </c>
      <c r="AT131" s="187" t="s">
        <v>69</v>
      </c>
      <c r="AU131" s="187" t="s">
        <v>78</v>
      </c>
      <c r="AY131" s="186" t="s">
        <v>147</v>
      </c>
      <c r="BK131" s="188">
        <f>SUM(BK132:BK133)</f>
        <v>0</v>
      </c>
    </row>
    <row r="132" spans="2:65" s="1" customFormat="1" ht="31.5" customHeight="1">
      <c r="B132" s="40"/>
      <c r="C132" s="192" t="s">
        <v>366</v>
      </c>
      <c r="D132" s="192" t="s">
        <v>150</v>
      </c>
      <c r="E132" s="193" t="s">
        <v>1100</v>
      </c>
      <c r="F132" s="194" t="s">
        <v>1101</v>
      </c>
      <c r="G132" s="195" t="s">
        <v>359</v>
      </c>
      <c r="H132" s="196">
        <v>24</v>
      </c>
      <c r="I132" s="197"/>
      <c r="J132" s="198">
        <f>ROUND(I132*H132,2)</f>
        <v>0</v>
      </c>
      <c r="K132" s="194" t="s">
        <v>21</v>
      </c>
      <c r="L132" s="60"/>
      <c r="M132" s="199" t="s">
        <v>21</v>
      </c>
      <c r="N132" s="200" t="s">
        <v>42</v>
      </c>
      <c r="O132" s="41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3" t="s">
        <v>155</v>
      </c>
      <c r="AT132" s="23" t="s">
        <v>150</v>
      </c>
      <c r="AU132" s="23" t="s">
        <v>156</v>
      </c>
      <c r="AY132" s="23" t="s">
        <v>147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3" t="s">
        <v>156</v>
      </c>
      <c r="BK132" s="203">
        <f>ROUND(I132*H132,2)</f>
        <v>0</v>
      </c>
      <c r="BL132" s="23" t="s">
        <v>155</v>
      </c>
      <c r="BM132" s="23" t="s">
        <v>520</v>
      </c>
    </row>
    <row r="133" spans="2:65" s="1" customFormat="1" ht="22.5" customHeight="1">
      <c r="B133" s="40"/>
      <c r="C133" s="192" t="s">
        <v>373</v>
      </c>
      <c r="D133" s="192" t="s">
        <v>150</v>
      </c>
      <c r="E133" s="193" t="s">
        <v>1102</v>
      </c>
      <c r="F133" s="194" t="s">
        <v>1103</v>
      </c>
      <c r="G133" s="195" t="s">
        <v>359</v>
      </c>
      <c r="H133" s="196">
        <v>16</v>
      </c>
      <c r="I133" s="197"/>
      <c r="J133" s="198">
        <f>ROUND(I133*H133,2)</f>
        <v>0</v>
      </c>
      <c r="K133" s="194" t="s">
        <v>21</v>
      </c>
      <c r="L133" s="60"/>
      <c r="M133" s="199" t="s">
        <v>21</v>
      </c>
      <c r="N133" s="200" t="s">
        <v>42</v>
      </c>
      <c r="O133" s="41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3" t="s">
        <v>155</v>
      </c>
      <c r="AT133" s="23" t="s">
        <v>150</v>
      </c>
      <c r="AU133" s="23" t="s">
        <v>156</v>
      </c>
      <c r="AY133" s="23" t="s">
        <v>147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3" t="s">
        <v>156</v>
      </c>
      <c r="BK133" s="203">
        <f>ROUND(I133*H133,2)</f>
        <v>0</v>
      </c>
      <c r="BL133" s="23" t="s">
        <v>155</v>
      </c>
      <c r="BM133" s="23" t="s">
        <v>528</v>
      </c>
    </row>
    <row r="134" spans="2:65" s="10" customFormat="1" ht="29.85" customHeight="1">
      <c r="B134" s="175"/>
      <c r="C134" s="176"/>
      <c r="D134" s="189" t="s">
        <v>69</v>
      </c>
      <c r="E134" s="190" t="s">
        <v>1104</v>
      </c>
      <c r="F134" s="190" t="s">
        <v>1105</v>
      </c>
      <c r="G134" s="176"/>
      <c r="H134" s="176"/>
      <c r="I134" s="179"/>
      <c r="J134" s="191">
        <f>BK134</f>
        <v>0</v>
      </c>
      <c r="K134" s="176"/>
      <c r="L134" s="181"/>
      <c r="M134" s="182"/>
      <c r="N134" s="183"/>
      <c r="O134" s="183"/>
      <c r="P134" s="184">
        <f>SUM(P135:P143)</f>
        <v>0</v>
      </c>
      <c r="Q134" s="183"/>
      <c r="R134" s="184">
        <f>SUM(R135:R143)</f>
        <v>0</v>
      </c>
      <c r="S134" s="183"/>
      <c r="T134" s="185">
        <f>SUM(T135:T143)</f>
        <v>0</v>
      </c>
      <c r="AR134" s="186" t="s">
        <v>156</v>
      </c>
      <c r="AT134" s="187" t="s">
        <v>69</v>
      </c>
      <c r="AU134" s="187" t="s">
        <v>78</v>
      </c>
      <c r="AY134" s="186" t="s">
        <v>147</v>
      </c>
      <c r="BK134" s="188">
        <f>SUM(BK135:BK143)</f>
        <v>0</v>
      </c>
    </row>
    <row r="135" spans="2:65" s="1" customFormat="1" ht="22.5" customHeight="1">
      <c r="B135" s="40"/>
      <c r="C135" s="192" t="s">
        <v>377</v>
      </c>
      <c r="D135" s="192" t="s">
        <v>150</v>
      </c>
      <c r="E135" s="193" t="s">
        <v>1106</v>
      </c>
      <c r="F135" s="194" t="s">
        <v>1107</v>
      </c>
      <c r="G135" s="195" t="s">
        <v>153</v>
      </c>
      <c r="H135" s="196">
        <v>1</v>
      </c>
      <c r="I135" s="197"/>
      <c r="J135" s="198">
        <f t="shared" ref="J135:J143" si="20">ROUND(I135*H135,2)</f>
        <v>0</v>
      </c>
      <c r="K135" s="194" t="s">
        <v>21</v>
      </c>
      <c r="L135" s="60"/>
      <c r="M135" s="199" t="s">
        <v>21</v>
      </c>
      <c r="N135" s="200" t="s">
        <v>42</v>
      </c>
      <c r="O135" s="41"/>
      <c r="P135" s="201">
        <f t="shared" ref="P135:P143" si="21">O135*H135</f>
        <v>0</v>
      </c>
      <c r="Q135" s="201">
        <v>0</v>
      </c>
      <c r="R135" s="201">
        <f t="shared" ref="R135:R143" si="22">Q135*H135</f>
        <v>0</v>
      </c>
      <c r="S135" s="201">
        <v>0</v>
      </c>
      <c r="T135" s="202">
        <f t="shared" ref="T135:T143" si="23">S135*H135</f>
        <v>0</v>
      </c>
      <c r="AR135" s="23" t="s">
        <v>242</v>
      </c>
      <c r="AT135" s="23" t="s">
        <v>150</v>
      </c>
      <c r="AU135" s="23" t="s">
        <v>156</v>
      </c>
      <c r="AY135" s="23" t="s">
        <v>147</v>
      </c>
      <c r="BE135" s="203">
        <f t="shared" ref="BE135:BE143" si="24">IF(N135="základní",J135,0)</f>
        <v>0</v>
      </c>
      <c r="BF135" s="203">
        <f t="shared" ref="BF135:BF143" si="25">IF(N135="snížená",J135,0)</f>
        <v>0</v>
      </c>
      <c r="BG135" s="203">
        <f t="shared" ref="BG135:BG143" si="26">IF(N135="zákl. přenesená",J135,0)</f>
        <v>0</v>
      </c>
      <c r="BH135" s="203">
        <f t="shared" ref="BH135:BH143" si="27">IF(N135="sníž. přenesená",J135,0)</f>
        <v>0</v>
      </c>
      <c r="BI135" s="203">
        <f t="shared" ref="BI135:BI143" si="28">IF(N135="nulová",J135,0)</f>
        <v>0</v>
      </c>
      <c r="BJ135" s="23" t="s">
        <v>156</v>
      </c>
      <c r="BK135" s="203">
        <f t="shared" ref="BK135:BK143" si="29">ROUND(I135*H135,2)</f>
        <v>0</v>
      </c>
      <c r="BL135" s="23" t="s">
        <v>242</v>
      </c>
      <c r="BM135" s="23" t="s">
        <v>536</v>
      </c>
    </row>
    <row r="136" spans="2:65" s="1" customFormat="1" ht="22.5" customHeight="1">
      <c r="B136" s="40"/>
      <c r="C136" s="231" t="s">
        <v>381</v>
      </c>
      <c r="D136" s="231" t="s">
        <v>243</v>
      </c>
      <c r="E136" s="232" t="s">
        <v>1108</v>
      </c>
      <c r="F136" s="233" t="s">
        <v>1109</v>
      </c>
      <c r="G136" s="234" t="s">
        <v>153</v>
      </c>
      <c r="H136" s="235">
        <v>1</v>
      </c>
      <c r="I136" s="236"/>
      <c r="J136" s="237">
        <f t="shared" si="20"/>
        <v>0</v>
      </c>
      <c r="K136" s="233" t="s">
        <v>21</v>
      </c>
      <c r="L136" s="238"/>
      <c r="M136" s="239" t="s">
        <v>21</v>
      </c>
      <c r="N136" s="240" t="s">
        <v>42</v>
      </c>
      <c r="O136" s="41"/>
      <c r="P136" s="201">
        <f t="shared" si="21"/>
        <v>0</v>
      </c>
      <c r="Q136" s="201">
        <v>0</v>
      </c>
      <c r="R136" s="201">
        <f t="shared" si="22"/>
        <v>0</v>
      </c>
      <c r="S136" s="201">
        <v>0</v>
      </c>
      <c r="T136" s="202">
        <f t="shared" si="23"/>
        <v>0</v>
      </c>
      <c r="AR136" s="23" t="s">
        <v>332</v>
      </c>
      <c r="AT136" s="23" t="s">
        <v>243</v>
      </c>
      <c r="AU136" s="23" t="s">
        <v>156</v>
      </c>
      <c r="AY136" s="23" t="s">
        <v>147</v>
      </c>
      <c r="BE136" s="203">
        <f t="shared" si="24"/>
        <v>0</v>
      </c>
      <c r="BF136" s="203">
        <f t="shared" si="25"/>
        <v>0</v>
      </c>
      <c r="BG136" s="203">
        <f t="shared" si="26"/>
        <v>0</v>
      </c>
      <c r="BH136" s="203">
        <f t="shared" si="27"/>
        <v>0</v>
      </c>
      <c r="BI136" s="203">
        <f t="shared" si="28"/>
        <v>0</v>
      </c>
      <c r="BJ136" s="23" t="s">
        <v>156</v>
      </c>
      <c r="BK136" s="203">
        <f t="shared" si="29"/>
        <v>0</v>
      </c>
      <c r="BL136" s="23" t="s">
        <v>242</v>
      </c>
      <c r="BM136" s="23" t="s">
        <v>544</v>
      </c>
    </row>
    <row r="137" spans="2:65" s="1" customFormat="1" ht="22.5" customHeight="1">
      <c r="B137" s="40"/>
      <c r="C137" s="231" t="s">
        <v>385</v>
      </c>
      <c r="D137" s="231" t="s">
        <v>243</v>
      </c>
      <c r="E137" s="232" t="s">
        <v>1110</v>
      </c>
      <c r="F137" s="233" t="s">
        <v>1111</v>
      </c>
      <c r="G137" s="234" t="s">
        <v>153</v>
      </c>
      <c r="H137" s="235">
        <v>1</v>
      </c>
      <c r="I137" s="236"/>
      <c r="J137" s="237">
        <f t="shared" si="20"/>
        <v>0</v>
      </c>
      <c r="K137" s="233" t="s">
        <v>21</v>
      </c>
      <c r="L137" s="238"/>
      <c r="M137" s="239" t="s">
        <v>21</v>
      </c>
      <c r="N137" s="240" t="s">
        <v>42</v>
      </c>
      <c r="O137" s="41"/>
      <c r="P137" s="201">
        <f t="shared" si="21"/>
        <v>0</v>
      </c>
      <c r="Q137" s="201">
        <v>0</v>
      </c>
      <c r="R137" s="201">
        <f t="shared" si="22"/>
        <v>0</v>
      </c>
      <c r="S137" s="201">
        <v>0</v>
      </c>
      <c r="T137" s="202">
        <f t="shared" si="23"/>
        <v>0</v>
      </c>
      <c r="AR137" s="23" t="s">
        <v>332</v>
      </c>
      <c r="AT137" s="23" t="s">
        <v>243</v>
      </c>
      <c r="AU137" s="23" t="s">
        <v>156</v>
      </c>
      <c r="AY137" s="23" t="s">
        <v>147</v>
      </c>
      <c r="BE137" s="203">
        <f t="shared" si="24"/>
        <v>0</v>
      </c>
      <c r="BF137" s="203">
        <f t="shared" si="25"/>
        <v>0</v>
      </c>
      <c r="BG137" s="203">
        <f t="shared" si="26"/>
        <v>0</v>
      </c>
      <c r="BH137" s="203">
        <f t="shared" si="27"/>
        <v>0</v>
      </c>
      <c r="BI137" s="203">
        <f t="shared" si="28"/>
        <v>0</v>
      </c>
      <c r="BJ137" s="23" t="s">
        <v>156</v>
      </c>
      <c r="BK137" s="203">
        <f t="shared" si="29"/>
        <v>0</v>
      </c>
      <c r="BL137" s="23" t="s">
        <v>242</v>
      </c>
      <c r="BM137" s="23" t="s">
        <v>552</v>
      </c>
    </row>
    <row r="138" spans="2:65" s="1" customFormat="1" ht="31.5" customHeight="1">
      <c r="B138" s="40"/>
      <c r="C138" s="231" t="s">
        <v>389</v>
      </c>
      <c r="D138" s="231" t="s">
        <v>243</v>
      </c>
      <c r="E138" s="232" t="s">
        <v>1112</v>
      </c>
      <c r="F138" s="233" t="s">
        <v>1113</v>
      </c>
      <c r="G138" s="234" t="s">
        <v>153</v>
      </c>
      <c r="H138" s="235">
        <v>1</v>
      </c>
      <c r="I138" s="236"/>
      <c r="J138" s="237">
        <f t="shared" si="20"/>
        <v>0</v>
      </c>
      <c r="K138" s="233" t="s">
        <v>21</v>
      </c>
      <c r="L138" s="238"/>
      <c r="M138" s="239" t="s">
        <v>21</v>
      </c>
      <c r="N138" s="240" t="s">
        <v>42</v>
      </c>
      <c r="O138" s="41"/>
      <c r="P138" s="201">
        <f t="shared" si="21"/>
        <v>0</v>
      </c>
      <c r="Q138" s="201">
        <v>0</v>
      </c>
      <c r="R138" s="201">
        <f t="shared" si="22"/>
        <v>0</v>
      </c>
      <c r="S138" s="201">
        <v>0</v>
      </c>
      <c r="T138" s="202">
        <f t="shared" si="23"/>
        <v>0</v>
      </c>
      <c r="AR138" s="23" t="s">
        <v>332</v>
      </c>
      <c r="AT138" s="23" t="s">
        <v>243</v>
      </c>
      <c r="AU138" s="23" t="s">
        <v>156</v>
      </c>
      <c r="AY138" s="23" t="s">
        <v>147</v>
      </c>
      <c r="BE138" s="203">
        <f t="shared" si="24"/>
        <v>0</v>
      </c>
      <c r="BF138" s="203">
        <f t="shared" si="25"/>
        <v>0</v>
      </c>
      <c r="BG138" s="203">
        <f t="shared" si="26"/>
        <v>0</v>
      </c>
      <c r="BH138" s="203">
        <f t="shared" si="27"/>
        <v>0</v>
      </c>
      <c r="BI138" s="203">
        <f t="shared" si="28"/>
        <v>0</v>
      </c>
      <c r="BJ138" s="23" t="s">
        <v>156</v>
      </c>
      <c r="BK138" s="203">
        <f t="shared" si="29"/>
        <v>0</v>
      </c>
      <c r="BL138" s="23" t="s">
        <v>242</v>
      </c>
      <c r="BM138" s="23" t="s">
        <v>560</v>
      </c>
    </row>
    <row r="139" spans="2:65" s="1" customFormat="1" ht="22.5" customHeight="1">
      <c r="B139" s="40"/>
      <c r="C139" s="231" t="s">
        <v>393</v>
      </c>
      <c r="D139" s="231" t="s">
        <v>243</v>
      </c>
      <c r="E139" s="232" t="s">
        <v>1114</v>
      </c>
      <c r="F139" s="233" t="s">
        <v>1115</v>
      </c>
      <c r="G139" s="234" t="s">
        <v>153</v>
      </c>
      <c r="H139" s="235">
        <v>1</v>
      </c>
      <c r="I139" s="236"/>
      <c r="J139" s="237">
        <f t="shared" si="20"/>
        <v>0</v>
      </c>
      <c r="K139" s="233" t="s">
        <v>21</v>
      </c>
      <c r="L139" s="238"/>
      <c r="M139" s="239" t="s">
        <v>21</v>
      </c>
      <c r="N139" s="240" t="s">
        <v>42</v>
      </c>
      <c r="O139" s="41"/>
      <c r="P139" s="201">
        <f t="shared" si="21"/>
        <v>0</v>
      </c>
      <c r="Q139" s="201">
        <v>0</v>
      </c>
      <c r="R139" s="201">
        <f t="shared" si="22"/>
        <v>0</v>
      </c>
      <c r="S139" s="201">
        <v>0</v>
      </c>
      <c r="T139" s="202">
        <f t="shared" si="23"/>
        <v>0</v>
      </c>
      <c r="AR139" s="23" t="s">
        <v>332</v>
      </c>
      <c r="AT139" s="23" t="s">
        <v>243</v>
      </c>
      <c r="AU139" s="23" t="s">
        <v>156</v>
      </c>
      <c r="AY139" s="23" t="s">
        <v>147</v>
      </c>
      <c r="BE139" s="203">
        <f t="shared" si="24"/>
        <v>0</v>
      </c>
      <c r="BF139" s="203">
        <f t="shared" si="25"/>
        <v>0</v>
      </c>
      <c r="BG139" s="203">
        <f t="shared" si="26"/>
        <v>0</v>
      </c>
      <c r="BH139" s="203">
        <f t="shared" si="27"/>
        <v>0</v>
      </c>
      <c r="BI139" s="203">
        <f t="shared" si="28"/>
        <v>0</v>
      </c>
      <c r="BJ139" s="23" t="s">
        <v>156</v>
      </c>
      <c r="BK139" s="203">
        <f t="shared" si="29"/>
        <v>0</v>
      </c>
      <c r="BL139" s="23" t="s">
        <v>242</v>
      </c>
      <c r="BM139" s="23" t="s">
        <v>568</v>
      </c>
    </row>
    <row r="140" spans="2:65" s="1" customFormat="1" ht="31.5" customHeight="1">
      <c r="B140" s="40"/>
      <c r="C140" s="231" t="s">
        <v>397</v>
      </c>
      <c r="D140" s="231" t="s">
        <v>243</v>
      </c>
      <c r="E140" s="232" t="s">
        <v>1116</v>
      </c>
      <c r="F140" s="233" t="s">
        <v>1117</v>
      </c>
      <c r="G140" s="234" t="s">
        <v>153</v>
      </c>
      <c r="H140" s="235">
        <v>1</v>
      </c>
      <c r="I140" s="236"/>
      <c r="J140" s="237">
        <f t="shared" si="20"/>
        <v>0</v>
      </c>
      <c r="K140" s="233" t="s">
        <v>21</v>
      </c>
      <c r="L140" s="238"/>
      <c r="M140" s="239" t="s">
        <v>21</v>
      </c>
      <c r="N140" s="240" t="s">
        <v>42</v>
      </c>
      <c r="O140" s="41"/>
      <c r="P140" s="201">
        <f t="shared" si="21"/>
        <v>0</v>
      </c>
      <c r="Q140" s="201">
        <v>0</v>
      </c>
      <c r="R140" s="201">
        <f t="shared" si="22"/>
        <v>0</v>
      </c>
      <c r="S140" s="201">
        <v>0</v>
      </c>
      <c r="T140" s="202">
        <f t="shared" si="23"/>
        <v>0</v>
      </c>
      <c r="AR140" s="23" t="s">
        <v>332</v>
      </c>
      <c r="AT140" s="23" t="s">
        <v>243</v>
      </c>
      <c r="AU140" s="23" t="s">
        <v>156</v>
      </c>
      <c r="AY140" s="23" t="s">
        <v>147</v>
      </c>
      <c r="BE140" s="203">
        <f t="shared" si="24"/>
        <v>0</v>
      </c>
      <c r="BF140" s="203">
        <f t="shared" si="25"/>
        <v>0</v>
      </c>
      <c r="BG140" s="203">
        <f t="shared" si="26"/>
        <v>0</v>
      </c>
      <c r="BH140" s="203">
        <f t="shared" si="27"/>
        <v>0</v>
      </c>
      <c r="BI140" s="203">
        <f t="shared" si="28"/>
        <v>0</v>
      </c>
      <c r="BJ140" s="23" t="s">
        <v>156</v>
      </c>
      <c r="BK140" s="203">
        <f t="shared" si="29"/>
        <v>0</v>
      </c>
      <c r="BL140" s="23" t="s">
        <v>242</v>
      </c>
      <c r="BM140" s="23" t="s">
        <v>578</v>
      </c>
    </row>
    <row r="141" spans="2:65" s="1" customFormat="1" ht="22.5" customHeight="1">
      <c r="B141" s="40"/>
      <c r="C141" s="231" t="s">
        <v>401</v>
      </c>
      <c r="D141" s="231" t="s">
        <v>243</v>
      </c>
      <c r="E141" s="232" t="s">
        <v>1118</v>
      </c>
      <c r="F141" s="233" t="s">
        <v>1119</v>
      </c>
      <c r="G141" s="234" t="s">
        <v>153</v>
      </c>
      <c r="H141" s="235">
        <v>1</v>
      </c>
      <c r="I141" s="236"/>
      <c r="J141" s="237">
        <f t="shared" si="20"/>
        <v>0</v>
      </c>
      <c r="K141" s="233" t="s">
        <v>21</v>
      </c>
      <c r="L141" s="238"/>
      <c r="M141" s="239" t="s">
        <v>21</v>
      </c>
      <c r="N141" s="240" t="s">
        <v>42</v>
      </c>
      <c r="O141" s="41"/>
      <c r="P141" s="201">
        <f t="shared" si="21"/>
        <v>0</v>
      </c>
      <c r="Q141" s="201">
        <v>0</v>
      </c>
      <c r="R141" s="201">
        <f t="shared" si="22"/>
        <v>0</v>
      </c>
      <c r="S141" s="201">
        <v>0</v>
      </c>
      <c r="T141" s="202">
        <f t="shared" si="23"/>
        <v>0</v>
      </c>
      <c r="AR141" s="23" t="s">
        <v>332</v>
      </c>
      <c r="AT141" s="23" t="s">
        <v>243</v>
      </c>
      <c r="AU141" s="23" t="s">
        <v>156</v>
      </c>
      <c r="AY141" s="23" t="s">
        <v>147</v>
      </c>
      <c r="BE141" s="203">
        <f t="shared" si="24"/>
        <v>0</v>
      </c>
      <c r="BF141" s="203">
        <f t="shared" si="25"/>
        <v>0</v>
      </c>
      <c r="BG141" s="203">
        <f t="shared" si="26"/>
        <v>0</v>
      </c>
      <c r="BH141" s="203">
        <f t="shared" si="27"/>
        <v>0</v>
      </c>
      <c r="BI141" s="203">
        <f t="shared" si="28"/>
        <v>0</v>
      </c>
      <c r="BJ141" s="23" t="s">
        <v>156</v>
      </c>
      <c r="BK141" s="203">
        <f t="shared" si="29"/>
        <v>0</v>
      </c>
      <c r="BL141" s="23" t="s">
        <v>242</v>
      </c>
      <c r="BM141" s="23" t="s">
        <v>586</v>
      </c>
    </row>
    <row r="142" spans="2:65" s="1" customFormat="1" ht="22.5" customHeight="1">
      <c r="B142" s="40"/>
      <c r="C142" s="231" t="s">
        <v>405</v>
      </c>
      <c r="D142" s="231" t="s">
        <v>243</v>
      </c>
      <c r="E142" s="232" t="s">
        <v>1120</v>
      </c>
      <c r="F142" s="233" t="s">
        <v>1121</v>
      </c>
      <c r="G142" s="234" t="s">
        <v>153</v>
      </c>
      <c r="H142" s="235">
        <v>1</v>
      </c>
      <c r="I142" s="236"/>
      <c r="J142" s="237">
        <f t="shared" si="20"/>
        <v>0</v>
      </c>
      <c r="K142" s="233" t="s">
        <v>21</v>
      </c>
      <c r="L142" s="238"/>
      <c r="M142" s="239" t="s">
        <v>21</v>
      </c>
      <c r="N142" s="240" t="s">
        <v>42</v>
      </c>
      <c r="O142" s="41"/>
      <c r="P142" s="201">
        <f t="shared" si="21"/>
        <v>0</v>
      </c>
      <c r="Q142" s="201">
        <v>0</v>
      </c>
      <c r="R142" s="201">
        <f t="shared" si="22"/>
        <v>0</v>
      </c>
      <c r="S142" s="201">
        <v>0</v>
      </c>
      <c r="T142" s="202">
        <f t="shared" si="23"/>
        <v>0</v>
      </c>
      <c r="AR142" s="23" t="s">
        <v>332</v>
      </c>
      <c r="AT142" s="23" t="s">
        <v>243</v>
      </c>
      <c r="AU142" s="23" t="s">
        <v>156</v>
      </c>
      <c r="AY142" s="23" t="s">
        <v>147</v>
      </c>
      <c r="BE142" s="203">
        <f t="shared" si="24"/>
        <v>0</v>
      </c>
      <c r="BF142" s="203">
        <f t="shared" si="25"/>
        <v>0</v>
      </c>
      <c r="BG142" s="203">
        <f t="shared" si="26"/>
        <v>0</v>
      </c>
      <c r="BH142" s="203">
        <f t="shared" si="27"/>
        <v>0</v>
      </c>
      <c r="BI142" s="203">
        <f t="shared" si="28"/>
        <v>0</v>
      </c>
      <c r="BJ142" s="23" t="s">
        <v>156</v>
      </c>
      <c r="BK142" s="203">
        <f t="shared" si="29"/>
        <v>0</v>
      </c>
      <c r="BL142" s="23" t="s">
        <v>242</v>
      </c>
      <c r="BM142" s="23" t="s">
        <v>594</v>
      </c>
    </row>
    <row r="143" spans="2:65" s="1" customFormat="1" ht="22.5" customHeight="1">
      <c r="B143" s="40"/>
      <c r="C143" s="192" t="s">
        <v>409</v>
      </c>
      <c r="D143" s="192" t="s">
        <v>150</v>
      </c>
      <c r="E143" s="193" t="s">
        <v>1122</v>
      </c>
      <c r="F143" s="194" t="s">
        <v>1123</v>
      </c>
      <c r="G143" s="195" t="s">
        <v>369</v>
      </c>
      <c r="H143" s="257"/>
      <c r="I143" s="197"/>
      <c r="J143" s="198">
        <f t="shared" si="20"/>
        <v>0</v>
      </c>
      <c r="K143" s="194" t="s">
        <v>21</v>
      </c>
      <c r="L143" s="60"/>
      <c r="M143" s="199" t="s">
        <v>21</v>
      </c>
      <c r="N143" s="200" t="s">
        <v>42</v>
      </c>
      <c r="O143" s="41"/>
      <c r="P143" s="201">
        <f t="shared" si="21"/>
        <v>0</v>
      </c>
      <c r="Q143" s="201">
        <v>0</v>
      </c>
      <c r="R143" s="201">
        <f t="shared" si="22"/>
        <v>0</v>
      </c>
      <c r="S143" s="201">
        <v>0</v>
      </c>
      <c r="T143" s="202">
        <f t="shared" si="23"/>
        <v>0</v>
      </c>
      <c r="AR143" s="23" t="s">
        <v>242</v>
      </c>
      <c r="AT143" s="23" t="s">
        <v>150</v>
      </c>
      <c r="AU143" s="23" t="s">
        <v>156</v>
      </c>
      <c r="AY143" s="23" t="s">
        <v>147</v>
      </c>
      <c r="BE143" s="203">
        <f t="shared" si="24"/>
        <v>0</v>
      </c>
      <c r="BF143" s="203">
        <f t="shared" si="25"/>
        <v>0</v>
      </c>
      <c r="BG143" s="203">
        <f t="shared" si="26"/>
        <v>0</v>
      </c>
      <c r="BH143" s="203">
        <f t="shared" si="27"/>
        <v>0</v>
      </c>
      <c r="BI143" s="203">
        <f t="shared" si="28"/>
        <v>0</v>
      </c>
      <c r="BJ143" s="23" t="s">
        <v>156</v>
      </c>
      <c r="BK143" s="203">
        <f t="shared" si="29"/>
        <v>0</v>
      </c>
      <c r="BL143" s="23" t="s">
        <v>242</v>
      </c>
      <c r="BM143" s="23" t="s">
        <v>1124</v>
      </c>
    </row>
    <row r="144" spans="2:65" s="10" customFormat="1" ht="29.85" customHeight="1">
      <c r="B144" s="175"/>
      <c r="C144" s="176"/>
      <c r="D144" s="189" t="s">
        <v>69</v>
      </c>
      <c r="E144" s="190" t="s">
        <v>1125</v>
      </c>
      <c r="F144" s="190" t="s">
        <v>1126</v>
      </c>
      <c r="G144" s="176"/>
      <c r="H144" s="176"/>
      <c r="I144" s="179"/>
      <c r="J144" s="191">
        <f>BK144</f>
        <v>0</v>
      </c>
      <c r="K144" s="176"/>
      <c r="L144" s="181"/>
      <c r="M144" s="182"/>
      <c r="N144" s="183"/>
      <c r="O144" s="183"/>
      <c r="P144" s="184">
        <f>SUM(P145:P150)</f>
        <v>0</v>
      </c>
      <c r="Q144" s="183"/>
      <c r="R144" s="184">
        <f>SUM(R145:R150)</f>
        <v>0</v>
      </c>
      <c r="S144" s="183"/>
      <c r="T144" s="185">
        <f>SUM(T145:T150)</f>
        <v>0</v>
      </c>
      <c r="AR144" s="186" t="s">
        <v>156</v>
      </c>
      <c r="AT144" s="187" t="s">
        <v>69</v>
      </c>
      <c r="AU144" s="187" t="s">
        <v>78</v>
      </c>
      <c r="AY144" s="186" t="s">
        <v>147</v>
      </c>
      <c r="BK144" s="188">
        <f>SUM(BK145:BK150)</f>
        <v>0</v>
      </c>
    </row>
    <row r="145" spans="2:65" s="1" customFormat="1" ht="22.5" customHeight="1">
      <c r="B145" s="40"/>
      <c r="C145" s="192" t="s">
        <v>413</v>
      </c>
      <c r="D145" s="192" t="s">
        <v>150</v>
      </c>
      <c r="E145" s="193" t="s">
        <v>1127</v>
      </c>
      <c r="F145" s="194" t="s">
        <v>1128</v>
      </c>
      <c r="G145" s="195" t="s">
        <v>153</v>
      </c>
      <c r="H145" s="196">
        <v>14</v>
      </c>
      <c r="I145" s="197"/>
      <c r="J145" s="198">
        <f t="shared" ref="J145:J150" si="30">ROUND(I145*H145,2)</f>
        <v>0</v>
      </c>
      <c r="K145" s="194" t="s">
        <v>21</v>
      </c>
      <c r="L145" s="60"/>
      <c r="M145" s="199" t="s">
        <v>21</v>
      </c>
      <c r="N145" s="200" t="s">
        <v>42</v>
      </c>
      <c r="O145" s="41"/>
      <c r="P145" s="201">
        <f t="shared" ref="P145:P150" si="31">O145*H145</f>
        <v>0</v>
      </c>
      <c r="Q145" s="201">
        <v>0</v>
      </c>
      <c r="R145" s="201">
        <f t="shared" ref="R145:R150" si="32">Q145*H145</f>
        <v>0</v>
      </c>
      <c r="S145" s="201">
        <v>0</v>
      </c>
      <c r="T145" s="202">
        <f t="shared" ref="T145:T150" si="33">S145*H145</f>
        <v>0</v>
      </c>
      <c r="AR145" s="23" t="s">
        <v>242</v>
      </c>
      <c r="AT145" s="23" t="s">
        <v>150</v>
      </c>
      <c r="AU145" s="23" t="s">
        <v>156</v>
      </c>
      <c r="AY145" s="23" t="s">
        <v>147</v>
      </c>
      <c r="BE145" s="203">
        <f t="shared" ref="BE145:BE150" si="34">IF(N145="základní",J145,0)</f>
        <v>0</v>
      </c>
      <c r="BF145" s="203">
        <f t="shared" ref="BF145:BF150" si="35">IF(N145="snížená",J145,0)</f>
        <v>0</v>
      </c>
      <c r="BG145" s="203">
        <f t="shared" ref="BG145:BG150" si="36">IF(N145="zákl. přenesená",J145,0)</f>
        <v>0</v>
      </c>
      <c r="BH145" s="203">
        <f t="shared" ref="BH145:BH150" si="37">IF(N145="sníž. přenesená",J145,0)</f>
        <v>0</v>
      </c>
      <c r="BI145" s="203">
        <f t="shared" ref="BI145:BI150" si="38">IF(N145="nulová",J145,0)</f>
        <v>0</v>
      </c>
      <c r="BJ145" s="23" t="s">
        <v>156</v>
      </c>
      <c r="BK145" s="203">
        <f t="shared" ref="BK145:BK150" si="39">ROUND(I145*H145,2)</f>
        <v>0</v>
      </c>
      <c r="BL145" s="23" t="s">
        <v>242</v>
      </c>
      <c r="BM145" s="23" t="s">
        <v>610</v>
      </c>
    </row>
    <row r="146" spans="2:65" s="1" customFormat="1" ht="22.5" customHeight="1">
      <c r="B146" s="40"/>
      <c r="C146" s="192" t="s">
        <v>417</v>
      </c>
      <c r="D146" s="192" t="s">
        <v>150</v>
      </c>
      <c r="E146" s="193" t="s">
        <v>1129</v>
      </c>
      <c r="F146" s="194" t="s">
        <v>1130</v>
      </c>
      <c r="G146" s="195" t="s">
        <v>276</v>
      </c>
      <c r="H146" s="196">
        <v>30</v>
      </c>
      <c r="I146" s="197"/>
      <c r="J146" s="198">
        <f t="shared" si="30"/>
        <v>0</v>
      </c>
      <c r="K146" s="194" t="s">
        <v>21</v>
      </c>
      <c r="L146" s="60"/>
      <c r="M146" s="199" t="s">
        <v>21</v>
      </c>
      <c r="N146" s="200" t="s">
        <v>42</v>
      </c>
      <c r="O146" s="41"/>
      <c r="P146" s="201">
        <f t="shared" si="31"/>
        <v>0</v>
      </c>
      <c r="Q146" s="201">
        <v>0</v>
      </c>
      <c r="R146" s="201">
        <f t="shared" si="32"/>
        <v>0</v>
      </c>
      <c r="S146" s="201">
        <v>0</v>
      </c>
      <c r="T146" s="202">
        <f t="shared" si="33"/>
        <v>0</v>
      </c>
      <c r="AR146" s="23" t="s">
        <v>242</v>
      </c>
      <c r="AT146" s="23" t="s">
        <v>150</v>
      </c>
      <c r="AU146" s="23" t="s">
        <v>156</v>
      </c>
      <c r="AY146" s="23" t="s">
        <v>147</v>
      </c>
      <c r="BE146" s="203">
        <f t="shared" si="34"/>
        <v>0</v>
      </c>
      <c r="BF146" s="203">
        <f t="shared" si="35"/>
        <v>0</v>
      </c>
      <c r="BG146" s="203">
        <f t="shared" si="36"/>
        <v>0</v>
      </c>
      <c r="BH146" s="203">
        <f t="shared" si="37"/>
        <v>0</v>
      </c>
      <c r="BI146" s="203">
        <f t="shared" si="38"/>
        <v>0</v>
      </c>
      <c r="BJ146" s="23" t="s">
        <v>156</v>
      </c>
      <c r="BK146" s="203">
        <f t="shared" si="39"/>
        <v>0</v>
      </c>
      <c r="BL146" s="23" t="s">
        <v>242</v>
      </c>
      <c r="BM146" s="23" t="s">
        <v>618</v>
      </c>
    </row>
    <row r="147" spans="2:65" s="1" customFormat="1" ht="22.5" customHeight="1">
      <c r="B147" s="40"/>
      <c r="C147" s="192" t="s">
        <v>423</v>
      </c>
      <c r="D147" s="192" t="s">
        <v>150</v>
      </c>
      <c r="E147" s="193" t="s">
        <v>1131</v>
      </c>
      <c r="F147" s="194" t="s">
        <v>1132</v>
      </c>
      <c r="G147" s="195" t="s">
        <v>276</v>
      </c>
      <c r="H147" s="196">
        <v>35</v>
      </c>
      <c r="I147" s="197"/>
      <c r="J147" s="198">
        <f t="shared" si="30"/>
        <v>0</v>
      </c>
      <c r="K147" s="194" t="s">
        <v>21</v>
      </c>
      <c r="L147" s="60"/>
      <c r="M147" s="199" t="s">
        <v>21</v>
      </c>
      <c r="N147" s="200" t="s">
        <v>42</v>
      </c>
      <c r="O147" s="41"/>
      <c r="P147" s="201">
        <f t="shared" si="31"/>
        <v>0</v>
      </c>
      <c r="Q147" s="201">
        <v>0</v>
      </c>
      <c r="R147" s="201">
        <f t="shared" si="32"/>
        <v>0</v>
      </c>
      <c r="S147" s="201">
        <v>0</v>
      </c>
      <c r="T147" s="202">
        <f t="shared" si="33"/>
        <v>0</v>
      </c>
      <c r="AR147" s="23" t="s">
        <v>242</v>
      </c>
      <c r="AT147" s="23" t="s">
        <v>150</v>
      </c>
      <c r="AU147" s="23" t="s">
        <v>156</v>
      </c>
      <c r="AY147" s="23" t="s">
        <v>147</v>
      </c>
      <c r="BE147" s="203">
        <f t="shared" si="34"/>
        <v>0</v>
      </c>
      <c r="BF147" s="203">
        <f t="shared" si="35"/>
        <v>0</v>
      </c>
      <c r="BG147" s="203">
        <f t="shared" si="36"/>
        <v>0</v>
      </c>
      <c r="BH147" s="203">
        <f t="shared" si="37"/>
        <v>0</v>
      </c>
      <c r="BI147" s="203">
        <f t="shared" si="38"/>
        <v>0</v>
      </c>
      <c r="BJ147" s="23" t="s">
        <v>156</v>
      </c>
      <c r="BK147" s="203">
        <f t="shared" si="39"/>
        <v>0</v>
      </c>
      <c r="BL147" s="23" t="s">
        <v>242</v>
      </c>
      <c r="BM147" s="23" t="s">
        <v>626</v>
      </c>
    </row>
    <row r="148" spans="2:65" s="1" customFormat="1" ht="22.5" customHeight="1">
      <c r="B148" s="40"/>
      <c r="C148" s="192" t="s">
        <v>427</v>
      </c>
      <c r="D148" s="192" t="s">
        <v>150</v>
      </c>
      <c r="E148" s="193" t="s">
        <v>1133</v>
      </c>
      <c r="F148" s="194" t="s">
        <v>1134</v>
      </c>
      <c r="G148" s="195" t="s">
        <v>276</v>
      </c>
      <c r="H148" s="196">
        <v>8</v>
      </c>
      <c r="I148" s="197"/>
      <c r="J148" s="198">
        <f t="shared" si="30"/>
        <v>0</v>
      </c>
      <c r="K148" s="194" t="s">
        <v>21</v>
      </c>
      <c r="L148" s="60"/>
      <c r="M148" s="199" t="s">
        <v>21</v>
      </c>
      <c r="N148" s="200" t="s">
        <v>42</v>
      </c>
      <c r="O148" s="41"/>
      <c r="P148" s="201">
        <f t="shared" si="31"/>
        <v>0</v>
      </c>
      <c r="Q148" s="201">
        <v>0</v>
      </c>
      <c r="R148" s="201">
        <f t="shared" si="32"/>
        <v>0</v>
      </c>
      <c r="S148" s="201">
        <v>0</v>
      </c>
      <c r="T148" s="202">
        <f t="shared" si="33"/>
        <v>0</v>
      </c>
      <c r="AR148" s="23" t="s">
        <v>242</v>
      </c>
      <c r="AT148" s="23" t="s">
        <v>150</v>
      </c>
      <c r="AU148" s="23" t="s">
        <v>156</v>
      </c>
      <c r="AY148" s="23" t="s">
        <v>147</v>
      </c>
      <c r="BE148" s="203">
        <f t="shared" si="34"/>
        <v>0</v>
      </c>
      <c r="BF148" s="203">
        <f t="shared" si="35"/>
        <v>0</v>
      </c>
      <c r="BG148" s="203">
        <f t="shared" si="36"/>
        <v>0</v>
      </c>
      <c r="BH148" s="203">
        <f t="shared" si="37"/>
        <v>0</v>
      </c>
      <c r="BI148" s="203">
        <f t="shared" si="38"/>
        <v>0</v>
      </c>
      <c r="BJ148" s="23" t="s">
        <v>156</v>
      </c>
      <c r="BK148" s="203">
        <f t="shared" si="39"/>
        <v>0</v>
      </c>
      <c r="BL148" s="23" t="s">
        <v>242</v>
      </c>
      <c r="BM148" s="23" t="s">
        <v>634</v>
      </c>
    </row>
    <row r="149" spans="2:65" s="1" customFormat="1" ht="22.5" customHeight="1">
      <c r="B149" s="40"/>
      <c r="C149" s="192" t="s">
        <v>431</v>
      </c>
      <c r="D149" s="192" t="s">
        <v>150</v>
      </c>
      <c r="E149" s="193" t="s">
        <v>1135</v>
      </c>
      <c r="F149" s="194" t="s">
        <v>1136</v>
      </c>
      <c r="G149" s="195" t="s">
        <v>276</v>
      </c>
      <c r="H149" s="196">
        <v>73</v>
      </c>
      <c r="I149" s="197"/>
      <c r="J149" s="198">
        <f t="shared" si="30"/>
        <v>0</v>
      </c>
      <c r="K149" s="194" t="s">
        <v>21</v>
      </c>
      <c r="L149" s="60"/>
      <c r="M149" s="199" t="s">
        <v>21</v>
      </c>
      <c r="N149" s="200" t="s">
        <v>42</v>
      </c>
      <c r="O149" s="41"/>
      <c r="P149" s="201">
        <f t="shared" si="31"/>
        <v>0</v>
      </c>
      <c r="Q149" s="201">
        <v>0</v>
      </c>
      <c r="R149" s="201">
        <f t="shared" si="32"/>
        <v>0</v>
      </c>
      <c r="S149" s="201">
        <v>0</v>
      </c>
      <c r="T149" s="202">
        <f t="shared" si="33"/>
        <v>0</v>
      </c>
      <c r="AR149" s="23" t="s">
        <v>242</v>
      </c>
      <c r="AT149" s="23" t="s">
        <v>150</v>
      </c>
      <c r="AU149" s="23" t="s">
        <v>156</v>
      </c>
      <c r="AY149" s="23" t="s">
        <v>147</v>
      </c>
      <c r="BE149" s="203">
        <f t="shared" si="34"/>
        <v>0</v>
      </c>
      <c r="BF149" s="203">
        <f t="shared" si="35"/>
        <v>0</v>
      </c>
      <c r="BG149" s="203">
        <f t="shared" si="36"/>
        <v>0</v>
      </c>
      <c r="BH149" s="203">
        <f t="shared" si="37"/>
        <v>0</v>
      </c>
      <c r="BI149" s="203">
        <f t="shared" si="38"/>
        <v>0</v>
      </c>
      <c r="BJ149" s="23" t="s">
        <v>156</v>
      </c>
      <c r="BK149" s="203">
        <f t="shared" si="39"/>
        <v>0</v>
      </c>
      <c r="BL149" s="23" t="s">
        <v>242</v>
      </c>
      <c r="BM149" s="23" t="s">
        <v>642</v>
      </c>
    </row>
    <row r="150" spans="2:65" s="1" customFormat="1" ht="22.5" customHeight="1">
      <c r="B150" s="40"/>
      <c r="C150" s="192" t="s">
        <v>435</v>
      </c>
      <c r="D150" s="192" t="s">
        <v>150</v>
      </c>
      <c r="E150" s="193" t="s">
        <v>1137</v>
      </c>
      <c r="F150" s="194" t="s">
        <v>1138</v>
      </c>
      <c r="G150" s="195" t="s">
        <v>369</v>
      </c>
      <c r="H150" s="257"/>
      <c r="I150" s="197"/>
      <c r="J150" s="198">
        <f t="shared" si="30"/>
        <v>0</v>
      </c>
      <c r="K150" s="194" t="s">
        <v>191</v>
      </c>
      <c r="L150" s="60"/>
      <c r="M150" s="199" t="s">
        <v>21</v>
      </c>
      <c r="N150" s="200" t="s">
        <v>42</v>
      </c>
      <c r="O150" s="41"/>
      <c r="P150" s="201">
        <f t="shared" si="31"/>
        <v>0</v>
      </c>
      <c r="Q150" s="201">
        <v>0</v>
      </c>
      <c r="R150" s="201">
        <f t="shared" si="32"/>
        <v>0</v>
      </c>
      <c r="S150" s="201">
        <v>0</v>
      </c>
      <c r="T150" s="202">
        <f t="shared" si="33"/>
        <v>0</v>
      </c>
      <c r="AR150" s="23" t="s">
        <v>242</v>
      </c>
      <c r="AT150" s="23" t="s">
        <v>150</v>
      </c>
      <c r="AU150" s="23" t="s">
        <v>156</v>
      </c>
      <c r="AY150" s="23" t="s">
        <v>147</v>
      </c>
      <c r="BE150" s="203">
        <f t="shared" si="34"/>
        <v>0</v>
      </c>
      <c r="BF150" s="203">
        <f t="shared" si="35"/>
        <v>0</v>
      </c>
      <c r="BG150" s="203">
        <f t="shared" si="36"/>
        <v>0</v>
      </c>
      <c r="BH150" s="203">
        <f t="shared" si="37"/>
        <v>0</v>
      </c>
      <c r="BI150" s="203">
        <f t="shared" si="38"/>
        <v>0</v>
      </c>
      <c r="BJ150" s="23" t="s">
        <v>156</v>
      </c>
      <c r="BK150" s="203">
        <f t="shared" si="39"/>
        <v>0</v>
      </c>
      <c r="BL150" s="23" t="s">
        <v>242</v>
      </c>
      <c r="BM150" s="23" t="s">
        <v>1139</v>
      </c>
    </row>
    <row r="151" spans="2:65" s="10" customFormat="1" ht="29.85" customHeight="1">
      <c r="B151" s="175"/>
      <c r="C151" s="176"/>
      <c r="D151" s="189" t="s">
        <v>69</v>
      </c>
      <c r="E151" s="190" t="s">
        <v>1140</v>
      </c>
      <c r="F151" s="190" t="s">
        <v>1141</v>
      </c>
      <c r="G151" s="176"/>
      <c r="H151" s="176"/>
      <c r="I151" s="179"/>
      <c r="J151" s="191">
        <f>BK151</f>
        <v>0</v>
      </c>
      <c r="K151" s="176"/>
      <c r="L151" s="181"/>
      <c r="M151" s="182"/>
      <c r="N151" s="183"/>
      <c r="O151" s="183"/>
      <c r="P151" s="184">
        <f>SUM(P152:P162)</f>
        <v>0</v>
      </c>
      <c r="Q151" s="183"/>
      <c r="R151" s="184">
        <f>SUM(R152:R162)</f>
        <v>0</v>
      </c>
      <c r="S151" s="183"/>
      <c r="T151" s="185">
        <f>SUM(T152:T162)</f>
        <v>0</v>
      </c>
      <c r="AR151" s="186" t="s">
        <v>156</v>
      </c>
      <c r="AT151" s="187" t="s">
        <v>69</v>
      </c>
      <c r="AU151" s="187" t="s">
        <v>78</v>
      </c>
      <c r="AY151" s="186" t="s">
        <v>147</v>
      </c>
      <c r="BK151" s="188">
        <f>SUM(BK152:BK162)</f>
        <v>0</v>
      </c>
    </row>
    <row r="152" spans="2:65" s="1" customFormat="1" ht="22.5" customHeight="1">
      <c r="B152" s="40"/>
      <c r="C152" s="192" t="s">
        <v>439</v>
      </c>
      <c r="D152" s="192" t="s">
        <v>150</v>
      </c>
      <c r="E152" s="193" t="s">
        <v>1142</v>
      </c>
      <c r="F152" s="194" t="s">
        <v>1143</v>
      </c>
      <c r="G152" s="195" t="s">
        <v>153</v>
      </c>
      <c r="H152" s="196">
        <v>2</v>
      </c>
      <c r="I152" s="197"/>
      <c r="J152" s="198">
        <f t="shared" ref="J152:J162" si="40">ROUND(I152*H152,2)</f>
        <v>0</v>
      </c>
      <c r="K152" s="194" t="s">
        <v>21</v>
      </c>
      <c r="L152" s="60"/>
      <c r="M152" s="199" t="s">
        <v>21</v>
      </c>
      <c r="N152" s="200" t="s">
        <v>42</v>
      </c>
      <c r="O152" s="41"/>
      <c r="P152" s="201">
        <f t="shared" ref="P152:P162" si="41">O152*H152</f>
        <v>0</v>
      </c>
      <c r="Q152" s="201">
        <v>0</v>
      </c>
      <c r="R152" s="201">
        <f t="shared" ref="R152:R162" si="42">Q152*H152</f>
        <v>0</v>
      </c>
      <c r="S152" s="201">
        <v>0</v>
      </c>
      <c r="T152" s="202">
        <f t="shared" ref="T152:T162" si="43">S152*H152</f>
        <v>0</v>
      </c>
      <c r="AR152" s="23" t="s">
        <v>242</v>
      </c>
      <c r="AT152" s="23" t="s">
        <v>150</v>
      </c>
      <c r="AU152" s="23" t="s">
        <v>156</v>
      </c>
      <c r="AY152" s="23" t="s">
        <v>147</v>
      </c>
      <c r="BE152" s="203">
        <f t="shared" ref="BE152:BE162" si="44">IF(N152="základní",J152,0)</f>
        <v>0</v>
      </c>
      <c r="BF152" s="203">
        <f t="shared" ref="BF152:BF162" si="45">IF(N152="snížená",J152,0)</f>
        <v>0</v>
      </c>
      <c r="BG152" s="203">
        <f t="shared" ref="BG152:BG162" si="46">IF(N152="zákl. přenesená",J152,0)</f>
        <v>0</v>
      </c>
      <c r="BH152" s="203">
        <f t="shared" ref="BH152:BH162" si="47">IF(N152="sníž. přenesená",J152,0)</f>
        <v>0</v>
      </c>
      <c r="BI152" s="203">
        <f t="shared" ref="BI152:BI162" si="48">IF(N152="nulová",J152,0)</f>
        <v>0</v>
      </c>
      <c r="BJ152" s="23" t="s">
        <v>156</v>
      </c>
      <c r="BK152" s="203">
        <f t="shared" ref="BK152:BK162" si="49">ROUND(I152*H152,2)</f>
        <v>0</v>
      </c>
      <c r="BL152" s="23" t="s">
        <v>242</v>
      </c>
      <c r="BM152" s="23" t="s">
        <v>658</v>
      </c>
    </row>
    <row r="153" spans="2:65" s="1" customFormat="1" ht="22.5" customHeight="1">
      <c r="B153" s="40"/>
      <c r="C153" s="192" t="s">
        <v>443</v>
      </c>
      <c r="D153" s="192" t="s">
        <v>150</v>
      </c>
      <c r="E153" s="193" t="s">
        <v>1144</v>
      </c>
      <c r="F153" s="194" t="s">
        <v>1145</v>
      </c>
      <c r="G153" s="195" t="s">
        <v>153</v>
      </c>
      <c r="H153" s="196">
        <v>14</v>
      </c>
      <c r="I153" s="197"/>
      <c r="J153" s="198">
        <f t="shared" si="40"/>
        <v>0</v>
      </c>
      <c r="K153" s="194" t="s">
        <v>21</v>
      </c>
      <c r="L153" s="60"/>
      <c r="M153" s="199" t="s">
        <v>21</v>
      </c>
      <c r="N153" s="200" t="s">
        <v>42</v>
      </c>
      <c r="O153" s="41"/>
      <c r="P153" s="201">
        <f t="shared" si="41"/>
        <v>0</v>
      </c>
      <c r="Q153" s="201">
        <v>0</v>
      </c>
      <c r="R153" s="201">
        <f t="shared" si="42"/>
        <v>0</v>
      </c>
      <c r="S153" s="201">
        <v>0</v>
      </c>
      <c r="T153" s="202">
        <f t="shared" si="43"/>
        <v>0</v>
      </c>
      <c r="AR153" s="23" t="s">
        <v>242</v>
      </c>
      <c r="AT153" s="23" t="s">
        <v>150</v>
      </c>
      <c r="AU153" s="23" t="s">
        <v>156</v>
      </c>
      <c r="AY153" s="23" t="s">
        <v>147</v>
      </c>
      <c r="BE153" s="203">
        <f t="shared" si="44"/>
        <v>0</v>
      </c>
      <c r="BF153" s="203">
        <f t="shared" si="45"/>
        <v>0</v>
      </c>
      <c r="BG153" s="203">
        <f t="shared" si="46"/>
        <v>0</v>
      </c>
      <c r="BH153" s="203">
        <f t="shared" si="47"/>
        <v>0</v>
      </c>
      <c r="BI153" s="203">
        <f t="shared" si="48"/>
        <v>0</v>
      </c>
      <c r="BJ153" s="23" t="s">
        <v>156</v>
      </c>
      <c r="BK153" s="203">
        <f t="shared" si="49"/>
        <v>0</v>
      </c>
      <c r="BL153" s="23" t="s">
        <v>242</v>
      </c>
      <c r="BM153" s="23" t="s">
        <v>667</v>
      </c>
    </row>
    <row r="154" spans="2:65" s="1" customFormat="1" ht="22.5" customHeight="1">
      <c r="B154" s="40"/>
      <c r="C154" s="192" t="s">
        <v>447</v>
      </c>
      <c r="D154" s="192" t="s">
        <v>150</v>
      </c>
      <c r="E154" s="193" t="s">
        <v>1146</v>
      </c>
      <c r="F154" s="194" t="s">
        <v>1147</v>
      </c>
      <c r="G154" s="195" t="s">
        <v>153</v>
      </c>
      <c r="H154" s="196">
        <v>2</v>
      </c>
      <c r="I154" s="197"/>
      <c r="J154" s="198">
        <f t="shared" si="40"/>
        <v>0</v>
      </c>
      <c r="K154" s="194" t="s">
        <v>21</v>
      </c>
      <c r="L154" s="60"/>
      <c r="M154" s="199" t="s">
        <v>21</v>
      </c>
      <c r="N154" s="200" t="s">
        <v>42</v>
      </c>
      <c r="O154" s="41"/>
      <c r="P154" s="201">
        <f t="shared" si="41"/>
        <v>0</v>
      </c>
      <c r="Q154" s="201">
        <v>0</v>
      </c>
      <c r="R154" s="201">
        <f t="shared" si="42"/>
        <v>0</v>
      </c>
      <c r="S154" s="201">
        <v>0</v>
      </c>
      <c r="T154" s="202">
        <f t="shared" si="43"/>
        <v>0</v>
      </c>
      <c r="AR154" s="23" t="s">
        <v>242</v>
      </c>
      <c r="AT154" s="23" t="s">
        <v>150</v>
      </c>
      <c r="AU154" s="23" t="s">
        <v>156</v>
      </c>
      <c r="AY154" s="23" t="s">
        <v>147</v>
      </c>
      <c r="BE154" s="203">
        <f t="shared" si="44"/>
        <v>0</v>
      </c>
      <c r="BF154" s="203">
        <f t="shared" si="45"/>
        <v>0</v>
      </c>
      <c r="BG154" s="203">
        <f t="shared" si="46"/>
        <v>0</v>
      </c>
      <c r="BH154" s="203">
        <f t="shared" si="47"/>
        <v>0</v>
      </c>
      <c r="BI154" s="203">
        <f t="shared" si="48"/>
        <v>0</v>
      </c>
      <c r="BJ154" s="23" t="s">
        <v>156</v>
      </c>
      <c r="BK154" s="203">
        <f t="shared" si="49"/>
        <v>0</v>
      </c>
      <c r="BL154" s="23" t="s">
        <v>242</v>
      </c>
      <c r="BM154" s="23" t="s">
        <v>675</v>
      </c>
    </row>
    <row r="155" spans="2:65" s="1" customFormat="1" ht="22.5" customHeight="1">
      <c r="B155" s="40"/>
      <c r="C155" s="192" t="s">
        <v>451</v>
      </c>
      <c r="D155" s="192" t="s">
        <v>150</v>
      </c>
      <c r="E155" s="193" t="s">
        <v>1148</v>
      </c>
      <c r="F155" s="194" t="s">
        <v>1149</v>
      </c>
      <c r="G155" s="195" t="s">
        <v>153</v>
      </c>
      <c r="H155" s="196">
        <v>1</v>
      </c>
      <c r="I155" s="197"/>
      <c r="J155" s="198">
        <f t="shared" si="40"/>
        <v>0</v>
      </c>
      <c r="K155" s="194" t="s">
        <v>21</v>
      </c>
      <c r="L155" s="60"/>
      <c r="M155" s="199" t="s">
        <v>21</v>
      </c>
      <c r="N155" s="200" t="s">
        <v>42</v>
      </c>
      <c r="O155" s="41"/>
      <c r="P155" s="201">
        <f t="shared" si="41"/>
        <v>0</v>
      </c>
      <c r="Q155" s="201">
        <v>0</v>
      </c>
      <c r="R155" s="201">
        <f t="shared" si="42"/>
        <v>0</v>
      </c>
      <c r="S155" s="201">
        <v>0</v>
      </c>
      <c r="T155" s="202">
        <f t="shared" si="43"/>
        <v>0</v>
      </c>
      <c r="AR155" s="23" t="s">
        <v>242</v>
      </c>
      <c r="AT155" s="23" t="s">
        <v>150</v>
      </c>
      <c r="AU155" s="23" t="s">
        <v>156</v>
      </c>
      <c r="AY155" s="23" t="s">
        <v>147</v>
      </c>
      <c r="BE155" s="203">
        <f t="shared" si="44"/>
        <v>0</v>
      </c>
      <c r="BF155" s="203">
        <f t="shared" si="45"/>
        <v>0</v>
      </c>
      <c r="BG155" s="203">
        <f t="shared" si="46"/>
        <v>0</v>
      </c>
      <c r="BH155" s="203">
        <f t="shared" si="47"/>
        <v>0</v>
      </c>
      <c r="BI155" s="203">
        <f t="shared" si="48"/>
        <v>0</v>
      </c>
      <c r="BJ155" s="23" t="s">
        <v>156</v>
      </c>
      <c r="BK155" s="203">
        <f t="shared" si="49"/>
        <v>0</v>
      </c>
      <c r="BL155" s="23" t="s">
        <v>242</v>
      </c>
      <c r="BM155" s="23" t="s">
        <v>684</v>
      </c>
    </row>
    <row r="156" spans="2:65" s="1" customFormat="1" ht="22.5" customHeight="1">
      <c r="B156" s="40"/>
      <c r="C156" s="192" t="s">
        <v>455</v>
      </c>
      <c r="D156" s="192" t="s">
        <v>150</v>
      </c>
      <c r="E156" s="193" t="s">
        <v>1150</v>
      </c>
      <c r="F156" s="194" t="s">
        <v>1151</v>
      </c>
      <c r="G156" s="195" t="s">
        <v>153</v>
      </c>
      <c r="H156" s="196">
        <v>2</v>
      </c>
      <c r="I156" s="197"/>
      <c r="J156" s="198">
        <f t="shared" si="40"/>
        <v>0</v>
      </c>
      <c r="K156" s="194" t="s">
        <v>21</v>
      </c>
      <c r="L156" s="60"/>
      <c r="M156" s="199" t="s">
        <v>21</v>
      </c>
      <c r="N156" s="200" t="s">
        <v>42</v>
      </c>
      <c r="O156" s="41"/>
      <c r="P156" s="201">
        <f t="shared" si="41"/>
        <v>0</v>
      </c>
      <c r="Q156" s="201">
        <v>0</v>
      </c>
      <c r="R156" s="201">
        <f t="shared" si="42"/>
        <v>0</v>
      </c>
      <c r="S156" s="201">
        <v>0</v>
      </c>
      <c r="T156" s="202">
        <f t="shared" si="43"/>
        <v>0</v>
      </c>
      <c r="AR156" s="23" t="s">
        <v>242</v>
      </c>
      <c r="AT156" s="23" t="s">
        <v>150</v>
      </c>
      <c r="AU156" s="23" t="s">
        <v>156</v>
      </c>
      <c r="AY156" s="23" t="s">
        <v>147</v>
      </c>
      <c r="BE156" s="203">
        <f t="shared" si="44"/>
        <v>0</v>
      </c>
      <c r="BF156" s="203">
        <f t="shared" si="45"/>
        <v>0</v>
      </c>
      <c r="BG156" s="203">
        <f t="shared" si="46"/>
        <v>0</v>
      </c>
      <c r="BH156" s="203">
        <f t="shared" si="47"/>
        <v>0</v>
      </c>
      <c r="BI156" s="203">
        <f t="shared" si="48"/>
        <v>0</v>
      </c>
      <c r="BJ156" s="23" t="s">
        <v>156</v>
      </c>
      <c r="BK156" s="203">
        <f t="shared" si="49"/>
        <v>0</v>
      </c>
      <c r="BL156" s="23" t="s">
        <v>242</v>
      </c>
      <c r="BM156" s="23" t="s">
        <v>693</v>
      </c>
    </row>
    <row r="157" spans="2:65" s="1" customFormat="1" ht="22.5" customHeight="1">
      <c r="B157" s="40"/>
      <c r="C157" s="192" t="s">
        <v>460</v>
      </c>
      <c r="D157" s="192" t="s">
        <v>150</v>
      </c>
      <c r="E157" s="193" t="s">
        <v>1152</v>
      </c>
      <c r="F157" s="194" t="s">
        <v>1153</v>
      </c>
      <c r="G157" s="195" t="s">
        <v>153</v>
      </c>
      <c r="H157" s="196">
        <v>2</v>
      </c>
      <c r="I157" s="197"/>
      <c r="J157" s="198">
        <f t="shared" si="40"/>
        <v>0</v>
      </c>
      <c r="K157" s="194" t="s">
        <v>21</v>
      </c>
      <c r="L157" s="60"/>
      <c r="M157" s="199" t="s">
        <v>21</v>
      </c>
      <c r="N157" s="200" t="s">
        <v>42</v>
      </c>
      <c r="O157" s="41"/>
      <c r="P157" s="201">
        <f t="shared" si="41"/>
        <v>0</v>
      </c>
      <c r="Q157" s="201">
        <v>0</v>
      </c>
      <c r="R157" s="201">
        <f t="shared" si="42"/>
        <v>0</v>
      </c>
      <c r="S157" s="201">
        <v>0</v>
      </c>
      <c r="T157" s="202">
        <f t="shared" si="43"/>
        <v>0</v>
      </c>
      <c r="AR157" s="23" t="s">
        <v>242</v>
      </c>
      <c r="AT157" s="23" t="s">
        <v>150</v>
      </c>
      <c r="AU157" s="23" t="s">
        <v>156</v>
      </c>
      <c r="AY157" s="23" t="s">
        <v>147</v>
      </c>
      <c r="BE157" s="203">
        <f t="shared" si="44"/>
        <v>0</v>
      </c>
      <c r="BF157" s="203">
        <f t="shared" si="45"/>
        <v>0</v>
      </c>
      <c r="BG157" s="203">
        <f t="shared" si="46"/>
        <v>0</v>
      </c>
      <c r="BH157" s="203">
        <f t="shared" si="47"/>
        <v>0</v>
      </c>
      <c r="BI157" s="203">
        <f t="shared" si="48"/>
        <v>0</v>
      </c>
      <c r="BJ157" s="23" t="s">
        <v>156</v>
      </c>
      <c r="BK157" s="203">
        <f t="shared" si="49"/>
        <v>0</v>
      </c>
      <c r="BL157" s="23" t="s">
        <v>242</v>
      </c>
      <c r="BM157" s="23" t="s">
        <v>704</v>
      </c>
    </row>
    <row r="158" spans="2:65" s="1" customFormat="1" ht="22.5" customHeight="1">
      <c r="B158" s="40"/>
      <c r="C158" s="231" t="s">
        <v>464</v>
      </c>
      <c r="D158" s="231" t="s">
        <v>243</v>
      </c>
      <c r="E158" s="232" t="s">
        <v>1154</v>
      </c>
      <c r="F158" s="233" t="s">
        <v>1155</v>
      </c>
      <c r="G158" s="234" t="s">
        <v>153</v>
      </c>
      <c r="H158" s="235">
        <v>6</v>
      </c>
      <c r="I158" s="236"/>
      <c r="J158" s="237">
        <f t="shared" si="40"/>
        <v>0</v>
      </c>
      <c r="K158" s="233" t="s">
        <v>21</v>
      </c>
      <c r="L158" s="238"/>
      <c r="M158" s="239" t="s">
        <v>21</v>
      </c>
      <c r="N158" s="240" t="s">
        <v>42</v>
      </c>
      <c r="O158" s="41"/>
      <c r="P158" s="201">
        <f t="shared" si="41"/>
        <v>0</v>
      </c>
      <c r="Q158" s="201">
        <v>0</v>
      </c>
      <c r="R158" s="201">
        <f t="shared" si="42"/>
        <v>0</v>
      </c>
      <c r="S158" s="201">
        <v>0</v>
      </c>
      <c r="T158" s="202">
        <f t="shared" si="43"/>
        <v>0</v>
      </c>
      <c r="AR158" s="23" t="s">
        <v>332</v>
      </c>
      <c r="AT158" s="23" t="s">
        <v>243</v>
      </c>
      <c r="AU158" s="23" t="s">
        <v>156</v>
      </c>
      <c r="AY158" s="23" t="s">
        <v>147</v>
      </c>
      <c r="BE158" s="203">
        <f t="shared" si="44"/>
        <v>0</v>
      </c>
      <c r="BF158" s="203">
        <f t="shared" si="45"/>
        <v>0</v>
      </c>
      <c r="BG158" s="203">
        <f t="shared" si="46"/>
        <v>0</v>
      </c>
      <c r="BH158" s="203">
        <f t="shared" si="47"/>
        <v>0</v>
      </c>
      <c r="BI158" s="203">
        <f t="shared" si="48"/>
        <v>0</v>
      </c>
      <c r="BJ158" s="23" t="s">
        <v>156</v>
      </c>
      <c r="BK158" s="203">
        <f t="shared" si="49"/>
        <v>0</v>
      </c>
      <c r="BL158" s="23" t="s">
        <v>242</v>
      </c>
      <c r="BM158" s="23" t="s">
        <v>718</v>
      </c>
    </row>
    <row r="159" spans="2:65" s="1" customFormat="1" ht="22.5" customHeight="1">
      <c r="B159" s="40"/>
      <c r="C159" s="231" t="s">
        <v>468</v>
      </c>
      <c r="D159" s="231" t="s">
        <v>243</v>
      </c>
      <c r="E159" s="232" t="s">
        <v>1156</v>
      </c>
      <c r="F159" s="233" t="s">
        <v>1157</v>
      </c>
      <c r="G159" s="234" t="s">
        <v>153</v>
      </c>
      <c r="H159" s="235">
        <v>14</v>
      </c>
      <c r="I159" s="236"/>
      <c r="J159" s="237">
        <f t="shared" si="40"/>
        <v>0</v>
      </c>
      <c r="K159" s="233" t="s">
        <v>21</v>
      </c>
      <c r="L159" s="238"/>
      <c r="M159" s="239" t="s">
        <v>21</v>
      </c>
      <c r="N159" s="240" t="s">
        <v>42</v>
      </c>
      <c r="O159" s="41"/>
      <c r="P159" s="201">
        <f t="shared" si="41"/>
        <v>0</v>
      </c>
      <c r="Q159" s="201">
        <v>0</v>
      </c>
      <c r="R159" s="201">
        <f t="shared" si="42"/>
        <v>0</v>
      </c>
      <c r="S159" s="201">
        <v>0</v>
      </c>
      <c r="T159" s="202">
        <f t="shared" si="43"/>
        <v>0</v>
      </c>
      <c r="AR159" s="23" t="s">
        <v>332</v>
      </c>
      <c r="AT159" s="23" t="s">
        <v>243</v>
      </c>
      <c r="AU159" s="23" t="s">
        <v>156</v>
      </c>
      <c r="AY159" s="23" t="s">
        <v>147</v>
      </c>
      <c r="BE159" s="203">
        <f t="shared" si="44"/>
        <v>0</v>
      </c>
      <c r="BF159" s="203">
        <f t="shared" si="45"/>
        <v>0</v>
      </c>
      <c r="BG159" s="203">
        <f t="shared" si="46"/>
        <v>0</v>
      </c>
      <c r="BH159" s="203">
        <f t="shared" si="47"/>
        <v>0</v>
      </c>
      <c r="BI159" s="203">
        <f t="shared" si="48"/>
        <v>0</v>
      </c>
      <c r="BJ159" s="23" t="s">
        <v>156</v>
      </c>
      <c r="BK159" s="203">
        <f t="shared" si="49"/>
        <v>0</v>
      </c>
      <c r="BL159" s="23" t="s">
        <v>242</v>
      </c>
      <c r="BM159" s="23" t="s">
        <v>729</v>
      </c>
    </row>
    <row r="160" spans="2:65" s="1" customFormat="1" ht="22.5" customHeight="1">
      <c r="B160" s="40"/>
      <c r="C160" s="231" t="s">
        <v>473</v>
      </c>
      <c r="D160" s="231" t="s">
        <v>243</v>
      </c>
      <c r="E160" s="232" t="s">
        <v>1158</v>
      </c>
      <c r="F160" s="233" t="s">
        <v>1159</v>
      </c>
      <c r="G160" s="234" t="s">
        <v>153</v>
      </c>
      <c r="H160" s="235">
        <v>1</v>
      </c>
      <c r="I160" s="236"/>
      <c r="J160" s="237">
        <f t="shared" si="40"/>
        <v>0</v>
      </c>
      <c r="K160" s="233" t="s">
        <v>21</v>
      </c>
      <c r="L160" s="238"/>
      <c r="M160" s="239" t="s">
        <v>21</v>
      </c>
      <c r="N160" s="240" t="s">
        <v>42</v>
      </c>
      <c r="O160" s="41"/>
      <c r="P160" s="201">
        <f t="shared" si="41"/>
        <v>0</v>
      </c>
      <c r="Q160" s="201">
        <v>0</v>
      </c>
      <c r="R160" s="201">
        <f t="shared" si="42"/>
        <v>0</v>
      </c>
      <c r="S160" s="201">
        <v>0</v>
      </c>
      <c r="T160" s="202">
        <f t="shared" si="43"/>
        <v>0</v>
      </c>
      <c r="AR160" s="23" t="s">
        <v>332</v>
      </c>
      <c r="AT160" s="23" t="s">
        <v>243</v>
      </c>
      <c r="AU160" s="23" t="s">
        <v>156</v>
      </c>
      <c r="AY160" s="23" t="s">
        <v>147</v>
      </c>
      <c r="BE160" s="203">
        <f t="shared" si="44"/>
        <v>0</v>
      </c>
      <c r="BF160" s="203">
        <f t="shared" si="45"/>
        <v>0</v>
      </c>
      <c r="BG160" s="203">
        <f t="shared" si="46"/>
        <v>0</v>
      </c>
      <c r="BH160" s="203">
        <f t="shared" si="47"/>
        <v>0</v>
      </c>
      <c r="BI160" s="203">
        <f t="shared" si="48"/>
        <v>0</v>
      </c>
      <c r="BJ160" s="23" t="s">
        <v>156</v>
      </c>
      <c r="BK160" s="203">
        <f t="shared" si="49"/>
        <v>0</v>
      </c>
      <c r="BL160" s="23" t="s">
        <v>242</v>
      </c>
      <c r="BM160" s="23" t="s">
        <v>737</v>
      </c>
    </row>
    <row r="161" spans="2:65" s="1" customFormat="1" ht="22.5" customHeight="1">
      <c r="B161" s="40"/>
      <c r="C161" s="231" t="s">
        <v>477</v>
      </c>
      <c r="D161" s="231" t="s">
        <v>243</v>
      </c>
      <c r="E161" s="232" t="s">
        <v>1160</v>
      </c>
      <c r="F161" s="233" t="s">
        <v>1161</v>
      </c>
      <c r="G161" s="234" t="s">
        <v>153</v>
      </c>
      <c r="H161" s="235">
        <v>6</v>
      </c>
      <c r="I161" s="236"/>
      <c r="J161" s="237">
        <f t="shared" si="40"/>
        <v>0</v>
      </c>
      <c r="K161" s="233" t="s">
        <v>21</v>
      </c>
      <c r="L161" s="238"/>
      <c r="M161" s="239" t="s">
        <v>21</v>
      </c>
      <c r="N161" s="240" t="s">
        <v>42</v>
      </c>
      <c r="O161" s="41"/>
      <c r="P161" s="201">
        <f t="shared" si="41"/>
        <v>0</v>
      </c>
      <c r="Q161" s="201">
        <v>0</v>
      </c>
      <c r="R161" s="201">
        <f t="shared" si="42"/>
        <v>0</v>
      </c>
      <c r="S161" s="201">
        <v>0</v>
      </c>
      <c r="T161" s="202">
        <f t="shared" si="43"/>
        <v>0</v>
      </c>
      <c r="AR161" s="23" t="s">
        <v>332</v>
      </c>
      <c r="AT161" s="23" t="s">
        <v>243</v>
      </c>
      <c r="AU161" s="23" t="s">
        <v>156</v>
      </c>
      <c r="AY161" s="23" t="s">
        <v>147</v>
      </c>
      <c r="BE161" s="203">
        <f t="shared" si="44"/>
        <v>0</v>
      </c>
      <c r="BF161" s="203">
        <f t="shared" si="45"/>
        <v>0</v>
      </c>
      <c r="BG161" s="203">
        <f t="shared" si="46"/>
        <v>0</v>
      </c>
      <c r="BH161" s="203">
        <f t="shared" si="47"/>
        <v>0</v>
      </c>
      <c r="BI161" s="203">
        <f t="shared" si="48"/>
        <v>0</v>
      </c>
      <c r="BJ161" s="23" t="s">
        <v>156</v>
      </c>
      <c r="BK161" s="203">
        <f t="shared" si="49"/>
        <v>0</v>
      </c>
      <c r="BL161" s="23" t="s">
        <v>242</v>
      </c>
      <c r="BM161" s="23" t="s">
        <v>745</v>
      </c>
    </row>
    <row r="162" spans="2:65" s="1" customFormat="1" ht="22.5" customHeight="1">
      <c r="B162" s="40"/>
      <c r="C162" s="192" t="s">
        <v>481</v>
      </c>
      <c r="D162" s="192" t="s">
        <v>150</v>
      </c>
      <c r="E162" s="193" t="s">
        <v>1162</v>
      </c>
      <c r="F162" s="194" t="s">
        <v>1163</v>
      </c>
      <c r="G162" s="195" t="s">
        <v>369</v>
      </c>
      <c r="H162" s="257"/>
      <c r="I162" s="197"/>
      <c r="J162" s="198">
        <f t="shared" si="40"/>
        <v>0</v>
      </c>
      <c r="K162" s="194" t="s">
        <v>191</v>
      </c>
      <c r="L162" s="60"/>
      <c r="M162" s="199" t="s">
        <v>21</v>
      </c>
      <c r="N162" s="200" t="s">
        <v>42</v>
      </c>
      <c r="O162" s="41"/>
      <c r="P162" s="201">
        <f t="shared" si="41"/>
        <v>0</v>
      </c>
      <c r="Q162" s="201">
        <v>0</v>
      </c>
      <c r="R162" s="201">
        <f t="shared" si="42"/>
        <v>0</v>
      </c>
      <c r="S162" s="201">
        <v>0</v>
      </c>
      <c r="T162" s="202">
        <f t="shared" si="43"/>
        <v>0</v>
      </c>
      <c r="AR162" s="23" t="s">
        <v>242</v>
      </c>
      <c r="AT162" s="23" t="s">
        <v>150</v>
      </c>
      <c r="AU162" s="23" t="s">
        <v>156</v>
      </c>
      <c r="AY162" s="23" t="s">
        <v>147</v>
      </c>
      <c r="BE162" s="203">
        <f t="shared" si="44"/>
        <v>0</v>
      </c>
      <c r="BF162" s="203">
        <f t="shared" si="45"/>
        <v>0</v>
      </c>
      <c r="BG162" s="203">
        <f t="shared" si="46"/>
        <v>0</v>
      </c>
      <c r="BH162" s="203">
        <f t="shared" si="47"/>
        <v>0</v>
      </c>
      <c r="BI162" s="203">
        <f t="shared" si="48"/>
        <v>0</v>
      </c>
      <c r="BJ162" s="23" t="s">
        <v>156</v>
      </c>
      <c r="BK162" s="203">
        <f t="shared" si="49"/>
        <v>0</v>
      </c>
      <c r="BL162" s="23" t="s">
        <v>242</v>
      </c>
      <c r="BM162" s="23" t="s">
        <v>1164</v>
      </c>
    </row>
    <row r="163" spans="2:65" s="10" customFormat="1" ht="29.85" customHeight="1">
      <c r="B163" s="175"/>
      <c r="C163" s="176"/>
      <c r="D163" s="189" t="s">
        <v>69</v>
      </c>
      <c r="E163" s="190" t="s">
        <v>1165</v>
      </c>
      <c r="F163" s="190" t="s">
        <v>1166</v>
      </c>
      <c r="G163" s="176"/>
      <c r="H163" s="176"/>
      <c r="I163" s="179"/>
      <c r="J163" s="191">
        <f>BK163</f>
        <v>0</v>
      </c>
      <c r="K163" s="176"/>
      <c r="L163" s="181"/>
      <c r="M163" s="182"/>
      <c r="N163" s="183"/>
      <c r="O163" s="183"/>
      <c r="P163" s="184">
        <f>SUM(P164:P177)</f>
        <v>0</v>
      </c>
      <c r="Q163" s="183"/>
      <c r="R163" s="184">
        <f>SUM(R164:R177)</f>
        <v>0</v>
      </c>
      <c r="S163" s="183"/>
      <c r="T163" s="185">
        <f>SUM(T164:T177)</f>
        <v>0</v>
      </c>
      <c r="AR163" s="186" t="s">
        <v>156</v>
      </c>
      <c r="AT163" s="187" t="s">
        <v>69</v>
      </c>
      <c r="AU163" s="187" t="s">
        <v>78</v>
      </c>
      <c r="AY163" s="186" t="s">
        <v>147</v>
      </c>
      <c r="BK163" s="188">
        <f>SUM(BK164:BK177)</f>
        <v>0</v>
      </c>
    </row>
    <row r="164" spans="2:65" s="1" customFormat="1" ht="22.5" customHeight="1">
      <c r="B164" s="40"/>
      <c r="C164" s="192" t="s">
        <v>487</v>
      </c>
      <c r="D164" s="192" t="s">
        <v>150</v>
      </c>
      <c r="E164" s="193" t="s">
        <v>1167</v>
      </c>
      <c r="F164" s="194" t="s">
        <v>1168</v>
      </c>
      <c r="G164" s="195" t="s">
        <v>153</v>
      </c>
      <c r="H164" s="196">
        <v>7</v>
      </c>
      <c r="I164" s="197"/>
      <c r="J164" s="198">
        <f t="shared" ref="J164:J177" si="50">ROUND(I164*H164,2)</f>
        <v>0</v>
      </c>
      <c r="K164" s="194" t="s">
        <v>21</v>
      </c>
      <c r="L164" s="60"/>
      <c r="M164" s="199" t="s">
        <v>21</v>
      </c>
      <c r="N164" s="200" t="s">
        <v>42</v>
      </c>
      <c r="O164" s="41"/>
      <c r="P164" s="201">
        <f t="shared" ref="P164:P177" si="51">O164*H164</f>
        <v>0</v>
      </c>
      <c r="Q164" s="201">
        <v>0</v>
      </c>
      <c r="R164" s="201">
        <f t="shared" ref="R164:R177" si="52">Q164*H164</f>
        <v>0</v>
      </c>
      <c r="S164" s="201">
        <v>0</v>
      </c>
      <c r="T164" s="202">
        <f t="shared" ref="T164:T177" si="53">S164*H164</f>
        <v>0</v>
      </c>
      <c r="AR164" s="23" t="s">
        <v>242</v>
      </c>
      <c r="AT164" s="23" t="s">
        <v>150</v>
      </c>
      <c r="AU164" s="23" t="s">
        <v>156</v>
      </c>
      <c r="AY164" s="23" t="s">
        <v>147</v>
      </c>
      <c r="BE164" s="203">
        <f t="shared" ref="BE164:BE177" si="54">IF(N164="základní",J164,0)</f>
        <v>0</v>
      </c>
      <c r="BF164" s="203">
        <f t="shared" ref="BF164:BF177" si="55">IF(N164="snížená",J164,0)</f>
        <v>0</v>
      </c>
      <c r="BG164" s="203">
        <f t="shared" ref="BG164:BG177" si="56">IF(N164="zákl. přenesená",J164,0)</f>
        <v>0</v>
      </c>
      <c r="BH164" s="203">
        <f t="shared" ref="BH164:BH177" si="57">IF(N164="sníž. přenesená",J164,0)</f>
        <v>0</v>
      </c>
      <c r="BI164" s="203">
        <f t="shared" ref="BI164:BI177" si="58">IF(N164="nulová",J164,0)</f>
        <v>0</v>
      </c>
      <c r="BJ164" s="23" t="s">
        <v>156</v>
      </c>
      <c r="BK164" s="203">
        <f t="shared" ref="BK164:BK177" si="59">ROUND(I164*H164,2)</f>
        <v>0</v>
      </c>
      <c r="BL164" s="23" t="s">
        <v>242</v>
      </c>
      <c r="BM164" s="23" t="s">
        <v>761</v>
      </c>
    </row>
    <row r="165" spans="2:65" s="1" customFormat="1" ht="22.5" customHeight="1">
      <c r="B165" s="40"/>
      <c r="C165" s="192" t="s">
        <v>492</v>
      </c>
      <c r="D165" s="192" t="s">
        <v>150</v>
      </c>
      <c r="E165" s="193" t="s">
        <v>1169</v>
      </c>
      <c r="F165" s="194" t="s">
        <v>1170</v>
      </c>
      <c r="G165" s="195" t="s">
        <v>153</v>
      </c>
      <c r="H165" s="196">
        <v>7</v>
      </c>
      <c r="I165" s="197"/>
      <c r="J165" s="198">
        <f t="shared" si="50"/>
        <v>0</v>
      </c>
      <c r="K165" s="194" t="s">
        <v>21</v>
      </c>
      <c r="L165" s="60"/>
      <c r="M165" s="199" t="s">
        <v>21</v>
      </c>
      <c r="N165" s="200" t="s">
        <v>42</v>
      </c>
      <c r="O165" s="41"/>
      <c r="P165" s="201">
        <f t="shared" si="51"/>
        <v>0</v>
      </c>
      <c r="Q165" s="201">
        <v>0</v>
      </c>
      <c r="R165" s="201">
        <f t="shared" si="52"/>
        <v>0</v>
      </c>
      <c r="S165" s="201">
        <v>0</v>
      </c>
      <c r="T165" s="202">
        <f t="shared" si="53"/>
        <v>0</v>
      </c>
      <c r="AR165" s="23" t="s">
        <v>242</v>
      </c>
      <c r="AT165" s="23" t="s">
        <v>150</v>
      </c>
      <c r="AU165" s="23" t="s">
        <v>156</v>
      </c>
      <c r="AY165" s="23" t="s">
        <v>147</v>
      </c>
      <c r="BE165" s="203">
        <f t="shared" si="54"/>
        <v>0</v>
      </c>
      <c r="BF165" s="203">
        <f t="shared" si="55"/>
        <v>0</v>
      </c>
      <c r="BG165" s="203">
        <f t="shared" si="56"/>
        <v>0</v>
      </c>
      <c r="BH165" s="203">
        <f t="shared" si="57"/>
        <v>0</v>
      </c>
      <c r="BI165" s="203">
        <f t="shared" si="58"/>
        <v>0</v>
      </c>
      <c r="BJ165" s="23" t="s">
        <v>156</v>
      </c>
      <c r="BK165" s="203">
        <f t="shared" si="59"/>
        <v>0</v>
      </c>
      <c r="BL165" s="23" t="s">
        <v>242</v>
      </c>
      <c r="BM165" s="23" t="s">
        <v>769</v>
      </c>
    </row>
    <row r="166" spans="2:65" s="1" customFormat="1" ht="22.5" customHeight="1">
      <c r="B166" s="40"/>
      <c r="C166" s="192" t="s">
        <v>496</v>
      </c>
      <c r="D166" s="192" t="s">
        <v>150</v>
      </c>
      <c r="E166" s="193" t="s">
        <v>1171</v>
      </c>
      <c r="F166" s="194" t="s">
        <v>1172</v>
      </c>
      <c r="G166" s="195" t="s">
        <v>153</v>
      </c>
      <c r="H166" s="196">
        <v>7</v>
      </c>
      <c r="I166" s="197"/>
      <c r="J166" s="198">
        <f t="shared" si="50"/>
        <v>0</v>
      </c>
      <c r="K166" s="194" t="s">
        <v>21</v>
      </c>
      <c r="L166" s="60"/>
      <c r="M166" s="199" t="s">
        <v>21</v>
      </c>
      <c r="N166" s="200" t="s">
        <v>42</v>
      </c>
      <c r="O166" s="41"/>
      <c r="P166" s="201">
        <f t="shared" si="51"/>
        <v>0</v>
      </c>
      <c r="Q166" s="201">
        <v>0</v>
      </c>
      <c r="R166" s="201">
        <f t="shared" si="52"/>
        <v>0</v>
      </c>
      <c r="S166" s="201">
        <v>0</v>
      </c>
      <c r="T166" s="202">
        <f t="shared" si="53"/>
        <v>0</v>
      </c>
      <c r="AR166" s="23" t="s">
        <v>242</v>
      </c>
      <c r="AT166" s="23" t="s">
        <v>150</v>
      </c>
      <c r="AU166" s="23" t="s">
        <v>156</v>
      </c>
      <c r="AY166" s="23" t="s">
        <v>147</v>
      </c>
      <c r="BE166" s="203">
        <f t="shared" si="54"/>
        <v>0</v>
      </c>
      <c r="BF166" s="203">
        <f t="shared" si="55"/>
        <v>0</v>
      </c>
      <c r="BG166" s="203">
        <f t="shared" si="56"/>
        <v>0</v>
      </c>
      <c r="BH166" s="203">
        <f t="shared" si="57"/>
        <v>0</v>
      </c>
      <c r="BI166" s="203">
        <f t="shared" si="58"/>
        <v>0</v>
      </c>
      <c r="BJ166" s="23" t="s">
        <v>156</v>
      </c>
      <c r="BK166" s="203">
        <f t="shared" si="59"/>
        <v>0</v>
      </c>
      <c r="BL166" s="23" t="s">
        <v>242</v>
      </c>
      <c r="BM166" s="23" t="s">
        <v>777</v>
      </c>
    </row>
    <row r="167" spans="2:65" s="1" customFormat="1" ht="22.5" customHeight="1">
      <c r="B167" s="40"/>
      <c r="C167" s="192" t="s">
        <v>500</v>
      </c>
      <c r="D167" s="192" t="s">
        <v>150</v>
      </c>
      <c r="E167" s="193" t="s">
        <v>1173</v>
      </c>
      <c r="F167" s="194" t="s">
        <v>1174</v>
      </c>
      <c r="G167" s="195" t="s">
        <v>153</v>
      </c>
      <c r="H167" s="196">
        <v>6</v>
      </c>
      <c r="I167" s="197"/>
      <c r="J167" s="198">
        <f t="shared" si="50"/>
        <v>0</v>
      </c>
      <c r="K167" s="194" t="s">
        <v>21</v>
      </c>
      <c r="L167" s="60"/>
      <c r="M167" s="199" t="s">
        <v>21</v>
      </c>
      <c r="N167" s="200" t="s">
        <v>42</v>
      </c>
      <c r="O167" s="41"/>
      <c r="P167" s="201">
        <f t="shared" si="51"/>
        <v>0</v>
      </c>
      <c r="Q167" s="201">
        <v>0</v>
      </c>
      <c r="R167" s="201">
        <f t="shared" si="52"/>
        <v>0</v>
      </c>
      <c r="S167" s="201">
        <v>0</v>
      </c>
      <c r="T167" s="202">
        <f t="shared" si="53"/>
        <v>0</v>
      </c>
      <c r="AR167" s="23" t="s">
        <v>242</v>
      </c>
      <c r="AT167" s="23" t="s">
        <v>150</v>
      </c>
      <c r="AU167" s="23" t="s">
        <v>156</v>
      </c>
      <c r="AY167" s="23" t="s">
        <v>147</v>
      </c>
      <c r="BE167" s="203">
        <f t="shared" si="54"/>
        <v>0</v>
      </c>
      <c r="BF167" s="203">
        <f t="shared" si="55"/>
        <v>0</v>
      </c>
      <c r="BG167" s="203">
        <f t="shared" si="56"/>
        <v>0</v>
      </c>
      <c r="BH167" s="203">
        <f t="shared" si="57"/>
        <v>0</v>
      </c>
      <c r="BI167" s="203">
        <f t="shared" si="58"/>
        <v>0</v>
      </c>
      <c r="BJ167" s="23" t="s">
        <v>156</v>
      </c>
      <c r="BK167" s="203">
        <f t="shared" si="59"/>
        <v>0</v>
      </c>
      <c r="BL167" s="23" t="s">
        <v>242</v>
      </c>
      <c r="BM167" s="23" t="s">
        <v>785</v>
      </c>
    </row>
    <row r="168" spans="2:65" s="1" customFormat="1" ht="22.5" customHeight="1">
      <c r="B168" s="40"/>
      <c r="C168" s="192" t="s">
        <v>504</v>
      </c>
      <c r="D168" s="192" t="s">
        <v>150</v>
      </c>
      <c r="E168" s="193" t="s">
        <v>1175</v>
      </c>
      <c r="F168" s="194" t="s">
        <v>1176</v>
      </c>
      <c r="G168" s="195" t="s">
        <v>153</v>
      </c>
      <c r="H168" s="196">
        <v>1</v>
      </c>
      <c r="I168" s="197"/>
      <c r="J168" s="198">
        <f t="shared" si="50"/>
        <v>0</v>
      </c>
      <c r="K168" s="194" t="s">
        <v>21</v>
      </c>
      <c r="L168" s="60"/>
      <c r="M168" s="199" t="s">
        <v>21</v>
      </c>
      <c r="N168" s="200" t="s">
        <v>42</v>
      </c>
      <c r="O168" s="41"/>
      <c r="P168" s="201">
        <f t="shared" si="51"/>
        <v>0</v>
      </c>
      <c r="Q168" s="201">
        <v>0</v>
      </c>
      <c r="R168" s="201">
        <f t="shared" si="52"/>
        <v>0</v>
      </c>
      <c r="S168" s="201">
        <v>0</v>
      </c>
      <c r="T168" s="202">
        <f t="shared" si="53"/>
        <v>0</v>
      </c>
      <c r="AR168" s="23" t="s">
        <v>242</v>
      </c>
      <c r="AT168" s="23" t="s">
        <v>150</v>
      </c>
      <c r="AU168" s="23" t="s">
        <v>156</v>
      </c>
      <c r="AY168" s="23" t="s">
        <v>147</v>
      </c>
      <c r="BE168" s="203">
        <f t="shared" si="54"/>
        <v>0</v>
      </c>
      <c r="BF168" s="203">
        <f t="shared" si="55"/>
        <v>0</v>
      </c>
      <c r="BG168" s="203">
        <f t="shared" si="56"/>
        <v>0</v>
      </c>
      <c r="BH168" s="203">
        <f t="shared" si="57"/>
        <v>0</v>
      </c>
      <c r="BI168" s="203">
        <f t="shared" si="58"/>
        <v>0</v>
      </c>
      <c r="BJ168" s="23" t="s">
        <v>156</v>
      </c>
      <c r="BK168" s="203">
        <f t="shared" si="59"/>
        <v>0</v>
      </c>
      <c r="BL168" s="23" t="s">
        <v>242</v>
      </c>
      <c r="BM168" s="23" t="s">
        <v>799</v>
      </c>
    </row>
    <row r="169" spans="2:65" s="1" customFormat="1" ht="22.5" customHeight="1">
      <c r="B169" s="40"/>
      <c r="C169" s="192" t="s">
        <v>508</v>
      </c>
      <c r="D169" s="192" t="s">
        <v>150</v>
      </c>
      <c r="E169" s="193" t="s">
        <v>1177</v>
      </c>
      <c r="F169" s="194" t="s">
        <v>1178</v>
      </c>
      <c r="G169" s="195" t="s">
        <v>153</v>
      </c>
      <c r="H169" s="196">
        <v>7</v>
      </c>
      <c r="I169" s="197"/>
      <c r="J169" s="198">
        <f t="shared" si="50"/>
        <v>0</v>
      </c>
      <c r="K169" s="194" t="s">
        <v>21</v>
      </c>
      <c r="L169" s="60"/>
      <c r="M169" s="199" t="s">
        <v>21</v>
      </c>
      <c r="N169" s="200" t="s">
        <v>42</v>
      </c>
      <c r="O169" s="41"/>
      <c r="P169" s="201">
        <f t="shared" si="51"/>
        <v>0</v>
      </c>
      <c r="Q169" s="201">
        <v>0</v>
      </c>
      <c r="R169" s="201">
        <f t="shared" si="52"/>
        <v>0</v>
      </c>
      <c r="S169" s="201">
        <v>0</v>
      </c>
      <c r="T169" s="202">
        <f t="shared" si="53"/>
        <v>0</v>
      </c>
      <c r="AR169" s="23" t="s">
        <v>242</v>
      </c>
      <c r="AT169" s="23" t="s">
        <v>150</v>
      </c>
      <c r="AU169" s="23" t="s">
        <v>156</v>
      </c>
      <c r="AY169" s="23" t="s">
        <v>147</v>
      </c>
      <c r="BE169" s="203">
        <f t="shared" si="54"/>
        <v>0</v>
      </c>
      <c r="BF169" s="203">
        <f t="shared" si="55"/>
        <v>0</v>
      </c>
      <c r="BG169" s="203">
        <f t="shared" si="56"/>
        <v>0</v>
      </c>
      <c r="BH169" s="203">
        <f t="shared" si="57"/>
        <v>0</v>
      </c>
      <c r="BI169" s="203">
        <f t="shared" si="58"/>
        <v>0</v>
      </c>
      <c r="BJ169" s="23" t="s">
        <v>156</v>
      </c>
      <c r="BK169" s="203">
        <f t="shared" si="59"/>
        <v>0</v>
      </c>
      <c r="BL169" s="23" t="s">
        <v>242</v>
      </c>
      <c r="BM169" s="23" t="s">
        <v>812</v>
      </c>
    </row>
    <row r="170" spans="2:65" s="1" customFormat="1" ht="22.5" customHeight="1">
      <c r="B170" s="40"/>
      <c r="C170" s="192" t="s">
        <v>512</v>
      </c>
      <c r="D170" s="192" t="s">
        <v>150</v>
      </c>
      <c r="E170" s="193" t="s">
        <v>1179</v>
      </c>
      <c r="F170" s="194" t="s">
        <v>1180</v>
      </c>
      <c r="G170" s="195" t="s">
        <v>165</v>
      </c>
      <c r="H170" s="196">
        <v>20</v>
      </c>
      <c r="I170" s="197"/>
      <c r="J170" s="198">
        <f t="shared" si="50"/>
        <v>0</v>
      </c>
      <c r="K170" s="194" t="s">
        <v>21</v>
      </c>
      <c r="L170" s="60"/>
      <c r="M170" s="199" t="s">
        <v>21</v>
      </c>
      <c r="N170" s="200" t="s">
        <v>42</v>
      </c>
      <c r="O170" s="41"/>
      <c r="P170" s="201">
        <f t="shared" si="51"/>
        <v>0</v>
      </c>
      <c r="Q170" s="201">
        <v>0</v>
      </c>
      <c r="R170" s="201">
        <f t="shared" si="52"/>
        <v>0</v>
      </c>
      <c r="S170" s="201">
        <v>0</v>
      </c>
      <c r="T170" s="202">
        <f t="shared" si="53"/>
        <v>0</v>
      </c>
      <c r="AR170" s="23" t="s">
        <v>242</v>
      </c>
      <c r="AT170" s="23" t="s">
        <v>150</v>
      </c>
      <c r="AU170" s="23" t="s">
        <v>156</v>
      </c>
      <c r="AY170" s="23" t="s">
        <v>147</v>
      </c>
      <c r="BE170" s="203">
        <f t="shared" si="54"/>
        <v>0</v>
      </c>
      <c r="BF170" s="203">
        <f t="shared" si="55"/>
        <v>0</v>
      </c>
      <c r="BG170" s="203">
        <f t="shared" si="56"/>
        <v>0</v>
      </c>
      <c r="BH170" s="203">
        <f t="shared" si="57"/>
        <v>0</v>
      </c>
      <c r="BI170" s="203">
        <f t="shared" si="58"/>
        <v>0</v>
      </c>
      <c r="BJ170" s="23" t="s">
        <v>156</v>
      </c>
      <c r="BK170" s="203">
        <f t="shared" si="59"/>
        <v>0</v>
      </c>
      <c r="BL170" s="23" t="s">
        <v>242</v>
      </c>
      <c r="BM170" s="23" t="s">
        <v>822</v>
      </c>
    </row>
    <row r="171" spans="2:65" s="1" customFormat="1" ht="22.5" customHeight="1">
      <c r="B171" s="40"/>
      <c r="C171" s="231" t="s">
        <v>516</v>
      </c>
      <c r="D171" s="231" t="s">
        <v>243</v>
      </c>
      <c r="E171" s="232" t="s">
        <v>1181</v>
      </c>
      <c r="F171" s="233" t="s">
        <v>1182</v>
      </c>
      <c r="G171" s="234" t="s">
        <v>153</v>
      </c>
      <c r="H171" s="235">
        <v>1</v>
      </c>
      <c r="I171" s="236"/>
      <c r="J171" s="237">
        <f t="shared" si="50"/>
        <v>0</v>
      </c>
      <c r="K171" s="233" t="s">
        <v>21</v>
      </c>
      <c r="L171" s="238"/>
      <c r="M171" s="239" t="s">
        <v>21</v>
      </c>
      <c r="N171" s="240" t="s">
        <v>42</v>
      </c>
      <c r="O171" s="41"/>
      <c r="P171" s="201">
        <f t="shared" si="51"/>
        <v>0</v>
      </c>
      <c r="Q171" s="201">
        <v>0</v>
      </c>
      <c r="R171" s="201">
        <f t="shared" si="52"/>
        <v>0</v>
      </c>
      <c r="S171" s="201">
        <v>0</v>
      </c>
      <c r="T171" s="202">
        <f t="shared" si="53"/>
        <v>0</v>
      </c>
      <c r="AR171" s="23" t="s">
        <v>332</v>
      </c>
      <c r="AT171" s="23" t="s">
        <v>243</v>
      </c>
      <c r="AU171" s="23" t="s">
        <v>156</v>
      </c>
      <c r="AY171" s="23" t="s">
        <v>147</v>
      </c>
      <c r="BE171" s="203">
        <f t="shared" si="54"/>
        <v>0</v>
      </c>
      <c r="BF171" s="203">
        <f t="shared" si="55"/>
        <v>0</v>
      </c>
      <c r="BG171" s="203">
        <f t="shared" si="56"/>
        <v>0</v>
      </c>
      <c r="BH171" s="203">
        <f t="shared" si="57"/>
        <v>0</v>
      </c>
      <c r="BI171" s="203">
        <f t="shared" si="58"/>
        <v>0</v>
      </c>
      <c r="BJ171" s="23" t="s">
        <v>156</v>
      </c>
      <c r="BK171" s="203">
        <f t="shared" si="59"/>
        <v>0</v>
      </c>
      <c r="BL171" s="23" t="s">
        <v>242</v>
      </c>
      <c r="BM171" s="23" t="s">
        <v>831</v>
      </c>
    </row>
    <row r="172" spans="2:65" s="1" customFormat="1" ht="22.5" customHeight="1">
      <c r="B172" s="40"/>
      <c r="C172" s="231" t="s">
        <v>520</v>
      </c>
      <c r="D172" s="231" t="s">
        <v>243</v>
      </c>
      <c r="E172" s="232" t="s">
        <v>1183</v>
      </c>
      <c r="F172" s="233" t="s">
        <v>1184</v>
      </c>
      <c r="G172" s="234" t="s">
        <v>153</v>
      </c>
      <c r="H172" s="235">
        <v>1</v>
      </c>
      <c r="I172" s="236"/>
      <c r="J172" s="237">
        <f t="shared" si="50"/>
        <v>0</v>
      </c>
      <c r="K172" s="233" t="s">
        <v>21</v>
      </c>
      <c r="L172" s="238"/>
      <c r="M172" s="239" t="s">
        <v>21</v>
      </c>
      <c r="N172" s="240" t="s">
        <v>42</v>
      </c>
      <c r="O172" s="41"/>
      <c r="P172" s="201">
        <f t="shared" si="51"/>
        <v>0</v>
      </c>
      <c r="Q172" s="201">
        <v>0</v>
      </c>
      <c r="R172" s="201">
        <f t="shared" si="52"/>
        <v>0</v>
      </c>
      <c r="S172" s="201">
        <v>0</v>
      </c>
      <c r="T172" s="202">
        <f t="shared" si="53"/>
        <v>0</v>
      </c>
      <c r="AR172" s="23" t="s">
        <v>332</v>
      </c>
      <c r="AT172" s="23" t="s">
        <v>243</v>
      </c>
      <c r="AU172" s="23" t="s">
        <v>156</v>
      </c>
      <c r="AY172" s="23" t="s">
        <v>147</v>
      </c>
      <c r="BE172" s="203">
        <f t="shared" si="54"/>
        <v>0</v>
      </c>
      <c r="BF172" s="203">
        <f t="shared" si="55"/>
        <v>0</v>
      </c>
      <c r="BG172" s="203">
        <f t="shared" si="56"/>
        <v>0</v>
      </c>
      <c r="BH172" s="203">
        <f t="shared" si="57"/>
        <v>0</v>
      </c>
      <c r="BI172" s="203">
        <f t="shared" si="58"/>
        <v>0</v>
      </c>
      <c r="BJ172" s="23" t="s">
        <v>156</v>
      </c>
      <c r="BK172" s="203">
        <f t="shared" si="59"/>
        <v>0</v>
      </c>
      <c r="BL172" s="23" t="s">
        <v>242</v>
      </c>
      <c r="BM172" s="23" t="s">
        <v>840</v>
      </c>
    </row>
    <row r="173" spans="2:65" s="1" customFormat="1" ht="22.5" customHeight="1">
      <c r="B173" s="40"/>
      <c r="C173" s="231" t="s">
        <v>524</v>
      </c>
      <c r="D173" s="231" t="s">
        <v>243</v>
      </c>
      <c r="E173" s="232" t="s">
        <v>1185</v>
      </c>
      <c r="F173" s="233" t="s">
        <v>1186</v>
      </c>
      <c r="G173" s="234" t="s">
        <v>153</v>
      </c>
      <c r="H173" s="235">
        <v>1</v>
      </c>
      <c r="I173" s="236"/>
      <c r="J173" s="237">
        <f t="shared" si="50"/>
        <v>0</v>
      </c>
      <c r="K173" s="233" t="s">
        <v>21</v>
      </c>
      <c r="L173" s="238"/>
      <c r="M173" s="239" t="s">
        <v>21</v>
      </c>
      <c r="N173" s="240" t="s">
        <v>42</v>
      </c>
      <c r="O173" s="41"/>
      <c r="P173" s="201">
        <f t="shared" si="51"/>
        <v>0</v>
      </c>
      <c r="Q173" s="201">
        <v>0</v>
      </c>
      <c r="R173" s="201">
        <f t="shared" si="52"/>
        <v>0</v>
      </c>
      <c r="S173" s="201">
        <v>0</v>
      </c>
      <c r="T173" s="202">
        <f t="shared" si="53"/>
        <v>0</v>
      </c>
      <c r="AR173" s="23" t="s">
        <v>332</v>
      </c>
      <c r="AT173" s="23" t="s">
        <v>243</v>
      </c>
      <c r="AU173" s="23" t="s">
        <v>156</v>
      </c>
      <c r="AY173" s="23" t="s">
        <v>147</v>
      </c>
      <c r="BE173" s="203">
        <f t="shared" si="54"/>
        <v>0</v>
      </c>
      <c r="BF173" s="203">
        <f t="shared" si="55"/>
        <v>0</v>
      </c>
      <c r="BG173" s="203">
        <f t="shared" si="56"/>
        <v>0</v>
      </c>
      <c r="BH173" s="203">
        <f t="shared" si="57"/>
        <v>0</v>
      </c>
      <c r="BI173" s="203">
        <f t="shared" si="58"/>
        <v>0</v>
      </c>
      <c r="BJ173" s="23" t="s">
        <v>156</v>
      </c>
      <c r="BK173" s="203">
        <f t="shared" si="59"/>
        <v>0</v>
      </c>
      <c r="BL173" s="23" t="s">
        <v>242</v>
      </c>
      <c r="BM173" s="23" t="s">
        <v>855</v>
      </c>
    </row>
    <row r="174" spans="2:65" s="1" customFormat="1" ht="22.5" customHeight="1">
      <c r="B174" s="40"/>
      <c r="C174" s="231" t="s">
        <v>528</v>
      </c>
      <c r="D174" s="231" t="s">
        <v>243</v>
      </c>
      <c r="E174" s="232" t="s">
        <v>1187</v>
      </c>
      <c r="F174" s="233" t="s">
        <v>1188</v>
      </c>
      <c r="G174" s="234" t="s">
        <v>153</v>
      </c>
      <c r="H174" s="235">
        <v>1</v>
      </c>
      <c r="I174" s="236"/>
      <c r="J174" s="237">
        <f t="shared" si="50"/>
        <v>0</v>
      </c>
      <c r="K174" s="233" t="s">
        <v>21</v>
      </c>
      <c r="L174" s="238"/>
      <c r="M174" s="239" t="s">
        <v>21</v>
      </c>
      <c r="N174" s="240" t="s">
        <v>42</v>
      </c>
      <c r="O174" s="41"/>
      <c r="P174" s="201">
        <f t="shared" si="51"/>
        <v>0</v>
      </c>
      <c r="Q174" s="201">
        <v>0</v>
      </c>
      <c r="R174" s="201">
        <f t="shared" si="52"/>
        <v>0</v>
      </c>
      <c r="S174" s="201">
        <v>0</v>
      </c>
      <c r="T174" s="202">
        <f t="shared" si="53"/>
        <v>0</v>
      </c>
      <c r="AR174" s="23" t="s">
        <v>332</v>
      </c>
      <c r="AT174" s="23" t="s">
        <v>243</v>
      </c>
      <c r="AU174" s="23" t="s">
        <v>156</v>
      </c>
      <c r="AY174" s="23" t="s">
        <v>147</v>
      </c>
      <c r="BE174" s="203">
        <f t="shared" si="54"/>
        <v>0</v>
      </c>
      <c r="BF174" s="203">
        <f t="shared" si="55"/>
        <v>0</v>
      </c>
      <c r="BG174" s="203">
        <f t="shared" si="56"/>
        <v>0</v>
      </c>
      <c r="BH174" s="203">
        <f t="shared" si="57"/>
        <v>0</v>
      </c>
      <c r="BI174" s="203">
        <f t="shared" si="58"/>
        <v>0</v>
      </c>
      <c r="BJ174" s="23" t="s">
        <v>156</v>
      </c>
      <c r="BK174" s="203">
        <f t="shared" si="59"/>
        <v>0</v>
      </c>
      <c r="BL174" s="23" t="s">
        <v>242</v>
      </c>
      <c r="BM174" s="23" t="s">
        <v>866</v>
      </c>
    </row>
    <row r="175" spans="2:65" s="1" customFormat="1" ht="22.5" customHeight="1">
      <c r="B175" s="40"/>
      <c r="C175" s="231" t="s">
        <v>532</v>
      </c>
      <c r="D175" s="231" t="s">
        <v>243</v>
      </c>
      <c r="E175" s="232" t="s">
        <v>1189</v>
      </c>
      <c r="F175" s="233" t="s">
        <v>1190</v>
      </c>
      <c r="G175" s="234" t="s">
        <v>153</v>
      </c>
      <c r="H175" s="235">
        <v>1</v>
      </c>
      <c r="I175" s="236"/>
      <c r="J175" s="237">
        <f t="shared" si="50"/>
        <v>0</v>
      </c>
      <c r="K175" s="233" t="s">
        <v>21</v>
      </c>
      <c r="L175" s="238"/>
      <c r="M175" s="239" t="s">
        <v>21</v>
      </c>
      <c r="N175" s="240" t="s">
        <v>42</v>
      </c>
      <c r="O175" s="41"/>
      <c r="P175" s="201">
        <f t="shared" si="51"/>
        <v>0</v>
      </c>
      <c r="Q175" s="201">
        <v>0</v>
      </c>
      <c r="R175" s="201">
        <f t="shared" si="52"/>
        <v>0</v>
      </c>
      <c r="S175" s="201">
        <v>0</v>
      </c>
      <c r="T175" s="202">
        <f t="shared" si="53"/>
        <v>0</v>
      </c>
      <c r="AR175" s="23" t="s">
        <v>332</v>
      </c>
      <c r="AT175" s="23" t="s">
        <v>243</v>
      </c>
      <c r="AU175" s="23" t="s">
        <v>156</v>
      </c>
      <c r="AY175" s="23" t="s">
        <v>147</v>
      </c>
      <c r="BE175" s="203">
        <f t="shared" si="54"/>
        <v>0</v>
      </c>
      <c r="BF175" s="203">
        <f t="shared" si="55"/>
        <v>0</v>
      </c>
      <c r="BG175" s="203">
        <f t="shared" si="56"/>
        <v>0</v>
      </c>
      <c r="BH175" s="203">
        <f t="shared" si="57"/>
        <v>0</v>
      </c>
      <c r="BI175" s="203">
        <f t="shared" si="58"/>
        <v>0</v>
      </c>
      <c r="BJ175" s="23" t="s">
        <v>156</v>
      </c>
      <c r="BK175" s="203">
        <f t="shared" si="59"/>
        <v>0</v>
      </c>
      <c r="BL175" s="23" t="s">
        <v>242</v>
      </c>
      <c r="BM175" s="23" t="s">
        <v>876</v>
      </c>
    </row>
    <row r="176" spans="2:65" s="1" customFormat="1" ht="22.5" customHeight="1">
      <c r="B176" s="40"/>
      <c r="C176" s="231" t="s">
        <v>536</v>
      </c>
      <c r="D176" s="231" t="s">
        <v>243</v>
      </c>
      <c r="E176" s="232" t="s">
        <v>1191</v>
      </c>
      <c r="F176" s="233" t="s">
        <v>1192</v>
      </c>
      <c r="G176" s="234" t="s">
        <v>153</v>
      </c>
      <c r="H176" s="235">
        <v>2</v>
      </c>
      <c r="I176" s="236"/>
      <c r="J176" s="237">
        <f t="shared" si="50"/>
        <v>0</v>
      </c>
      <c r="K176" s="233" t="s">
        <v>21</v>
      </c>
      <c r="L176" s="238"/>
      <c r="M176" s="239" t="s">
        <v>21</v>
      </c>
      <c r="N176" s="240" t="s">
        <v>42</v>
      </c>
      <c r="O176" s="41"/>
      <c r="P176" s="201">
        <f t="shared" si="51"/>
        <v>0</v>
      </c>
      <c r="Q176" s="201">
        <v>0</v>
      </c>
      <c r="R176" s="201">
        <f t="shared" si="52"/>
        <v>0</v>
      </c>
      <c r="S176" s="201">
        <v>0</v>
      </c>
      <c r="T176" s="202">
        <f t="shared" si="53"/>
        <v>0</v>
      </c>
      <c r="AR176" s="23" t="s">
        <v>332</v>
      </c>
      <c r="AT176" s="23" t="s">
        <v>243</v>
      </c>
      <c r="AU176" s="23" t="s">
        <v>156</v>
      </c>
      <c r="AY176" s="23" t="s">
        <v>147</v>
      </c>
      <c r="BE176" s="203">
        <f t="shared" si="54"/>
        <v>0</v>
      </c>
      <c r="BF176" s="203">
        <f t="shared" si="55"/>
        <v>0</v>
      </c>
      <c r="BG176" s="203">
        <f t="shared" si="56"/>
        <v>0</v>
      </c>
      <c r="BH176" s="203">
        <f t="shared" si="57"/>
        <v>0</v>
      </c>
      <c r="BI176" s="203">
        <f t="shared" si="58"/>
        <v>0</v>
      </c>
      <c r="BJ176" s="23" t="s">
        <v>156</v>
      </c>
      <c r="BK176" s="203">
        <f t="shared" si="59"/>
        <v>0</v>
      </c>
      <c r="BL176" s="23" t="s">
        <v>242</v>
      </c>
      <c r="BM176" s="23" t="s">
        <v>885</v>
      </c>
    </row>
    <row r="177" spans="2:65" s="1" customFormat="1" ht="22.5" customHeight="1">
      <c r="B177" s="40"/>
      <c r="C177" s="192" t="s">
        <v>540</v>
      </c>
      <c r="D177" s="192" t="s">
        <v>150</v>
      </c>
      <c r="E177" s="193" t="s">
        <v>1193</v>
      </c>
      <c r="F177" s="194" t="s">
        <v>1194</v>
      </c>
      <c r="G177" s="195" t="s">
        <v>369</v>
      </c>
      <c r="H177" s="257"/>
      <c r="I177" s="197"/>
      <c r="J177" s="198">
        <f t="shared" si="50"/>
        <v>0</v>
      </c>
      <c r="K177" s="194" t="s">
        <v>191</v>
      </c>
      <c r="L177" s="60"/>
      <c r="M177" s="199" t="s">
        <v>21</v>
      </c>
      <c r="N177" s="200" t="s">
        <v>42</v>
      </c>
      <c r="O177" s="41"/>
      <c r="P177" s="201">
        <f t="shared" si="51"/>
        <v>0</v>
      </c>
      <c r="Q177" s="201">
        <v>0</v>
      </c>
      <c r="R177" s="201">
        <f t="shared" si="52"/>
        <v>0</v>
      </c>
      <c r="S177" s="201">
        <v>0</v>
      </c>
      <c r="T177" s="202">
        <f t="shared" si="53"/>
        <v>0</v>
      </c>
      <c r="AR177" s="23" t="s">
        <v>242</v>
      </c>
      <c r="AT177" s="23" t="s">
        <v>150</v>
      </c>
      <c r="AU177" s="23" t="s">
        <v>156</v>
      </c>
      <c r="AY177" s="23" t="s">
        <v>147</v>
      </c>
      <c r="BE177" s="203">
        <f t="shared" si="54"/>
        <v>0</v>
      </c>
      <c r="BF177" s="203">
        <f t="shared" si="55"/>
        <v>0</v>
      </c>
      <c r="BG177" s="203">
        <f t="shared" si="56"/>
        <v>0</v>
      </c>
      <c r="BH177" s="203">
        <f t="shared" si="57"/>
        <v>0</v>
      </c>
      <c r="BI177" s="203">
        <f t="shared" si="58"/>
        <v>0</v>
      </c>
      <c r="BJ177" s="23" t="s">
        <v>156</v>
      </c>
      <c r="BK177" s="203">
        <f t="shared" si="59"/>
        <v>0</v>
      </c>
      <c r="BL177" s="23" t="s">
        <v>242</v>
      </c>
      <c r="BM177" s="23" t="s">
        <v>1195</v>
      </c>
    </row>
    <row r="178" spans="2:65" s="10" customFormat="1" ht="29.85" customHeight="1">
      <c r="B178" s="175"/>
      <c r="C178" s="176"/>
      <c r="D178" s="189" t="s">
        <v>69</v>
      </c>
      <c r="E178" s="190" t="s">
        <v>937</v>
      </c>
      <c r="F178" s="190" t="s">
        <v>1196</v>
      </c>
      <c r="G178" s="176"/>
      <c r="H178" s="176"/>
      <c r="I178" s="179"/>
      <c r="J178" s="191">
        <f>BK178</f>
        <v>0</v>
      </c>
      <c r="K178" s="176"/>
      <c r="L178" s="181"/>
      <c r="M178" s="182"/>
      <c r="N178" s="183"/>
      <c r="O178" s="183"/>
      <c r="P178" s="184">
        <f>P179</f>
        <v>0</v>
      </c>
      <c r="Q178" s="183"/>
      <c r="R178" s="184">
        <f>R179</f>
        <v>0</v>
      </c>
      <c r="S178" s="183"/>
      <c r="T178" s="185">
        <f>T179</f>
        <v>0</v>
      </c>
      <c r="AR178" s="186" t="s">
        <v>156</v>
      </c>
      <c r="AT178" s="187" t="s">
        <v>69</v>
      </c>
      <c r="AU178" s="187" t="s">
        <v>78</v>
      </c>
      <c r="AY178" s="186" t="s">
        <v>147</v>
      </c>
      <c r="BK178" s="188">
        <f>BK179</f>
        <v>0</v>
      </c>
    </row>
    <row r="179" spans="2:65" s="1" customFormat="1" ht="22.5" customHeight="1">
      <c r="B179" s="40"/>
      <c r="C179" s="192" t="s">
        <v>544</v>
      </c>
      <c r="D179" s="192" t="s">
        <v>150</v>
      </c>
      <c r="E179" s="193" t="s">
        <v>1197</v>
      </c>
      <c r="F179" s="194" t="s">
        <v>1198</v>
      </c>
      <c r="G179" s="195" t="s">
        <v>276</v>
      </c>
      <c r="H179" s="196">
        <v>92</v>
      </c>
      <c r="I179" s="197"/>
      <c r="J179" s="198">
        <f>ROUND(I179*H179,2)</f>
        <v>0</v>
      </c>
      <c r="K179" s="194" t="s">
        <v>21</v>
      </c>
      <c r="L179" s="60"/>
      <c r="M179" s="199" t="s">
        <v>21</v>
      </c>
      <c r="N179" s="200" t="s">
        <v>42</v>
      </c>
      <c r="O179" s="41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AR179" s="23" t="s">
        <v>242</v>
      </c>
      <c r="AT179" s="23" t="s">
        <v>150</v>
      </c>
      <c r="AU179" s="23" t="s">
        <v>156</v>
      </c>
      <c r="AY179" s="23" t="s">
        <v>147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23" t="s">
        <v>156</v>
      </c>
      <c r="BK179" s="203">
        <f>ROUND(I179*H179,2)</f>
        <v>0</v>
      </c>
      <c r="BL179" s="23" t="s">
        <v>242</v>
      </c>
      <c r="BM179" s="23" t="s">
        <v>911</v>
      </c>
    </row>
    <row r="180" spans="2:65" s="10" customFormat="1" ht="29.85" customHeight="1">
      <c r="B180" s="175"/>
      <c r="C180" s="176"/>
      <c r="D180" s="189" t="s">
        <v>69</v>
      </c>
      <c r="E180" s="190" t="s">
        <v>955</v>
      </c>
      <c r="F180" s="190" t="s">
        <v>1199</v>
      </c>
      <c r="G180" s="176"/>
      <c r="H180" s="176"/>
      <c r="I180" s="179"/>
      <c r="J180" s="191">
        <f>BK180</f>
        <v>0</v>
      </c>
      <c r="K180" s="176"/>
      <c r="L180" s="181"/>
      <c r="M180" s="182"/>
      <c r="N180" s="183"/>
      <c r="O180" s="183"/>
      <c r="P180" s="184">
        <f>P181</f>
        <v>0</v>
      </c>
      <c r="Q180" s="183"/>
      <c r="R180" s="184">
        <f>R181</f>
        <v>0</v>
      </c>
      <c r="S180" s="183"/>
      <c r="T180" s="185">
        <f>T181</f>
        <v>0</v>
      </c>
      <c r="AR180" s="186" t="s">
        <v>156</v>
      </c>
      <c r="AT180" s="187" t="s">
        <v>69</v>
      </c>
      <c r="AU180" s="187" t="s">
        <v>78</v>
      </c>
      <c r="AY180" s="186" t="s">
        <v>147</v>
      </c>
      <c r="BK180" s="188">
        <f>BK181</f>
        <v>0</v>
      </c>
    </row>
    <row r="181" spans="2:65" s="1" customFormat="1" ht="22.5" customHeight="1">
      <c r="B181" s="40"/>
      <c r="C181" s="192" t="s">
        <v>548</v>
      </c>
      <c r="D181" s="192" t="s">
        <v>150</v>
      </c>
      <c r="E181" s="193" t="s">
        <v>1200</v>
      </c>
      <c r="F181" s="194" t="s">
        <v>1201</v>
      </c>
      <c r="G181" s="195" t="s">
        <v>165</v>
      </c>
      <c r="H181" s="196">
        <v>1</v>
      </c>
      <c r="I181" s="197"/>
      <c r="J181" s="198">
        <f>ROUND(I181*H181,2)</f>
        <v>0</v>
      </c>
      <c r="K181" s="194" t="s">
        <v>21</v>
      </c>
      <c r="L181" s="60"/>
      <c r="M181" s="199" t="s">
        <v>21</v>
      </c>
      <c r="N181" s="259" t="s">
        <v>42</v>
      </c>
      <c r="O181" s="260"/>
      <c r="P181" s="261">
        <f>O181*H181</f>
        <v>0</v>
      </c>
      <c r="Q181" s="261">
        <v>0</v>
      </c>
      <c r="R181" s="261">
        <f>Q181*H181</f>
        <v>0</v>
      </c>
      <c r="S181" s="261">
        <v>0</v>
      </c>
      <c r="T181" s="262">
        <f>S181*H181</f>
        <v>0</v>
      </c>
      <c r="AR181" s="23" t="s">
        <v>242</v>
      </c>
      <c r="AT181" s="23" t="s">
        <v>150</v>
      </c>
      <c r="AU181" s="23" t="s">
        <v>156</v>
      </c>
      <c r="AY181" s="23" t="s">
        <v>147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3" t="s">
        <v>156</v>
      </c>
      <c r="BK181" s="203">
        <f>ROUND(I181*H181,2)</f>
        <v>0</v>
      </c>
      <c r="BL181" s="23" t="s">
        <v>242</v>
      </c>
      <c r="BM181" s="23" t="s">
        <v>920</v>
      </c>
    </row>
    <row r="182" spans="2:65" s="1" customFormat="1" ht="6.95" customHeight="1">
      <c r="B182" s="55"/>
      <c r="C182" s="56"/>
      <c r="D182" s="56"/>
      <c r="E182" s="56"/>
      <c r="F182" s="56"/>
      <c r="G182" s="56"/>
      <c r="H182" s="56"/>
      <c r="I182" s="138"/>
      <c r="J182" s="56"/>
      <c r="K182" s="56"/>
      <c r="L182" s="60"/>
    </row>
  </sheetData>
  <sheetProtection algorithmName="SHA-512" hashValue="M3+Kz3HRdkEceE03Y4qbRwQ+/boKYUYmGyOUKLDr4yls1/EpxfYRsLj06cr34fNTxeuIcd3L2WmCdlL7eSq5/Q==" saltValue="BtL6yT0p4CkazqJmERp6nA==" spinCount="100000" sheet="1" objects="1" scenarios="1" formatCells="0" formatColumns="0" formatRows="0" sort="0" autoFilter="0"/>
  <autoFilter ref="C87:K181"/>
  <mergeCells count="9"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8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95</v>
      </c>
      <c r="G1" s="386" t="s">
        <v>96</v>
      </c>
      <c r="H1" s="386"/>
      <c r="I1" s="114"/>
      <c r="J1" s="113" t="s">
        <v>97</v>
      </c>
      <c r="K1" s="112" t="s">
        <v>98</v>
      </c>
      <c r="L1" s="113" t="s">
        <v>99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3" t="s">
        <v>85</v>
      </c>
    </row>
    <row r="3" spans="1:70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78</v>
      </c>
    </row>
    <row r="4" spans="1:70" ht="36.950000000000003" customHeight="1">
      <c r="B4" s="27"/>
      <c r="C4" s="28"/>
      <c r="D4" s="29" t="s">
        <v>100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1:70" ht="22.5" customHeight="1">
      <c r="B7" s="27"/>
      <c r="C7" s="28"/>
      <c r="D7" s="28"/>
      <c r="E7" s="379" t="str">
        <f>'Rekapitulace stavby'!K6</f>
        <v>Oprava a modernizace volných bytů o velikosti 1+3 v domech Zapletalova 257/14, Sionkova 1501/7 a Chrustova 263/14,</v>
      </c>
      <c r="F7" s="380"/>
      <c r="G7" s="380"/>
      <c r="H7" s="380"/>
      <c r="I7" s="116"/>
      <c r="J7" s="28"/>
      <c r="K7" s="30"/>
    </row>
    <row r="8" spans="1:70" s="1" customFormat="1">
      <c r="B8" s="40"/>
      <c r="C8" s="41"/>
      <c r="D8" s="36" t="s">
        <v>101</v>
      </c>
      <c r="E8" s="41"/>
      <c r="F8" s="41"/>
      <c r="G8" s="41"/>
      <c r="H8" s="41"/>
      <c r="I8" s="117"/>
      <c r="J8" s="41"/>
      <c r="K8" s="44"/>
    </row>
    <row r="9" spans="1:70" s="1" customFormat="1" ht="36.950000000000003" customHeight="1">
      <c r="B9" s="40"/>
      <c r="C9" s="41"/>
      <c r="D9" s="41"/>
      <c r="E9" s="381" t="s">
        <v>1202</v>
      </c>
      <c r="F9" s="382"/>
      <c r="G9" s="382"/>
      <c r="H9" s="382"/>
      <c r="I9" s="117"/>
      <c r="J9" s="41"/>
      <c r="K9" s="44"/>
    </row>
    <row r="10" spans="1:70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5" customHeight="1">
      <c r="B12" s="40"/>
      <c r="C12" s="41"/>
      <c r="D12" s="36" t="s">
        <v>23</v>
      </c>
      <c r="E12" s="41"/>
      <c r="F12" s="34" t="s">
        <v>29</v>
      </c>
      <c r="G12" s="41"/>
      <c r="H12" s="41"/>
      <c r="I12" s="118" t="s">
        <v>25</v>
      </c>
      <c r="J12" s="119" t="str">
        <f>'Rekapitulace stavby'!AN8</f>
        <v>17.5.2017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tr">
        <f>IF('Rekapitulace stavby'!AN10="","",'Rekapitulace stavby'!AN10)</f>
        <v/>
      </c>
      <c r="K14" s="44"/>
    </row>
    <row r="15" spans="1:70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8" t="s">
        <v>30</v>
      </c>
      <c r="J15" s="34" t="str">
        <f>IF('Rekapitulace stavby'!AN11="","",'Rekapitulace stavby'!AN11)</f>
        <v/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18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8" t="s">
        <v>30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35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48" t="s">
        <v>21</v>
      </c>
      <c r="F24" s="348"/>
      <c r="G24" s="348"/>
      <c r="H24" s="348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36</v>
      </c>
      <c r="E27" s="41"/>
      <c r="F27" s="41"/>
      <c r="G27" s="41"/>
      <c r="H27" s="41"/>
      <c r="I27" s="117"/>
      <c r="J27" s="127">
        <f>ROUND(J100,2)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38</v>
      </c>
      <c r="G29" s="41"/>
      <c r="H29" s="41"/>
      <c r="I29" s="128" t="s">
        <v>37</v>
      </c>
      <c r="J29" s="45" t="s">
        <v>39</v>
      </c>
      <c r="K29" s="44"/>
    </row>
    <row r="30" spans="2:11" s="1" customFormat="1" ht="14.45" customHeight="1">
      <c r="B30" s="40"/>
      <c r="C30" s="41"/>
      <c r="D30" s="48" t="s">
        <v>40</v>
      </c>
      <c r="E30" s="48" t="s">
        <v>41</v>
      </c>
      <c r="F30" s="129">
        <f>ROUND(SUM(BE100:BE437), 2)</f>
        <v>0</v>
      </c>
      <c r="G30" s="41"/>
      <c r="H30" s="41"/>
      <c r="I30" s="130">
        <v>0.21</v>
      </c>
      <c r="J30" s="129">
        <f>ROUND(ROUND((SUM(BE100:BE437)),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42</v>
      </c>
      <c r="F31" s="129">
        <f>ROUND(SUM(BF100:BF437), 2)</f>
        <v>0</v>
      </c>
      <c r="G31" s="41"/>
      <c r="H31" s="41"/>
      <c r="I31" s="130">
        <v>0.15</v>
      </c>
      <c r="J31" s="129">
        <f>ROUND(ROUND((SUM(BF100:BF437)),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43</v>
      </c>
      <c r="F32" s="129">
        <f>ROUND(SUM(BG100:BG437),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44</v>
      </c>
      <c r="F33" s="129">
        <f>ROUND(SUM(BH100:BH437),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45</v>
      </c>
      <c r="F34" s="129">
        <f>ROUND(SUM(BI100:BI437),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46</v>
      </c>
      <c r="E36" s="78"/>
      <c r="F36" s="78"/>
      <c r="G36" s="133" t="s">
        <v>47</v>
      </c>
      <c r="H36" s="134" t="s">
        <v>48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>
      <c r="B42" s="40"/>
      <c r="C42" s="29" t="s">
        <v>103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79" t="str">
        <f>E7</f>
        <v>Oprava a modernizace volných bytů o velikosti 1+3 v domech Zapletalova 257/14, Sionkova 1501/7 a Chrustova 263/14,</v>
      </c>
      <c r="F45" s="380"/>
      <c r="G45" s="380"/>
      <c r="H45" s="380"/>
      <c r="I45" s="117"/>
      <c r="J45" s="41"/>
      <c r="K45" s="44"/>
    </row>
    <row r="46" spans="2:11" s="1" customFormat="1" ht="14.45" customHeight="1">
      <c r="B46" s="40"/>
      <c r="C46" s="36" t="s">
        <v>101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1" t="str">
        <f>E9</f>
        <v>02 - Byt č. 4 - Sionkova 1501/7, k.ú. Slezská Ostrava</v>
      </c>
      <c r="F47" s="382"/>
      <c r="G47" s="382"/>
      <c r="H47" s="382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18" t="s">
        <v>25</v>
      </c>
      <c r="J49" s="119" t="str">
        <f>IF(J12="","",J12)</f>
        <v>17.5.2017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8" t="s">
        <v>33</v>
      </c>
      <c r="J51" s="34" t="str">
        <f>E21</f>
        <v xml:space="preserve"> </v>
      </c>
      <c r="K51" s="44"/>
    </row>
    <row r="52" spans="2:47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>
      <c r="B54" s="40"/>
      <c r="C54" s="143" t="s">
        <v>104</v>
      </c>
      <c r="D54" s="131"/>
      <c r="E54" s="131"/>
      <c r="F54" s="131"/>
      <c r="G54" s="131"/>
      <c r="H54" s="131"/>
      <c r="I54" s="144"/>
      <c r="J54" s="145" t="s">
        <v>105</v>
      </c>
      <c r="K54" s="146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106</v>
      </c>
      <c r="D56" s="41"/>
      <c r="E56" s="41"/>
      <c r="F56" s="41"/>
      <c r="G56" s="41"/>
      <c r="H56" s="41"/>
      <c r="I56" s="117"/>
      <c r="J56" s="127">
        <f>J100</f>
        <v>0</v>
      </c>
      <c r="K56" s="44"/>
      <c r="AU56" s="23" t="s">
        <v>107</v>
      </c>
    </row>
    <row r="57" spans="2:47" s="7" customFormat="1" ht="24.95" customHeight="1">
      <c r="B57" s="148"/>
      <c r="C57" s="149"/>
      <c r="D57" s="150" t="s">
        <v>108</v>
      </c>
      <c r="E57" s="151"/>
      <c r="F57" s="151"/>
      <c r="G57" s="151"/>
      <c r="H57" s="151"/>
      <c r="I57" s="152"/>
      <c r="J57" s="153">
        <f>J101</f>
        <v>0</v>
      </c>
      <c r="K57" s="154"/>
    </row>
    <row r="58" spans="2:47" s="8" customFormat="1" ht="19.899999999999999" customHeight="1">
      <c r="B58" s="155"/>
      <c r="C58" s="156"/>
      <c r="D58" s="157" t="s">
        <v>109</v>
      </c>
      <c r="E58" s="158"/>
      <c r="F58" s="158"/>
      <c r="G58" s="158"/>
      <c r="H58" s="158"/>
      <c r="I58" s="159"/>
      <c r="J58" s="160">
        <f>J102</f>
        <v>0</v>
      </c>
      <c r="K58" s="161"/>
    </row>
    <row r="59" spans="2:47" s="8" customFormat="1" ht="19.899999999999999" customHeight="1">
      <c r="B59" s="155"/>
      <c r="C59" s="156"/>
      <c r="D59" s="157" t="s">
        <v>110</v>
      </c>
      <c r="E59" s="158"/>
      <c r="F59" s="158"/>
      <c r="G59" s="158"/>
      <c r="H59" s="158"/>
      <c r="I59" s="159"/>
      <c r="J59" s="160">
        <f>J110</f>
        <v>0</v>
      </c>
      <c r="K59" s="161"/>
    </row>
    <row r="60" spans="2:47" s="8" customFormat="1" ht="19.899999999999999" customHeight="1">
      <c r="B60" s="155"/>
      <c r="C60" s="156"/>
      <c r="D60" s="157" t="s">
        <v>111</v>
      </c>
      <c r="E60" s="158"/>
      <c r="F60" s="158"/>
      <c r="G60" s="158"/>
      <c r="H60" s="158"/>
      <c r="I60" s="159"/>
      <c r="J60" s="160">
        <f>J148</f>
        <v>0</v>
      </c>
      <c r="K60" s="161"/>
    </row>
    <row r="61" spans="2:47" s="8" customFormat="1" ht="19.899999999999999" customHeight="1">
      <c r="B61" s="155"/>
      <c r="C61" s="156"/>
      <c r="D61" s="157" t="s">
        <v>112</v>
      </c>
      <c r="E61" s="158"/>
      <c r="F61" s="158"/>
      <c r="G61" s="158"/>
      <c r="H61" s="158"/>
      <c r="I61" s="159"/>
      <c r="J61" s="160">
        <f>J177</f>
        <v>0</v>
      </c>
      <c r="K61" s="161"/>
    </row>
    <row r="62" spans="2:47" s="8" customFormat="1" ht="19.899999999999999" customHeight="1">
      <c r="B62" s="155"/>
      <c r="C62" s="156"/>
      <c r="D62" s="157" t="s">
        <v>113</v>
      </c>
      <c r="E62" s="158"/>
      <c r="F62" s="158"/>
      <c r="G62" s="158"/>
      <c r="H62" s="158"/>
      <c r="I62" s="159"/>
      <c r="J62" s="160">
        <f>J184</f>
        <v>0</v>
      </c>
      <c r="K62" s="161"/>
    </row>
    <row r="63" spans="2:47" s="7" customFormat="1" ht="24.95" customHeight="1">
      <c r="B63" s="148"/>
      <c r="C63" s="149"/>
      <c r="D63" s="150" t="s">
        <v>114</v>
      </c>
      <c r="E63" s="151"/>
      <c r="F63" s="151"/>
      <c r="G63" s="151"/>
      <c r="H63" s="151"/>
      <c r="I63" s="152"/>
      <c r="J63" s="153">
        <f>J186</f>
        <v>0</v>
      </c>
      <c r="K63" s="154"/>
    </row>
    <row r="64" spans="2:47" s="8" customFormat="1" ht="19.899999999999999" customHeight="1">
      <c r="B64" s="155"/>
      <c r="C64" s="156"/>
      <c r="D64" s="157" t="s">
        <v>115</v>
      </c>
      <c r="E64" s="158"/>
      <c r="F64" s="158"/>
      <c r="G64" s="158"/>
      <c r="H64" s="158"/>
      <c r="I64" s="159"/>
      <c r="J64" s="160">
        <f>J187</f>
        <v>0</v>
      </c>
      <c r="K64" s="161"/>
    </row>
    <row r="65" spans="2:11" s="8" customFormat="1" ht="19.899999999999999" customHeight="1">
      <c r="B65" s="155"/>
      <c r="C65" s="156"/>
      <c r="D65" s="157" t="s">
        <v>1203</v>
      </c>
      <c r="E65" s="158"/>
      <c r="F65" s="158"/>
      <c r="G65" s="158"/>
      <c r="H65" s="158"/>
      <c r="I65" s="159"/>
      <c r="J65" s="160">
        <f>J196</f>
        <v>0</v>
      </c>
      <c r="K65" s="161"/>
    </row>
    <row r="66" spans="2:11" s="8" customFormat="1" ht="19.899999999999999" customHeight="1">
      <c r="B66" s="155"/>
      <c r="C66" s="156"/>
      <c r="D66" s="157" t="s">
        <v>116</v>
      </c>
      <c r="E66" s="158"/>
      <c r="F66" s="158"/>
      <c r="G66" s="158"/>
      <c r="H66" s="158"/>
      <c r="I66" s="159"/>
      <c r="J66" s="160">
        <f>J205</f>
        <v>0</v>
      </c>
      <c r="K66" s="161"/>
    </row>
    <row r="67" spans="2:11" s="8" customFormat="1" ht="19.899999999999999" customHeight="1">
      <c r="B67" s="155"/>
      <c r="C67" s="156"/>
      <c r="D67" s="157" t="s">
        <v>117</v>
      </c>
      <c r="E67" s="158"/>
      <c r="F67" s="158"/>
      <c r="G67" s="158"/>
      <c r="H67" s="158"/>
      <c r="I67" s="159"/>
      <c r="J67" s="160">
        <f>J218</f>
        <v>0</v>
      </c>
      <c r="K67" s="161"/>
    </row>
    <row r="68" spans="2:11" s="8" customFormat="1" ht="19.899999999999999" customHeight="1">
      <c r="B68" s="155"/>
      <c r="C68" s="156"/>
      <c r="D68" s="157" t="s">
        <v>118</v>
      </c>
      <c r="E68" s="158"/>
      <c r="F68" s="158"/>
      <c r="G68" s="158"/>
      <c r="H68" s="158"/>
      <c r="I68" s="159"/>
      <c r="J68" s="160">
        <f>J234</f>
        <v>0</v>
      </c>
      <c r="K68" s="161"/>
    </row>
    <row r="69" spans="2:11" s="8" customFormat="1" ht="19.899999999999999" customHeight="1">
      <c r="B69" s="155"/>
      <c r="C69" s="156"/>
      <c r="D69" s="157" t="s">
        <v>119</v>
      </c>
      <c r="E69" s="158"/>
      <c r="F69" s="158"/>
      <c r="G69" s="158"/>
      <c r="H69" s="158"/>
      <c r="I69" s="159"/>
      <c r="J69" s="160">
        <f>J256</f>
        <v>0</v>
      </c>
      <c r="K69" s="161"/>
    </row>
    <row r="70" spans="2:11" s="8" customFormat="1" ht="19.899999999999999" customHeight="1">
      <c r="B70" s="155"/>
      <c r="C70" s="156"/>
      <c r="D70" s="157" t="s">
        <v>120</v>
      </c>
      <c r="E70" s="158"/>
      <c r="F70" s="158"/>
      <c r="G70" s="158"/>
      <c r="H70" s="158"/>
      <c r="I70" s="159"/>
      <c r="J70" s="160">
        <f>J287</f>
        <v>0</v>
      </c>
      <c r="K70" s="161"/>
    </row>
    <row r="71" spans="2:11" s="8" customFormat="1" ht="19.899999999999999" customHeight="1">
      <c r="B71" s="155"/>
      <c r="C71" s="156"/>
      <c r="D71" s="157" t="s">
        <v>121</v>
      </c>
      <c r="E71" s="158"/>
      <c r="F71" s="158"/>
      <c r="G71" s="158"/>
      <c r="H71" s="158"/>
      <c r="I71" s="159"/>
      <c r="J71" s="160">
        <f>J295</f>
        <v>0</v>
      </c>
      <c r="K71" s="161"/>
    </row>
    <row r="72" spans="2:11" s="8" customFormat="1" ht="19.899999999999999" customHeight="1">
      <c r="B72" s="155"/>
      <c r="C72" s="156"/>
      <c r="D72" s="157" t="s">
        <v>122</v>
      </c>
      <c r="E72" s="158"/>
      <c r="F72" s="158"/>
      <c r="G72" s="158"/>
      <c r="H72" s="158"/>
      <c r="I72" s="159"/>
      <c r="J72" s="160">
        <f>J299</f>
        <v>0</v>
      </c>
      <c r="K72" s="161"/>
    </row>
    <row r="73" spans="2:11" s="8" customFormat="1" ht="19.899999999999999" customHeight="1">
      <c r="B73" s="155"/>
      <c r="C73" s="156"/>
      <c r="D73" s="157" t="s">
        <v>123</v>
      </c>
      <c r="E73" s="158"/>
      <c r="F73" s="158"/>
      <c r="G73" s="158"/>
      <c r="H73" s="158"/>
      <c r="I73" s="159"/>
      <c r="J73" s="160">
        <f>J320</f>
        <v>0</v>
      </c>
      <c r="K73" s="161"/>
    </row>
    <row r="74" spans="2:11" s="8" customFormat="1" ht="19.899999999999999" customHeight="1">
      <c r="B74" s="155"/>
      <c r="C74" s="156"/>
      <c r="D74" s="157" t="s">
        <v>124</v>
      </c>
      <c r="E74" s="158"/>
      <c r="F74" s="158"/>
      <c r="G74" s="158"/>
      <c r="H74" s="158"/>
      <c r="I74" s="159"/>
      <c r="J74" s="160">
        <f>J346</f>
        <v>0</v>
      </c>
      <c r="K74" s="161"/>
    </row>
    <row r="75" spans="2:11" s="8" customFormat="1" ht="19.899999999999999" customHeight="1">
      <c r="B75" s="155"/>
      <c r="C75" s="156"/>
      <c r="D75" s="157" t="s">
        <v>125</v>
      </c>
      <c r="E75" s="158"/>
      <c r="F75" s="158"/>
      <c r="G75" s="158"/>
      <c r="H75" s="158"/>
      <c r="I75" s="159"/>
      <c r="J75" s="160">
        <f>J377</f>
        <v>0</v>
      </c>
      <c r="K75" s="161"/>
    </row>
    <row r="76" spans="2:11" s="8" customFormat="1" ht="19.899999999999999" customHeight="1">
      <c r="B76" s="155"/>
      <c r="C76" s="156"/>
      <c r="D76" s="157" t="s">
        <v>126</v>
      </c>
      <c r="E76" s="158"/>
      <c r="F76" s="158"/>
      <c r="G76" s="158"/>
      <c r="H76" s="158"/>
      <c r="I76" s="159"/>
      <c r="J76" s="160">
        <f>J380</f>
        <v>0</v>
      </c>
      <c r="K76" s="161"/>
    </row>
    <row r="77" spans="2:11" s="8" customFormat="1" ht="19.899999999999999" customHeight="1">
      <c r="B77" s="155"/>
      <c r="C77" s="156"/>
      <c r="D77" s="157" t="s">
        <v>127</v>
      </c>
      <c r="E77" s="158"/>
      <c r="F77" s="158"/>
      <c r="G77" s="158"/>
      <c r="H77" s="158"/>
      <c r="I77" s="159"/>
      <c r="J77" s="160">
        <f>J396</f>
        <v>0</v>
      </c>
      <c r="K77" s="161"/>
    </row>
    <row r="78" spans="2:11" s="8" customFormat="1" ht="19.899999999999999" customHeight="1">
      <c r="B78" s="155"/>
      <c r="C78" s="156"/>
      <c r="D78" s="157" t="s">
        <v>128</v>
      </c>
      <c r="E78" s="158"/>
      <c r="F78" s="158"/>
      <c r="G78" s="158"/>
      <c r="H78" s="158"/>
      <c r="I78" s="159"/>
      <c r="J78" s="160">
        <f>J407</f>
        <v>0</v>
      </c>
      <c r="K78" s="161"/>
    </row>
    <row r="79" spans="2:11" s="7" customFormat="1" ht="24.95" customHeight="1">
      <c r="B79" s="148"/>
      <c r="C79" s="149"/>
      <c r="D79" s="150" t="s">
        <v>129</v>
      </c>
      <c r="E79" s="151"/>
      <c r="F79" s="151"/>
      <c r="G79" s="151"/>
      <c r="H79" s="151"/>
      <c r="I79" s="152"/>
      <c r="J79" s="153">
        <f>J433</f>
        <v>0</v>
      </c>
      <c r="K79" s="154"/>
    </row>
    <row r="80" spans="2:11" s="8" customFormat="1" ht="19.899999999999999" customHeight="1">
      <c r="B80" s="155"/>
      <c r="C80" s="156"/>
      <c r="D80" s="157" t="s">
        <v>130</v>
      </c>
      <c r="E80" s="158"/>
      <c r="F80" s="158"/>
      <c r="G80" s="158"/>
      <c r="H80" s="158"/>
      <c r="I80" s="159"/>
      <c r="J80" s="160">
        <f>J434</f>
        <v>0</v>
      </c>
      <c r="K80" s="161"/>
    </row>
    <row r="81" spans="2:12" s="1" customFormat="1" ht="21.75" customHeight="1">
      <c r="B81" s="40"/>
      <c r="C81" s="41"/>
      <c r="D81" s="41"/>
      <c r="E81" s="41"/>
      <c r="F81" s="41"/>
      <c r="G81" s="41"/>
      <c r="H81" s="41"/>
      <c r="I81" s="117"/>
      <c r="J81" s="41"/>
      <c r="K81" s="44"/>
    </row>
    <row r="82" spans="2:12" s="1" customFormat="1" ht="6.95" customHeight="1">
      <c r="B82" s="55"/>
      <c r="C82" s="56"/>
      <c r="D82" s="56"/>
      <c r="E82" s="56"/>
      <c r="F82" s="56"/>
      <c r="G82" s="56"/>
      <c r="H82" s="56"/>
      <c r="I82" s="138"/>
      <c r="J82" s="56"/>
      <c r="K82" s="57"/>
    </row>
    <row r="86" spans="2:12" s="1" customFormat="1" ht="6.95" customHeight="1">
      <c r="B86" s="58"/>
      <c r="C86" s="59"/>
      <c r="D86" s="59"/>
      <c r="E86" s="59"/>
      <c r="F86" s="59"/>
      <c r="G86" s="59"/>
      <c r="H86" s="59"/>
      <c r="I86" s="141"/>
      <c r="J86" s="59"/>
      <c r="K86" s="59"/>
      <c r="L86" s="60"/>
    </row>
    <row r="87" spans="2:12" s="1" customFormat="1" ht="36.950000000000003" customHeight="1">
      <c r="B87" s="40"/>
      <c r="C87" s="61" t="s">
        <v>131</v>
      </c>
      <c r="D87" s="62"/>
      <c r="E87" s="62"/>
      <c r="F87" s="62"/>
      <c r="G87" s="62"/>
      <c r="H87" s="62"/>
      <c r="I87" s="162"/>
      <c r="J87" s="62"/>
      <c r="K87" s="62"/>
      <c r="L87" s="60"/>
    </row>
    <row r="88" spans="2:12" s="1" customFormat="1" ht="6.95" customHeight="1">
      <c r="B88" s="40"/>
      <c r="C88" s="62"/>
      <c r="D88" s="62"/>
      <c r="E88" s="62"/>
      <c r="F88" s="62"/>
      <c r="G88" s="62"/>
      <c r="H88" s="62"/>
      <c r="I88" s="162"/>
      <c r="J88" s="62"/>
      <c r="K88" s="62"/>
      <c r="L88" s="60"/>
    </row>
    <row r="89" spans="2:12" s="1" customFormat="1" ht="14.45" customHeight="1">
      <c r="B89" s="40"/>
      <c r="C89" s="64" t="s">
        <v>18</v>
      </c>
      <c r="D89" s="62"/>
      <c r="E89" s="62"/>
      <c r="F89" s="62"/>
      <c r="G89" s="62"/>
      <c r="H89" s="62"/>
      <c r="I89" s="162"/>
      <c r="J89" s="62"/>
      <c r="K89" s="62"/>
      <c r="L89" s="60"/>
    </row>
    <row r="90" spans="2:12" s="1" customFormat="1" ht="22.5" customHeight="1">
      <c r="B90" s="40"/>
      <c r="C90" s="62"/>
      <c r="D90" s="62"/>
      <c r="E90" s="383" t="str">
        <f>E7</f>
        <v>Oprava a modernizace volných bytů o velikosti 1+3 v domech Zapletalova 257/14, Sionkova 1501/7 a Chrustova 263/14,</v>
      </c>
      <c r="F90" s="384"/>
      <c r="G90" s="384"/>
      <c r="H90" s="384"/>
      <c r="I90" s="162"/>
      <c r="J90" s="62"/>
      <c r="K90" s="62"/>
      <c r="L90" s="60"/>
    </row>
    <row r="91" spans="2:12" s="1" customFormat="1" ht="14.45" customHeight="1">
      <c r="B91" s="40"/>
      <c r="C91" s="64" t="s">
        <v>101</v>
      </c>
      <c r="D91" s="62"/>
      <c r="E91" s="62"/>
      <c r="F91" s="62"/>
      <c r="G91" s="62"/>
      <c r="H91" s="62"/>
      <c r="I91" s="162"/>
      <c r="J91" s="62"/>
      <c r="K91" s="62"/>
      <c r="L91" s="60"/>
    </row>
    <row r="92" spans="2:12" s="1" customFormat="1" ht="23.25" customHeight="1">
      <c r="B92" s="40"/>
      <c r="C92" s="62"/>
      <c r="D92" s="62"/>
      <c r="E92" s="359" t="str">
        <f>E9</f>
        <v>02 - Byt č. 4 - Sionkova 1501/7, k.ú. Slezská Ostrava</v>
      </c>
      <c r="F92" s="385"/>
      <c r="G92" s="385"/>
      <c r="H92" s="385"/>
      <c r="I92" s="162"/>
      <c r="J92" s="62"/>
      <c r="K92" s="62"/>
      <c r="L92" s="60"/>
    </row>
    <row r="93" spans="2:12" s="1" customFormat="1" ht="6.95" customHeight="1">
      <c r="B93" s="40"/>
      <c r="C93" s="62"/>
      <c r="D93" s="62"/>
      <c r="E93" s="62"/>
      <c r="F93" s="62"/>
      <c r="G93" s="62"/>
      <c r="H93" s="62"/>
      <c r="I93" s="162"/>
      <c r="J93" s="62"/>
      <c r="K93" s="62"/>
      <c r="L93" s="60"/>
    </row>
    <row r="94" spans="2:12" s="1" customFormat="1" ht="18" customHeight="1">
      <c r="B94" s="40"/>
      <c r="C94" s="64" t="s">
        <v>23</v>
      </c>
      <c r="D94" s="62"/>
      <c r="E94" s="62"/>
      <c r="F94" s="163" t="str">
        <f>F12</f>
        <v xml:space="preserve"> </v>
      </c>
      <c r="G94" s="62"/>
      <c r="H94" s="62"/>
      <c r="I94" s="164" t="s">
        <v>25</v>
      </c>
      <c r="J94" s="72" t="str">
        <f>IF(J12="","",J12)</f>
        <v>17.5.2017</v>
      </c>
      <c r="K94" s="62"/>
      <c r="L94" s="60"/>
    </row>
    <row r="95" spans="2:12" s="1" customFormat="1" ht="6.95" customHeight="1">
      <c r="B95" s="40"/>
      <c r="C95" s="62"/>
      <c r="D95" s="62"/>
      <c r="E95" s="62"/>
      <c r="F95" s="62"/>
      <c r="G95" s="62"/>
      <c r="H95" s="62"/>
      <c r="I95" s="162"/>
      <c r="J95" s="62"/>
      <c r="K95" s="62"/>
      <c r="L95" s="60"/>
    </row>
    <row r="96" spans="2:12" s="1" customFormat="1">
      <c r="B96" s="40"/>
      <c r="C96" s="64" t="s">
        <v>27</v>
      </c>
      <c r="D96" s="62"/>
      <c r="E96" s="62"/>
      <c r="F96" s="163" t="str">
        <f>E15</f>
        <v xml:space="preserve"> </v>
      </c>
      <c r="G96" s="62"/>
      <c r="H96" s="62"/>
      <c r="I96" s="164" t="s">
        <v>33</v>
      </c>
      <c r="J96" s="163" t="str">
        <f>E21</f>
        <v xml:space="preserve"> </v>
      </c>
      <c r="K96" s="62"/>
      <c r="L96" s="60"/>
    </row>
    <row r="97" spans="2:65" s="1" customFormat="1" ht="14.45" customHeight="1">
      <c r="B97" s="40"/>
      <c r="C97" s="64" t="s">
        <v>31</v>
      </c>
      <c r="D97" s="62"/>
      <c r="E97" s="62"/>
      <c r="F97" s="163" t="str">
        <f>IF(E18="","",E18)</f>
        <v/>
      </c>
      <c r="G97" s="62"/>
      <c r="H97" s="62"/>
      <c r="I97" s="162"/>
      <c r="J97" s="62"/>
      <c r="K97" s="62"/>
      <c r="L97" s="60"/>
    </row>
    <row r="98" spans="2:65" s="1" customFormat="1" ht="10.35" customHeight="1">
      <c r="B98" s="40"/>
      <c r="C98" s="62"/>
      <c r="D98" s="62"/>
      <c r="E98" s="62"/>
      <c r="F98" s="62"/>
      <c r="G98" s="62"/>
      <c r="H98" s="62"/>
      <c r="I98" s="162"/>
      <c r="J98" s="62"/>
      <c r="K98" s="62"/>
      <c r="L98" s="60"/>
    </row>
    <row r="99" spans="2:65" s="9" customFormat="1" ht="29.25" customHeight="1">
      <c r="B99" s="165"/>
      <c r="C99" s="166" t="s">
        <v>132</v>
      </c>
      <c r="D99" s="167" t="s">
        <v>55</v>
      </c>
      <c r="E99" s="167" t="s">
        <v>51</v>
      </c>
      <c r="F99" s="167" t="s">
        <v>133</v>
      </c>
      <c r="G99" s="167" t="s">
        <v>134</v>
      </c>
      <c r="H99" s="167" t="s">
        <v>135</v>
      </c>
      <c r="I99" s="168" t="s">
        <v>136</v>
      </c>
      <c r="J99" s="167" t="s">
        <v>105</v>
      </c>
      <c r="K99" s="169" t="s">
        <v>137</v>
      </c>
      <c r="L99" s="170"/>
      <c r="M99" s="80" t="s">
        <v>138</v>
      </c>
      <c r="N99" s="81" t="s">
        <v>40</v>
      </c>
      <c r="O99" s="81" t="s">
        <v>139</v>
      </c>
      <c r="P99" s="81" t="s">
        <v>140</v>
      </c>
      <c r="Q99" s="81" t="s">
        <v>141</v>
      </c>
      <c r="R99" s="81" t="s">
        <v>142</v>
      </c>
      <c r="S99" s="81" t="s">
        <v>143</v>
      </c>
      <c r="T99" s="82" t="s">
        <v>144</v>
      </c>
    </row>
    <row r="100" spans="2:65" s="1" customFormat="1" ht="29.25" customHeight="1">
      <c r="B100" s="40"/>
      <c r="C100" s="86" t="s">
        <v>106</v>
      </c>
      <c r="D100" s="62"/>
      <c r="E100" s="62"/>
      <c r="F100" s="62"/>
      <c r="G100" s="62"/>
      <c r="H100" s="62"/>
      <c r="I100" s="162"/>
      <c r="J100" s="171">
        <f>BK100</f>
        <v>0</v>
      </c>
      <c r="K100" s="62"/>
      <c r="L100" s="60"/>
      <c r="M100" s="83"/>
      <c r="N100" s="84"/>
      <c r="O100" s="84"/>
      <c r="P100" s="172">
        <f>P101+P186+P433</f>
        <v>0</v>
      </c>
      <c r="Q100" s="84"/>
      <c r="R100" s="172">
        <f>R101+R186+R433</f>
        <v>6.0634806686000005</v>
      </c>
      <c r="S100" s="84"/>
      <c r="T100" s="173">
        <f>T101+T186+T433</f>
        <v>9.2427889600000004</v>
      </c>
      <c r="AT100" s="23" t="s">
        <v>69</v>
      </c>
      <c r="AU100" s="23" t="s">
        <v>107</v>
      </c>
      <c r="BK100" s="174">
        <f>BK101+BK186+BK433</f>
        <v>0</v>
      </c>
    </row>
    <row r="101" spans="2:65" s="10" customFormat="1" ht="37.35" customHeight="1">
      <c r="B101" s="175"/>
      <c r="C101" s="176"/>
      <c r="D101" s="177" t="s">
        <v>69</v>
      </c>
      <c r="E101" s="178" t="s">
        <v>145</v>
      </c>
      <c r="F101" s="178" t="s">
        <v>146</v>
      </c>
      <c r="G101" s="176"/>
      <c r="H101" s="176"/>
      <c r="I101" s="179"/>
      <c r="J101" s="180">
        <f>BK101</f>
        <v>0</v>
      </c>
      <c r="K101" s="176"/>
      <c r="L101" s="181"/>
      <c r="M101" s="182"/>
      <c r="N101" s="183"/>
      <c r="O101" s="183"/>
      <c r="P101" s="184">
        <f>P102+P110+P148+P177+P184</f>
        <v>0</v>
      </c>
      <c r="Q101" s="183"/>
      <c r="R101" s="184">
        <f>R102+R110+R148+R177+R184</f>
        <v>3.6712192800000003</v>
      </c>
      <c r="S101" s="183"/>
      <c r="T101" s="185">
        <f>T102+T110+T148+T177+T184</f>
        <v>7.1020629999999993</v>
      </c>
      <c r="AR101" s="186" t="s">
        <v>78</v>
      </c>
      <c r="AT101" s="187" t="s">
        <v>69</v>
      </c>
      <c r="AU101" s="187" t="s">
        <v>70</v>
      </c>
      <c r="AY101" s="186" t="s">
        <v>147</v>
      </c>
      <c r="BK101" s="188">
        <f>BK102+BK110+BK148+BK177+BK184</f>
        <v>0</v>
      </c>
    </row>
    <row r="102" spans="2:65" s="10" customFormat="1" ht="19.899999999999999" customHeight="1">
      <c r="B102" s="175"/>
      <c r="C102" s="176"/>
      <c r="D102" s="189" t="s">
        <v>69</v>
      </c>
      <c r="E102" s="190" t="s">
        <v>148</v>
      </c>
      <c r="F102" s="190" t="s">
        <v>149</v>
      </c>
      <c r="G102" s="176"/>
      <c r="H102" s="176"/>
      <c r="I102" s="179"/>
      <c r="J102" s="191">
        <f>BK102</f>
        <v>0</v>
      </c>
      <c r="K102" s="176"/>
      <c r="L102" s="181"/>
      <c r="M102" s="182"/>
      <c r="N102" s="183"/>
      <c r="O102" s="183"/>
      <c r="P102" s="184">
        <f>SUM(P103:P109)</f>
        <v>0</v>
      </c>
      <c r="Q102" s="183"/>
      <c r="R102" s="184">
        <f>SUM(R103:R109)</f>
        <v>0.44223739999999995</v>
      </c>
      <c r="S102" s="183"/>
      <c r="T102" s="185">
        <f>SUM(T103:T109)</f>
        <v>0</v>
      </c>
      <c r="AR102" s="186" t="s">
        <v>78</v>
      </c>
      <c r="AT102" s="187" t="s">
        <v>69</v>
      </c>
      <c r="AU102" s="187" t="s">
        <v>78</v>
      </c>
      <c r="AY102" s="186" t="s">
        <v>147</v>
      </c>
      <c r="BK102" s="188">
        <f>SUM(BK103:BK109)</f>
        <v>0</v>
      </c>
    </row>
    <row r="103" spans="2:65" s="1" customFormat="1" ht="31.5" customHeight="1">
      <c r="B103" s="40"/>
      <c r="C103" s="192" t="s">
        <v>78</v>
      </c>
      <c r="D103" s="192" t="s">
        <v>150</v>
      </c>
      <c r="E103" s="193" t="s">
        <v>160</v>
      </c>
      <c r="F103" s="194" t="s">
        <v>161</v>
      </c>
      <c r="G103" s="195" t="s">
        <v>153</v>
      </c>
      <c r="H103" s="196">
        <v>1</v>
      </c>
      <c r="I103" s="197"/>
      <c r="J103" s="198">
        <f>ROUND(I103*H103,2)</f>
        <v>0</v>
      </c>
      <c r="K103" s="194" t="s">
        <v>154</v>
      </c>
      <c r="L103" s="60"/>
      <c r="M103" s="199" t="s">
        <v>21</v>
      </c>
      <c r="N103" s="200" t="s">
        <v>42</v>
      </c>
      <c r="O103" s="41"/>
      <c r="P103" s="201">
        <f>O103*H103</f>
        <v>0</v>
      </c>
      <c r="Q103" s="201">
        <v>2.6839999999999999E-2</v>
      </c>
      <c r="R103" s="201">
        <f>Q103*H103</f>
        <v>2.6839999999999999E-2</v>
      </c>
      <c r="S103" s="201">
        <v>0</v>
      </c>
      <c r="T103" s="202">
        <f>S103*H103</f>
        <v>0</v>
      </c>
      <c r="AR103" s="23" t="s">
        <v>155</v>
      </c>
      <c r="AT103" s="23" t="s">
        <v>150</v>
      </c>
      <c r="AU103" s="23" t="s">
        <v>156</v>
      </c>
      <c r="AY103" s="23" t="s">
        <v>147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3" t="s">
        <v>156</v>
      </c>
      <c r="BK103" s="203">
        <f>ROUND(I103*H103,2)</f>
        <v>0</v>
      </c>
      <c r="BL103" s="23" t="s">
        <v>155</v>
      </c>
      <c r="BM103" s="23" t="s">
        <v>1204</v>
      </c>
    </row>
    <row r="104" spans="2:65" s="1" customFormat="1" ht="22.5" customHeight="1">
      <c r="B104" s="40"/>
      <c r="C104" s="192" t="s">
        <v>156</v>
      </c>
      <c r="D104" s="192" t="s">
        <v>150</v>
      </c>
      <c r="E104" s="193" t="s">
        <v>163</v>
      </c>
      <c r="F104" s="194" t="s">
        <v>164</v>
      </c>
      <c r="G104" s="195" t="s">
        <v>165</v>
      </c>
      <c r="H104" s="196">
        <v>3.6</v>
      </c>
      <c r="I104" s="197"/>
      <c r="J104" s="198">
        <f>ROUND(I104*H104,2)</f>
        <v>0</v>
      </c>
      <c r="K104" s="194" t="s">
        <v>154</v>
      </c>
      <c r="L104" s="60"/>
      <c r="M104" s="199" t="s">
        <v>21</v>
      </c>
      <c r="N104" s="200" t="s">
        <v>42</v>
      </c>
      <c r="O104" s="41"/>
      <c r="P104" s="201">
        <f>O104*H104</f>
        <v>0</v>
      </c>
      <c r="Q104" s="201">
        <v>6.8419999999999995E-2</v>
      </c>
      <c r="R104" s="201">
        <f>Q104*H104</f>
        <v>0.24631199999999998</v>
      </c>
      <c r="S104" s="201">
        <v>0</v>
      </c>
      <c r="T104" s="202">
        <f>S104*H104</f>
        <v>0</v>
      </c>
      <c r="AR104" s="23" t="s">
        <v>155</v>
      </c>
      <c r="AT104" s="23" t="s">
        <v>150</v>
      </c>
      <c r="AU104" s="23" t="s">
        <v>156</v>
      </c>
      <c r="AY104" s="23" t="s">
        <v>147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3" t="s">
        <v>156</v>
      </c>
      <c r="BK104" s="203">
        <f>ROUND(I104*H104,2)</f>
        <v>0</v>
      </c>
      <c r="BL104" s="23" t="s">
        <v>155</v>
      </c>
      <c r="BM104" s="23" t="s">
        <v>1205</v>
      </c>
    </row>
    <row r="105" spans="2:65" s="11" customFormat="1" ht="13.5">
      <c r="B105" s="204"/>
      <c r="C105" s="205"/>
      <c r="D105" s="216" t="s">
        <v>158</v>
      </c>
      <c r="E105" s="217" t="s">
        <v>21</v>
      </c>
      <c r="F105" s="218" t="s">
        <v>167</v>
      </c>
      <c r="G105" s="205"/>
      <c r="H105" s="219">
        <v>1.2</v>
      </c>
      <c r="I105" s="210"/>
      <c r="J105" s="205"/>
      <c r="K105" s="205"/>
      <c r="L105" s="211"/>
      <c r="M105" s="212"/>
      <c r="N105" s="213"/>
      <c r="O105" s="213"/>
      <c r="P105" s="213"/>
      <c r="Q105" s="213"/>
      <c r="R105" s="213"/>
      <c r="S105" s="213"/>
      <c r="T105" s="214"/>
      <c r="AT105" s="215" t="s">
        <v>158</v>
      </c>
      <c r="AU105" s="215" t="s">
        <v>156</v>
      </c>
      <c r="AV105" s="11" t="s">
        <v>156</v>
      </c>
      <c r="AW105" s="11" t="s">
        <v>34</v>
      </c>
      <c r="AX105" s="11" t="s">
        <v>70</v>
      </c>
      <c r="AY105" s="215" t="s">
        <v>147</v>
      </c>
    </row>
    <row r="106" spans="2:65" s="11" customFormat="1" ht="13.5">
      <c r="B106" s="204"/>
      <c r="C106" s="205"/>
      <c r="D106" s="216" t="s">
        <v>158</v>
      </c>
      <c r="E106" s="217" t="s">
        <v>21</v>
      </c>
      <c r="F106" s="218" t="s">
        <v>168</v>
      </c>
      <c r="G106" s="205"/>
      <c r="H106" s="219">
        <v>2.4</v>
      </c>
      <c r="I106" s="210"/>
      <c r="J106" s="205"/>
      <c r="K106" s="205"/>
      <c r="L106" s="211"/>
      <c r="M106" s="212"/>
      <c r="N106" s="213"/>
      <c r="O106" s="213"/>
      <c r="P106" s="213"/>
      <c r="Q106" s="213"/>
      <c r="R106" s="213"/>
      <c r="S106" s="213"/>
      <c r="T106" s="214"/>
      <c r="AT106" s="215" t="s">
        <v>158</v>
      </c>
      <c r="AU106" s="215" t="s">
        <v>156</v>
      </c>
      <c r="AV106" s="11" t="s">
        <v>156</v>
      </c>
      <c r="AW106" s="11" t="s">
        <v>34</v>
      </c>
      <c r="AX106" s="11" t="s">
        <v>70</v>
      </c>
      <c r="AY106" s="215" t="s">
        <v>147</v>
      </c>
    </row>
    <row r="107" spans="2:65" s="12" customFormat="1" ht="13.5">
      <c r="B107" s="220"/>
      <c r="C107" s="221"/>
      <c r="D107" s="206" t="s">
        <v>158</v>
      </c>
      <c r="E107" s="222" t="s">
        <v>21</v>
      </c>
      <c r="F107" s="223" t="s">
        <v>170</v>
      </c>
      <c r="G107" s="221"/>
      <c r="H107" s="224">
        <v>3.6</v>
      </c>
      <c r="I107" s="225"/>
      <c r="J107" s="221"/>
      <c r="K107" s="221"/>
      <c r="L107" s="226"/>
      <c r="M107" s="227"/>
      <c r="N107" s="228"/>
      <c r="O107" s="228"/>
      <c r="P107" s="228"/>
      <c r="Q107" s="228"/>
      <c r="R107" s="228"/>
      <c r="S107" s="228"/>
      <c r="T107" s="229"/>
      <c r="AT107" s="230" t="s">
        <v>158</v>
      </c>
      <c r="AU107" s="230" t="s">
        <v>156</v>
      </c>
      <c r="AV107" s="12" t="s">
        <v>155</v>
      </c>
      <c r="AW107" s="12" t="s">
        <v>34</v>
      </c>
      <c r="AX107" s="12" t="s">
        <v>78</v>
      </c>
      <c r="AY107" s="230" t="s">
        <v>147</v>
      </c>
    </row>
    <row r="108" spans="2:65" s="1" customFormat="1" ht="31.5" customHeight="1">
      <c r="B108" s="40"/>
      <c r="C108" s="192" t="s">
        <v>148</v>
      </c>
      <c r="D108" s="192" t="s">
        <v>150</v>
      </c>
      <c r="E108" s="193" t="s">
        <v>171</v>
      </c>
      <c r="F108" s="194" t="s">
        <v>172</v>
      </c>
      <c r="G108" s="195" t="s">
        <v>165</v>
      </c>
      <c r="H108" s="196">
        <v>2.64</v>
      </c>
      <c r="I108" s="197"/>
      <c r="J108" s="198">
        <f>ROUND(I108*H108,2)</f>
        <v>0</v>
      </c>
      <c r="K108" s="194" t="s">
        <v>154</v>
      </c>
      <c r="L108" s="60"/>
      <c r="M108" s="199" t="s">
        <v>21</v>
      </c>
      <c r="N108" s="200" t="s">
        <v>42</v>
      </c>
      <c r="O108" s="41"/>
      <c r="P108" s="201">
        <f>O108*H108</f>
        <v>0</v>
      </c>
      <c r="Q108" s="201">
        <v>6.4047499999999993E-2</v>
      </c>
      <c r="R108" s="201">
        <f>Q108*H108</f>
        <v>0.1690854</v>
      </c>
      <c r="S108" s="201">
        <v>0</v>
      </c>
      <c r="T108" s="202">
        <f>S108*H108</f>
        <v>0</v>
      </c>
      <c r="AR108" s="23" t="s">
        <v>155</v>
      </c>
      <c r="AT108" s="23" t="s">
        <v>150</v>
      </c>
      <c r="AU108" s="23" t="s">
        <v>156</v>
      </c>
      <c r="AY108" s="23" t="s">
        <v>147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3" t="s">
        <v>156</v>
      </c>
      <c r="BK108" s="203">
        <f>ROUND(I108*H108,2)</f>
        <v>0</v>
      </c>
      <c r="BL108" s="23" t="s">
        <v>155</v>
      </c>
      <c r="BM108" s="23" t="s">
        <v>1206</v>
      </c>
    </row>
    <row r="109" spans="2:65" s="11" customFormat="1" ht="13.5">
      <c r="B109" s="204"/>
      <c r="C109" s="205"/>
      <c r="D109" s="216" t="s">
        <v>158</v>
      </c>
      <c r="E109" s="217" t="s">
        <v>21</v>
      </c>
      <c r="F109" s="218" t="s">
        <v>174</v>
      </c>
      <c r="G109" s="205"/>
      <c r="H109" s="219">
        <v>2.64</v>
      </c>
      <c r="I109" s="210"/>
      <c r="J109" s="205"/>
      <c r="K109" s="205"/>
      <c r="L109" s="211"/>
      <c r="M109" s="212"/>
      <c r="N109" s="213"/>
      <c r="O109" s="213"/>
      <c r="P109" s="213"/>
      <c r="Q109" s="213"/>
      <c r="R109" s="213"/>
      <c r="S109" s="213"/>
      <c r="T109" s="214"/>
      <c r="AT109" s="215" t="s">
        <v>158</v>
      </c>
      <c r="AU109" s="215" t="s">
        <v>156</v>
      </c>
      <c r="AV109" s="11" t="s">
        <v>156</v>
      </c>
      <c r="AW109" s="11" t="s">
        <v>34</v>
      </c>
      <c r="AX109" s="11" t="s">
        <v>78</v>
      </c>
      <c r="AY109" s="215" t="s">
        <v>147</v>
      </c>
    </row>
    <row r="110" spans="2:65" s="10" customFormat="1" ht="29.85" customHeight="1">
      <c r="B110" s="175"/>
      <c r="C110" s="176"/>
      <c r="D110" s="189" t="s">
        <v>69</v>
      </c>
      <c r="E110" s="190" t="s">
        <v>175</v>
      </c>
      <c r="F110" s="190" t="s">
        <v>176</v>
      </c>
      <c r="G110" s="176"/>
      <c r="H110" s="176"/>
      <c r="I110" s="179"/>
      <c r="J110" s="191">
        <f>BK110</f>
        <v>0</v>
      </c>
      <c r="K110" s="176"/>
      <c r="L110" s="181"/>
      <c r="M110" s="182"/>
      <c r="N110" s="183"/>
      <c r="O110" s="183"/>
      <c r="P110" s="184">
        <f>SUM(P111:P147)</f>
        <v>0</v>
      </c>
      <c r="Q110" s="183"/>
      <c r="R110" s="184">
        <f>SUM(R111:R147)</f>
        <v>3.2258773800000005</v>
      </c>
      <c r="S110" s="183"/>
      <c r="T110" s="185">
        <f>SUM(T111:T147)</f>
        <v>0</v>
      </c>
      <c r="AR110" s="186" t="s">
        <v>78</v>
      </c>
      <c r="AT110" s="187" t="s">
        <v>69</v>
      </c>
      <c r="AU110" s="187" t="s">
        <v>78</v>
      </c>
      <c r="AY110" s="186" t="s">
        <v>147</v>
      </c>
      <c r="BK110" s="188">
        <f>SUM(BK111:BK147)</f>
        <v>0</v>
      </c>
    </row>
    <row r="111" spans="2:65" s="1" customFormat="1" ht="22.5" customHeight="1">
      <c r="B111" s="40"/>
      <c r="C111" s="192" t="s">
        <v>155</v>
      </c>
      <c r="D111" s="192" t="s">
        <v>150</v>
      </c>
      <c r="E111" s="193" t="s">
        <v>178</v>
      </c>
      <c r="F111" s="194" t="s">
        <v>179</v>
      </c>
      <c r="G111" s="195" t="s">
        <v>165</v>
      </c>
      <c r="H111" s="196">
        <v>70.902000000000001</v>
      </c>
      <c r="I111" s="197"/>
      <c r="J111" s="198">
        <f>ROUND(I111*H111,2)</f>
        <v>0</v>
      </c>
      <c r="K111" s="194" t="s">
        <v>154</v>
      </c>
      <c r="L111" s="60"/>
      <c r="M111" s="199" t="s">
        <v>21</v>
      </c>
      <c r="N111" s="200" t="s">
        <v>42</v>
      </c>
      <c r="O111" s="41"/>
      <c r="P111" s="201">
        <f>O111*H111</f>
        <v>0</v>
      </c>
      <c r="Q111" s="201">
        <v>5.7000000000000002E-3</v>
      </c>
      <c r="R111" s="201">
        <f>Q111*H111</f>
        <v>0.40414140000000004</v>
      </c>
      <c r="S111" s="201">
        <v>0</v>
      </c>
      <c r="T111" s="202">
        <f>S111*H111</f>
        <v>0</v>
      </c>
      <c r="AR111" s="23" t="s">
        <v>155</v>
      </c>
      <c r="AT111" s="23" t="s">
        <v>150</v>
      </c>
      <c r="AU111" s="23" t="s">
        <v>156</v>
      </c>
      <c r="AY111" s="23" t="s">
        <v>147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3" t="s">
        <v>156</v>
      </c>
      <c r="BK111" s="203">
        <f>ROUND(I111*H111,2)</f>
        <v>0</v>
      </c>
      <c r="BL111" s="23" t="s">
        <v>155</v>
      </c>
      <c r="BM111" s="23" t="s">
        <v>1207</v>
      </c>
    </row>
    <row r="112" spans="2:65" s="11" customFormat="1" ht="13.5">
      <c r="B112" s="204"/>
      <c r="C112" s="205"/>
      <c r="D112" s="216" t="s">
        <v>158</v>
      </c>
      <c r="E112" s="217" t="s">
        <v>21</v>
      </c>
      <c r="F112" s="218" t="s">
        <v>181</v>
      </c>
      <c r="G112" s="205"/>
      <c r="H112" s="219">
        <v>10.91</v>
      </c>
      <c r="I112" s="210"/>
      <c r="J112" s="205"/>
      <c r="K112" s="205"/>
      <c r="L112" s="211"/>
      <c r="M112" s="212"/>
      <c r="N112" s="213"/>
      <c r="O112" s="213"/>
      <c r="P112" s="213"/>
      <c r="Q112" s="213"/>
      <c r="R112" s="213"/>
      <c r="S112" s="213"/>
      <c r="T112" s="214"/>
      <c r="AT112" s="215" t="s">
        <v>158</v>
      </c>
      <c r="AU112" s="215" t="s">
        <v>156</v>
      </c>
      <c r="AV112" s="11" t="s">
        <v>156</v>
      </c>
      <c r="AW112" s="11" t="s">
        <v>34</v>
      </c>
      <c r="AX112" s="11" t="s">
        <v>70</v>
      </c>
      <c r="AY112" s="215" t="s">
        <v>147</v>
      </c>
    </row>
    <row r="113" spans="2:65" s="11" customFormat="1" ht="13.5">
      <c r="B113" s="204"/>
      <c r="C113" s="205"/>
      <c r="D113" s="216" t="s">
        <v>158</v>
      </c>
      <c r="E113" s="217" t="s">
        <v>21</v>
      </c>
      <c r="F113" s="218" t="s">
        <v>182</v>
      </c>
      <c r="G113" s="205"/>
      <c r="H113" s="219">
        <v>19.382999999999999</v>
      </c>
      <c r="I113" s="210"/>
      <c r="J113" s="205"/>
      <c r="K113" s="205"/>
      <c r="L113" s="211"/>
      <c r="M113" s="212"/>
      <c r="N113" s="213"/>
      <c r="O113" s="213"/>
      <c r="P113" s="213"/>
      <c r="Q113" s="213"/>
      <c r="R113" s="213"/>
      <c r="S113" s="213"/>
      <c r="T113" s="214"/>
      <c r="AT113" s="215" t="s">
        <v>158</v>
      </c>
      <c r="AU113" s="215" t="s">
        <v>156</v>
      </c>
      <c r="AV113" s="11" t="s">
        <v>156</v>
      </c>
      <c r="AW113" s="11" t="s">
        <v>34</v>
      </c>
      <c r="AX113" s="11" t="s">
        <v>70</v>
      </c>
      <c r="AY113" s="215" t="s">
        <v>147</v>
      </c>
    </row>
    <row r="114" spans="2:65" s="11" customFormat="1" ht="13.5">
      <c r="B114" s="204"/>
      <c r="C114" s="205"/>
      <c r="D114" s="216" t="s">
        <v>158</v>
      </c>
      <c r="E114" s="217" t="s">
        <v>21</v>
      </c>
      <c r="F114" s="218" t="s">
        <v>183</v>
      </c>
      <c r="G114" s="205"/>
      <c r="H114" s="219">
        <v>9.1549999999999994</v>
      </c>
      <c r="I114" s="210"/>
      <c r="J114" s="205"/>
      <c r="K114" s="205"/>
      <c r="L114" s="211"/>
      <c r="M114" s="212"/>
      <c r="N114" s="213"/>
      <c r="O114" s="213"/>
      <c r="P114" s="213"/>
      <c r="Q114" s="213"/>
      <c r="R114" s="213"/>
      <c r="S114" s="213"/>
      <c r="T114" s="214"/>
      <c r="AT114" s="215" t="s">
        <v>158</v>
      </c>
      <c r="AU114" s="215" t="s">
        <v>156</v>
      </c>
      <c r="AV114" s="11" t="s">
        <v>156</v>
      </c>
      <c r="AW114" s="11" t="s">
        <v>34</v>
      </c>
      <c r="AX114" s="11" t="s">
        <v>70</v>
      </c>
      <c r="AY114" s="215" t="s">
        <v>147</v>
      </c>
    </row>
    <row r="115" spans="2:65" s="11" customFormat="1" ht="13.5">
      <c r="B115" s="204"/>
      <c r="C115" s="205"/>
      <c r="D115" s="216" t="s">
        <v>158</v>
      </c>
      <c r="E115" s="217" t="s">
        <v>21</v>
      </c>
      <c r="F115" s="218" t="s">
        <v>184</v>
      </c>
      <c r="G115" s="205"/>
      <c r="H115" s="219">
        <v>11.265000000000001</v>
      </c>
      <c r="I115" s="210"/>
      <c r="J115" s="205"/>
      <c r="K115" s="205"/>
      <c r="L115" s="211"/>
      <c r="M115" s="212"/>
      <c r="N115" s="213"/>
      <c r="O115" s="213"/>
      <c r="P115" s="213"/>
      <c r="Q115" s="213"/>
      <c r="R115" s="213"/>
      <c r="S115" s="213"/>
      <c r="T115" s="214"/>
      <c r="AT115" s="215" t="s">
        <v>158</v>
      </c>
      <c r="AU115" s="215" t="s">
        <v>156</v>
      </c>
      <c r="AV115" s="11" t="s">
        <v>156</v>
      </c>
      <c r="AW115" s="11" t="s">
        <v>34</v>
      </c>
      <c r="AX115" s="11" t="s">
        <v>70</v>
      </c>
      <c r="AY115" s="215" t="s">
        <v>147</v>
      </c>
    </row>
    <row r="116" spans="2:65" s="11" customFormat="1" ht="13.5">
      <c r="B116" s="204"/>
      <c r="C116" s="205"/>
      <c r="D116" s="216" t="s">
        <v>158</v>
      </c>
      <c r="E116" s="217" t="s">
        <v>21</v>
      </c>
      <c r="F116" s="218" t="s">
        <v>185</v>
      </c>
      <c r="G116" s="205"/>
      <c r="H116" s="219">
        <v>1.17</v>
      </c>
      <c r="I116" s="210"/>
      <c r="J116" s="205"/>
      <c r="K116" s="205"/>
      <c r="L116" s="211"/>
      <c r="M116" s="212"/>
      <c r="N116" s="213"/>
      <c r="O116" s="213"/>
      <c r="P116" s="213"/>
      <c r="Q116" s="213"/>
      <c r="R116" s="213"/>
      <c r="S116" s="213"/>
      <c r="T116" s="214"/>
      <c r="AT116" s="215" t="s">
        <v>158</v>
      </c>
      <c r="AU116" s="215" t="s">
        <v>156</v>
      </c>
      <c r="AV116" s="11" t="s">
        <v>156</v>
      </c>
      <c r="AW116" s="11" t="s">
        <v>34</v>
      </c>
      <c r="AX116" s="11" t="s">
        <v>70</v>
      </c>
      <c r="AY116" s="215" t="s">
        <v>147</v>
      </c>
    </row>
    <row r="117" spans="2:65" s="11" customFormat="1" ht="13.5">
      <c r="B117" s="204"/>
      <c r="C117" s="205"/>
      <c r="D117" s="216" t="s">
        <v>158</v>
      </c>
      <c r="E117" s="217" t="s">
        <v>21</v>
      </c>
      <c r="F117" s="218" t="s">
        <v>186</v>
      </c>
      <c r="G117" s="205"/>
      <c r="H117" s="219">
        <v>4.077</v>
      </c>
      <c r="I117" s="210"/>
      <c r="J117" s="205"/>
      <c r="K117" s="205"/>
      <c r="L117" s="211"/>
      <c r="M117" s="212"/>
      <c r="N117" s="213"/>
      <c r="O117" s="213"/>
      <c r="P117" s="213"/>
      <c r="Q117" s="213"/>
      <c r="R117" s="213"/>
      <c r="S117" s="213"/>
      <c r="T117" s="214"/>
      <c r="AT117" s="215" t="s">
        <v>158</v>
      </c>
      <c r="AU117" s="215" t="s">
        <v>156</v>
      </c>
      <c r="AV117" s="11" t="s">
        <v>156</v>
      </c>
      <c r="AW117" s="11" t="s">
        <v>34</v>
      </c>
      <c r="AX117" s="11" t="s">
        <v>70</v>
      </c>
      <c r="AY117" s="215" t="s">
        <v>147</v>
      </c>
    </row>
    <row r="118" spans="2:65" s="11" customFormat="1" ht="13.5">
      <c r="B118" s="204"/>
      <c r="C118" s="205"/>
      <c r="D118" s="216" t="s">
        <v>158</v>
      </c>
      <c r="E118" s="217" t="s">
        <v>21</v>
      </c>
      <c r="F118" s="218" t="s">
        <v>187</v>
      </c>
      <c r="G118" s="205"/>
      <c r="H118" s="219">
        <v>14.112</v>
      </c>
      <c r="I118" s="210"/>
      <c r="J118" s="205"/>
      <c r="K118" s="205"/>
      <c r="L118" s="211"/>
      <c r="M118" s="212"/>
      <c r="N118" s="213"/>
      <c r="O118" s="213"/>
      <c r="P118" s="213"/>
      <c r="Q118" s="213"/>
      <c r="R118" s="213"/>
      <c r="S118" s="213"/>
      <c r="T118" s="214"/>
      <c r="AT118" s="215" t="s">
        <v>158</v>
      </c>
      <c r="AU118" s="215" t="s">
        <v>156</v>
      </c>
      <c r="AV118" s="11" t="s">
        <v>156</v>
      </c>
      <c r="AW118" s="11" t="s">
        <v>34</v>
      </c>
      <c r="AX118" s="11" t="s">
        <v>70</v>
      </c>
      <c r="AY118" s="215" t="s">
        <v>147</v>
      </c>
    </row>
    <row r="119" spans="2:65" s="11" customFormat="1" ht="13.5">
      <c r="B119" s="204"/>
      <c r="C119" s="205"/>
      <c r="D119" s="216" t="s">
        <v>158</v>
      </c>
      <c r="E119" s="217" t="s">
        <v>21</v>
      </c>
      <c r="F119" s="218" t="s">
        <v>188</v>
      </c>
      <c r="G119" s="205"/>
      <c r="H119" s="219">
        <v>0.83</v>
      </c>
      <c r="I119" s="210"/>
      <c r="J119" s="205"/>
      <c r="K119" s="205"/>
      <c r="L119" s="211"/>
      <c r="M119" s="212"/>
      <c r="N119" s="213"/>
      <c r="O119" s="213"/>
      <c r="P119" s="213"/>
      <c r="Q119" s="213"/>
      <c r="R119" s="213"/>
      <c r="S119" s="213"/>
      <c r="T119" s="214"/>
      <c r="AT119" s="215" t="s">
        <v>158</v>
      </c>
      <c r="AU119" s="215" t="s">
        <v>156</v>
      </c>
      <c r="AV119" s="11" t="s">
        <v>156</v>
      </c>
      <c r="AW119" s="11" t="s">
        <v>34</v>
      </c>
      <c r="AX119" s="11" t="s">
        <v>70</v>
      </c>
      <c r="AY119" s="215" t="s">
        <v>147</v>
      </c>
    </row>
    <row r="120" spans="2:65" s="12" customFormat="1" ht="13.5">
      <c r="B120" s="220"/>
      <c r="C120" s="221"/>
      <c r="D120" s="206" t="s">
        <v>158</v>
      </c>
      <c r="E120" s="222" t="s">
        <v>21</v>
      </c>
      <c r="F120" s="223" t="s">
        <v>170</v>
      </c>
      <c r="G120" s="221"/>
      <c r="H120" s="224">
        <v>70.902000000000001</v>
      </c>
      <c r="I120" s="225"/>
      <c r="J120" s="221"/>
      <c r="K120" s="221"/>
      <c r="L120" s="226"/>
      <c r="M120" s="227"/>
      <c r="N120" s="228"/>
      <c r="O120" s="228"/>
      <c r="P120" s="228"/>
      <c r="Q120" s="228"/>
      <c r="R120" s="228"/>
      <c r="S120" s="228"/>
      <c r="T120" s="229"/>
      <c r="AT120" s="230" t="s">
        <v>158</v>
      </c>
      <c r="AU120" s="230" t="s">
        <v>156</v>
      </c>
      <c r="AV120" s="12" t="s">
        <v>155</v>
      </c>
      <c r="AW120" s="12" t="s">
        <v>34</v>
      </c>
      <c r="AX120" s="12" t="s">
        <v>78</v>
      </c>
      <c r="AY120" s="230" t="s">
        <v>147</v>
      </c>
    </row>
    <row r="121" spans="2:65" s="1" customFormat="1" ht="22.5" customHeight="1">
      <c r="B121" s="40"/>
      <c r="C121" s="192" t="s">
        <v>177</v>
      </c>
      <c r="D121" s="192" t="s">
        <v>150</v>
      </c>
      <c r="E121" s="193" t="s">
        <v>189</v>
      </c>
      <c r="F121" s="194" t="s">
        <v>190</v>
      </c>
      <c r="G121" s="195" t="s">
        <v>165</v>
      </c>
      <c r="H121" s="196">
        <v>100.66</v>
      </c>
      <c r="I121" s="197"/>
      <c r="J121" s="198">
        <f>ROUND(I121*H121,2)</f>
        <v>0</v>
      </c>
      <c r="K121" s="194" t="s">
        <v>191</v>
      </c>
      <c r="L121" s="60"/>
      <c r="M121" s="199" t="s">
        <v>21</v>
      </c>
      <c r="N121" s="200" t="s">
        <v>42</v>
      </c>
      <c r="O121" s="41"/>
      <c r="P121" s="201">
        <f>O121*H121</f>
        <v>0</v>
      </c>
      <c r="Q121" s="201">
        <v>2.63E-4</v>
      </c>
      <c r="R121" s="201">
        <f>Q121*H121</f>
        <v>2.647358E-2</v>
      </c>
      <c r="S121" s="201">
        <v>0</v>
      </c>
      <c r="T121" s="202">
        <f>S121*H121</f>
        <v>0</v>
      </c>
      <c r="AR121" s="23" t="s">
        <v>155</v>
      </c>
      <c r="AT121" s="23" t="s">
        <v>150</v>
      </c>
      <c r="AU121" s="23" t="s">
        <v>156</v>
      </c>
      <c r="AY121" s="23" t="s">
        <v>147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3" t="s">
        <v>156</v>
      </c>
      <c r="BK121" s="203">
        <f>ROUND(I121*H121,2)</f>
        <v>0</v>
      </c>
      <c r="BL121" s="23" t="s">
        <v>155</v>
      </c>
      <c r="BM121" s="23" t="s">
        <v>1208</v>
      </c>
    </row>
    <row r="122" spans="2:65" s="11" customFormat="1" ht="13.5">
      <c r="B122" s="204"/>
      <c r="C122" s="205"/>
      <c r="D122" s="206" t="s">
        <v>158</v>
      </c>
      <c r="E122" s="207" t="s">
        <v>21</v>
      </c>
      <c r="F122" s="208" t="s">
        <v>1209</v>
      </c>
      <c r="G122" s="205"/>
      <c r="H122" s="209">
        <v>100.66</v>
      </c>
      <c r="I122" s="210"/>
      <c r="J122" s="205"/>
      <c r="K122" s="205"/>
      <c r="L122" s="211"/>
      <c r="M122" s="212"/>
      <c r="N122" s="213"/>
      <c r="O122" s="213"/>
      <c r="P122" s="213"/>
      <c r="Q122" s="213"/>
      <c r="R122" s="213"/>
      <c r="S122" s="213"/>
      <c r="T122" s="214"/>
      <c r="AT122" s="215" t="s">
        <v>158</v>
      </c>
      <c r="AU122" s="215" t="s">
        <v>156</v>
      </c>
      <c r="AV122" s="11" t="s">
        <v>156</v>
      </c>
      <c r="AW122" s="11" t="s">
        <v>34</v>
      </c>
      <c r="AX122" s="11" t="s">
        <v>78</v>
      </c>
      <c r="AY122" s="215" t="s">
        <v>147</v>
      </c>
    </row>
    <row r="123" spans="2:65" s="1" customFormat="1" ht="22.5" customHeight="1">
      <c r="B123" s="40"/>
      <c r="C123" s="192" t="s">
        <v>175</v>
      </c>
      <c r="D123" s="192" t="s">
        <v>150</v>
      </c>
      <c r="E123" s="193" t="s">
        <v>198</v>
      </c>
      <c r="F123" s="194" t="s">
        <v>199</v>
      </c>
      <c r="G123" s="195" t="s">
        <v>165</v>
      </c>
      <c r="H123" s="196">
        <v>24.43</v>
      </c>
      <c r="I123" s="197"/>
      <c r="J123" s="198">
        <f>ROUND(I123*H123,2)</f>
        <v>0</v>
      </c>
      <c r="K123" s="194" t="s">
        <v>154</v>
      </c>
      <c r="L123" s="60"/>
      <c r="M123" s="199" t="s">
        <v>21</v>
      </c>
      <c r="N123" s="200" t="s">
        <v>42</v>
      </c>
      <c r="O123" s="41"/>
      <c r="P123" s="201">
        <f>O123*H123</f>
        <v>0</v>
      </c>
      <c r="Q123" s="201">
        <v>2.0480000000000002E-2</v>
      </c>
      <c r="R123" s="201">
        <f>Q123*H123</f>
        <v>0.50032640000000006</v>
      </c>
      <c r="S123" s="201">
        <v>0</v>
      </c>
      <c r="T123" s="202">
        <f>S123*H123</f>
        <v>0</v>
      </c>
      <c r="AR123" s="23" t="s">
        <v>155</v>
      </c>
      <c r="AT123" s="23" t="s">
        <v>150</v>
      </c>
      <c r="AU123" s="23" t="s">
        <v>156</v>
      </c>
      <c r="AY123" s="23" t="s">
        <v>147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3" t="s">
        <v>156</v>
      </c>
      <c r="BK123" s="203">
        <f>ROUND(I123*H123,2)</f>
        <v>0</v>
      </c>
      <c r="BL123" s="23" t="s">
        <v>155</v>
      </c>
      <c r="BM123" s="23" t="s">
        <v>1210</v>
      </c>
    </row>
    <row r="124" spans="2:65" s="11" customFormat="1" ht="13.5">
      <c r="B124" s="204"/>
      <c r="C124" s="205"/>
      <c r="D124" s="206" t="s">
        <v>158</v>
      </c>
      <c r="E124" s="207" t="s">
        <v>21</v>
      </c>
      <c r="F124" s="208" t="s">
        <v>201</v>
      </c>
      <c r="G124" s="205"/>
      <c r="H124" s="209">
        <v>24.43</v>
      </c>
      <c r="I124" s="210"/>
      <c r="J124" s="205"/>
      <c r="K124" s="205"/>
      <c r="L124" s="211"/>
      <c r="M124" s="212"/>
      <c r="N124" s="213"/>
      <c r="O124" s="213"/>
      <c r="P124" s="213"/>
      <c r="Q124" s="213"/>
      <c r="R124" s="213"/>
      <c r="S124" s="213"/>
      <c r="T124" s="214"/>
      <c r="AT124" s="215" t="s">
        <v>158</v>
      </c>
      <c r="AU124" s="215" t="s">
        <v>156</v>
      </c>
      <c r="AV124" s="11" t="s">
        <v>156</v>
      </c>
      <c r="AW124" s="11" t="s">
        <v>34</v>
      </c>
      <c r="AX124" s="11" t="s">
        <v>78</v>
      </c>
      <c r="AY124" s="215" t="s">
        <v>147</v>
      </c>
    </row>
    <row r="125" spans="2:65" s="1" customFormat="1" ht="22.5" customHeight="1">
      <c r="B125" s="40"/>
      <c r="C125" s="192" t="s">
        <v>197</v>
      </c>
      <c r="D125" s="192" t="s">
        <v>150</v>
      </c>
      <c r="E125" s="193" t="s">
        <v>203</v>
      </c>
      <c r="F125" s="194" t="s">
        <v>204</v>
      </c>
      <c r="G125" s="195" t="s">
        <v>165</v>
      </c>
      <c r="H125" s="196">
        <v>8</v>
      </c>
      <c r="I125" s="197"/>
      <c r="J125" s="198">
        <f>ROUND(I125*H125,2)</f>
        <v>0</v>
      </c>
      <c r="K125" s="194" t="s">
        <v>191</v>
      </c>
      <c r="L125" s="60"/>
      <c r="M125" s="199" t="s">
        <v>21</v>
      </c>
      <c r="N125" s="200" t="s">
        <v>42</v>
      </c>
      <c r="O125" s="41"/>
      <c r="P125" s="201">
        <f>O125*H125</f>
        <v>0</v>
      </c>
      <c r="Q125" s="201">
        <v>0.04</v>
      </c>
      <c r="R125" s="201">
        <f>Q125*H125</f>
        <v>0.32</v>
      </c>
      <c r="S125" s="201">
        <v>0</v>
      </c>
      <c r="T125" s="202">
        <f>S125*H125</f>
        <v>0</v>
      </c>
      <c r="AR125" s="23" t="s">
        <v>155</v>
      </c>
      <c r="AT125" s="23" t="s">
        <v>150</v>
      </c>
      <c r="AU125" s="23" t="s">
        <v>156</v>
      </c>
      <c r="AY125" s="23" t="s">
        <v>147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3" t="s">
        <v>156</v>
      </c>
      <c r="BK125" s="203">
        <f>ROUND(I125*H125,2)</f>
        <v>0</v>
      </c>
      <c r="BL125" s="23" t="s">
        <v>155</v>
      </c>
      <c r="BM125" s="23" t="s">
        <v>1211</v>
      </c>
    </row>
    <row r="126" spans="2:65" s="1" customFormat="1" ht="22.5" customHeight="1">
      <c r="B126" s="40"/>
      <c r="C126" s="192" t="s">
        <v>202</v>
      </c>
      <c r="D126" s="192" t="s">
        <v>150</v>
      </c>
      <c r="E126" s="193" t="s">
        <v>207</v>
      </c>
      <c r="F126" s="194" t="s">
        <v>208</v>
      </c>
      <c r="G126" s="195" t="s">
        <v>165</v>
      </c>
      <c r="H126" s="196">
        <v>7.4</v>
      </c>
      <c r="I126" s="197"/>
      <c r="J126" s="198">
        <f>ROUND(I126*H126,2)</f>
        <v>0</v>
      </c>
      <c r="K126" s="194" t="s">
        <v>191</v>
      </c>
      <c r="L126" s="60"/>
      <c r="M126" s="199" t="s">
        <v>21</v>
      </c>
      <c r="N126" s="200" t="s">
        <v>42</v>
      </c>
      <c r="O126" s="41"/>
      <c r="P126" s="201">
        <f>O126*H126</f>
        <v>0</v>
      </c>
      <c r="Q126" s="201">
        <v>4.8900000000000002E-3</v>
      </c>
      <c r="R126" s="201">
        <f>Q126*H126</f>
        <v>3.6186000000000003E-2</v>
      </c>
      <c r="S126" s="201">
        <v>0</v>
      </c>
      <c r="T126" s="202">
        <f>S126*H126</f>
        <v>0</v>
      </c>
      <c r="AR126" s="23" t="s">
        <v>155</v>
      </c>
      <c r="AT126" s="23" t="s">
        <v>150</v>
      </c>
      <c r="AU126" s="23" t="s">
        <v>156</v>
      </c>
      <c r="AY126" s="23" t="s">
        <v>147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3" t="s">
        <v>156</v>
      </c>
      <c r="BK126" s="203">
        <f>ROUND(I126*H126,2)</f>
        <v>0</v>
      </c>
      <c r="BL126" s="23" t="s">
        <v>155</v>
      </c>
      <c r="BM126" s="23" t="s">
        <v>1212</v>
      </c>
    </row>
    <row r="127" spans="2:65" s="11" customFormat="1" ht="13.5">
      <c r="B127" s="204"/>
      <c r="C127" s="205"/>
      <c r="D127" s="206" t="s">
        <v>158</v>
      </c>
      <c r="E127" s="207" t="s">
        <v>21</v>
      </c>
      <c r="F127" s="208" t="s">
        <v>1213</v>
      </c>
      <c r="G127" s="205"/>
      <c r="H127" s="209">
        <v>7.4</v>
      </c>
      <c r="I127" s="210"/>
      <c r="J127" s="205"/>
      <c r="K127" s="205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158</v>
      </c>
      <c r="AU127" s="215" t="s">
        <v>156</v>
      </c>
      <c r="AV127" s="11" t="s">
        <v>156</v>
      </c>
      <c r="AW127" s="11" t="s">
        <v>34</v>
      </c>
      <c r="AX127" s="11" t="s">
        <v>78</v>
      </c>
      <c r="AY127" s="215" t="s">
        <v>147</v>
      </c>
    </row>
    <row r="128" spans="2:65" s="1" customFormat="1" ht="22.5" customHeight="1">
      <c r="B128" s="40"/>
      <c r="C128" s="192" t="s">
        <v>206</v>
      </c>
      <c r="D128" s="192" t="s">
        <v>150</v>
      </c>
      <c r="E128" s="193" t="s">
        <v>1214</v>
      </c>
      <c r="F128" s="194" t="s">
        <v>1215</v>
      </c>
      <c r="G128" s="195" t="s">
        <v>165</v>
      </c>
      <c r="H128" s="196">
        <v>47.055999999999997</v>
      </c>
      <c r="I128" s="197"/>
      <c r="J128" s="198">
        <f>ROUND(I128*H128,2)</f>
        <v>0</v>
      </c>
      <c r="K128" s="194" t="s">
        <v>191</v>
      </c>
      <c r="L128" s="60"/>
      <c r="M128" s="199" t="s">
        <v>21</v>
      </c>
      <c r="N128" s="200" t="s">
        <v>42</v>
      </c>
      <c r="O128" s="41"/>
      <c r="P128" s="201">
        <f>O128*H128</f>
        <v>0</v>
      </c>
      <c r="Q128" s="201">
        <v>3.0000000000000001E-3</v>
      </c>
      <c r="R128" s="201">
        <f>Q128*H128</f>
        <v>0.14116799999999999</v>
      </c>
      <c r="S128" s="201">
        <v>0</v>
      </c>
      <c r="T128" s="202">
        <f>S128*H128</f>
        <v>0</v>
      </c>
      <c r="AR128" s="23" t="s">
        <v>155</v>
      </c>
      <c r="AT128" s="23" t="s">
        <v>150</v>
      </c>
      <c r="AU128" s="23" t="s">
        <v>156</v>
      </c>
      <c r="AY128" s="23" t="s">
        <v>147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3" t="s">
        <v>156</v>
      </c>
      <c r="BK128" s="203">
        <f>ROUND(I128*H128,2)</f>
        <v>0</v>
      </c>
      <c r="BL128" s="23" t="s">
        <v>155</v>
      </c>
      <c r="BM128" s="23" t="s">
        <v>1216</v>
      </c>
    </row>
    <row r="129" spans="2:65" s="1" customFormat="1" ht="40.5">
      <c r="B129" s="40"/>
      <c r="C129" s="62"/>
      <c r="D129" s="216" t="s">
        <v>329</v>
      </c>
      <c r="E129" s="62"/>
      <c r="F129" s="255" t="s">
        <v>1217</v>
      </c>
      <c r="G129" s="62"/>
      <c r="H129" s="62"/>
      <c r="I129" s="162"/>
      <c r="J129" s="62"/>
      <c r="K129" s="62"/>
      <c r="L129" s="60"/>
      <c r="M129" s="256"/>
      <c r="N129" s="41"/>
      <c r="O129" s="41"/>
      <c r="P129" s="41"/>
      <c r="Q129" s="41"/>
      <c r="R129" s="41"/>
      <c r="S129" s="41"/>
      <c r="T129" s="77"/>
      <c r="AT129" s="23" t="s">
        <v>329</v>
      </c>
      <c r="AU129" s="23" t="s">
        <v>156</v>
      </c>
    </row>
    <row r="130" spans="2:65" s="11" customFormat="1" ht="13.5">
      <c r="B130" s="204"/>
      <c r="C130" s="205"/>
      <c r="D130" s="206" t="s">
        <v>158</v>
      </c>
      <c r="E130" s="207" t="s">
        <v>21</v>
      </c>
      <c r="F130" s="208" t="s">
        <v>1218</v>
      </c>
      <c r="G130" s="205"/>
      <c r="H130" s="209">
        <v>47.055999999999997</v>
      </c>
      <c r="I130" s="210"/>
      <c r="J130" s="205"/>
      <c r="K130" s="205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158</v>
      </c>
      <c r="AU130" s="215" t="s">
        <v>156</v>
      </c>
      <c r="AV130" s="11" t="s">
        <v>156</v>
      </c>
      <c r="AW130" s="11" t="s">
        <v>34</v>
      </c>
      <c r="AX130" s="11" t="s">
        <v>78</v>
      </c>
      <c r="AY130" s="215" t="s">
        <v>147</v>
      </c>
    </row>
    <row r="131" spans="2:65" s="1" customFormat="1" ht="22.5" customHeight="1">
      <c r="B131" s="40"/>
      <c r="C131" s="192" t="s">
        <v>1029</v>
      </c>
      <c r="D131" s="192" t="s">
        <v>150</v>
      </c>
      <c r="E131" s="193" t="s">
        <v>212</v>
      </c>
      <c r="F131" s="194" t="s">
        <v>213</v>
      </c>
      <c r="G131" s="195" t="s">
        <v>165</v>
      </c>
      <c r="H131" s="196">
        <v>35.814999999999998</v>
      </c>
      <c r="I131" s="197"/>
      <c r="J131" s="198">
        <f>ROUND(I131*H131,2)</f>
        <v>0</v>
      </c>
      <c r="K131" s="194" t="s">
        <v>154</v>
      </c>
      <c r="L131" s="60"/>
      <c r="M131" s="199" t="s">
        <v>21</v>
      </c>
      <c r="N131" s="200" t="s">
        <v>42</v>
      </c>
      <c r="O131" s="41"/>
      <c r="P131" s="201">
        <f>O131*H131</f>
        <v>0</v>
      </c>
      <c r="Q131" s="201">
        <v>1.8380000000000001E-2</v>
      </c>
      <c r="R131" s="201">
        <f>Q131*H131</f>
        <v>0.65827970000000002</v>
      </c>
      <c r="S131" s="201">
        <v>0</v>
      </c>
      <c r="T131" s="202">
        <f>S131*H131</f>
        <v>0</v>
      </c>
      <c r="AR131" s="23" t="s">
        <v>155</v>
      </c>
      <c r="AT131" s="23" t="s">
        <v>150</v>
      </c>
      <c r="AU131" s="23" t="s">
        <v>156</v>
      </c>
      <c r="AY131" s="23" t="s">
        <v>147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3" t="s">
        <v>156</v>
      </c>
      <c r="BK131" s="203">
        <f>ROUND(I131*H131,2)</f>
        <v>0</v>
      </c>
      <c r="BL131" s="23" t="s">
        <v>155</v>
      </c>
      <c r="BM131" s="23" t="s">
        <v>1219</v>
      </c>
    </row>
    <row r="132" spans="2:65" s="11" customFormat="1" ht="13.5">
      <c r="B132" s="204"/>
      <c r="C132" s="205"/>
      <c r="D132" s="216" t="s">
        <v>158</v>
      </c>
      <c r="E132" s="217" t="s">
        <v>21</v>
      </c>
      <c r="F132" s="218" t="s">
        <v>1220</v>
      </c>
      <c r="G132" s="205"/>
      <c r="H132" s="219">
        <v>4.8</v>
      </c>
      <c r="I132" s="210"/>
      <c r="J132" s="205"/>
      <c r="K132" s="205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158</v>
      </c>
      <c r="AU132" s="215" t="s">
        <v>156</v>
      </c>
      <c r="AV132" s="11" t="s">
        <v>156</v>
      </c>
      <c r="AW132" s="11" t="s">
        <v>34</v>
      </c>
      <c r="AX132" s="11" t="s">
        <v>70</v>
      </c>
      <c r="AY132" s="215" t="s">
        <v>147</v>
      </c>
    </row>
    <row r="133" spans="2:65" s="11" customFormat="1" ht="13.5">
      <c r="B133" s="204"/>
      <c r="C133" s="205"/>
      <c r="D133" s="216" t="s">
        <v>158</v>
      </c>
      <c r="E133" s="217" t="s">
        <v>21</v>
      </c>
      <c r="F133" s="218" t="s">
        <v>218</v>
      </c>
      <c r="G133" s="205"/>
      <c r="H133" s="219">
        <v>2.6</v>
      </c>
      <c r="I133" s="210"/>
      <c r="J133" s="205"/>
      <c r="K133" s="205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158</v>
      </c>
      <c r="AU133" s="215" t="s">
        <v>156</v>
      </c>
      <c r="AV133" s="11" t="s">
        <v>156</v>
      </c>
      <c r="AW133" s="11" t="s">
        <v>34</v>
      </c>
      <c r="AX133" s="11" t="s">
        <v>70</v>
      </c>
      <c r="AY133" s="215" t="s">
        <v>147</v>
      </c>
    </row>
    <row r="134" spans="2:65" s="11" customFormat="1" ht="13.5">
      <c r="B134" s="204"/>
      <c r="C134" s="205"/>
      <c r="D134" s="216" t="s">
        <v>158</v>
      </c>
      <c r="E134" s="217" t="s">
        <v>21</v>
      </c>
      <c r="F134" s="218" t="s">
        <v>1221</v>
      </c>
      <c r="G134" s="205"/>
      <c r="H134" s="219">
        <v>28.414999999999999</v>
      </c>
      <c r="I134" s="210"/>
      <c r="J134" s="205"/>
      <c r="K134" s="205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158</v>
      </c>
      <c r="AU134" s="215" t="s">
        <v>156</v>
      </c>
      <c r="AV134" s="11" t="s">
        <v>156</v>
      </c>
      <c r="AW134" s="11" t="s">
        <v>34</v>
      </c>
      <c r="AX134" s="11" t="s">
        <v>70</v>
      </c>
      <c r="AY134" s="215" t="s">
        <v>147</v>
      </c>
    </row>
    <row r="135" spans="2:65" s="12" customFormat="1" ht="13.5">
      <c r="B135" s="220"/>
      <c r="C135" s="221"/>
      <c r="D135" s="206" t="s">
        <v>158</v>
      </c>
      <c r="E135" s="222" t="s">
        <v>21</v>
      </c>
      <c r="F135" s="223" t="s">
        <v>170</v>
      </c>
      <c r="G135" s="221"/>
      <c r="H135" s="224">
        <v>35.814999999999998</v>
      </c>
      <c r="I135" s="225"/>
      <c r="J135" s="221"/>
      <c r="K135" s="221"/>
      <c r="L135" s="226"/>
      <c r="M135" s="227"/>
      <c r="N135" s="228"/>
      <c r="O135" s="228"/>
      <c r="P135" s="228"/>
      <c r="Q135" s="228"/>
      <c r="R135" s="228"/>
      <c r="S135" s="228"/>
      <c r="T135" s="229"/>
      <c r="AT135" s="230" t="s">
        <v>158</v>
      </c>
      <c r="AU135" s="230" t="s">
        <v>156</v>
      </c>
      <c r="AV135" s="12" t="s">
        <v>155</v>
      </c>
      <c r="AW135" s="12" t="s">
        <v>34</v>
      </c>
      <c r="AX135" s="12" t="s">
        <v>78</v>
      </c>
      <c r="AY135" s="230" t="s">
        <v>147</v>
      </c>
    </row>
    <row r="136" spans="2:65" s="1" customFormat="1" ht="22.5" customHeight="1">
      <c r="B136" s="40"/>
      <c r="C136" s="192" t="s">
        <v>211</v>
      </c>
      <c r="D136" s="192" t="s">
        <v>150</v>
      </c>
      <c r="E136" s="193" t="s">
        <v>220</v>
      </c>
      <c r="F136" s="194" t="s">
        <v>221</v>
      </c>
      <c r="G136" s="195" t="s">
        <v>165</v>
      </c>
      <c r="H136" s="196">
        <v>8</v>
      </c>
      <c r="I136" s="197"/>
      <c r="J136" s="198">
        <f>ROUND(I136*H136,2)</f>
        <v>0</v>
      </c>
      <c r="K136" s="194" t="s">
        <v>191</v>
      </c>
      <c r="L136" s="60"/>
      <c r="M136" s="199" t="s">
        <v>21</v>
      </c>
      <c r="N136" s="200" t="s">
        <v>42</v>
      </c>
      <c r="O136" s="41"/>
      <c r="P136" s="201">
        <f>O136*H136</f>
        <v>0</v>
      </c>
      <c r="Q136" s="201">
        <v>4.1529999999999997E-2</v>
      </c>
      <c r="R136" s="201">
        <f>Q136*H136</f>
        <v>0.33223999999999998</v>
      </c>
      <c r="S136" s="201">
        <v>0</v>
      </c>
      <c r="T136" s="202">
        <f>S136*H136</f>
        <v>0</v>
      </c>
      <c r="AR136" s="23" t="s">
        <v>155</v>
      </c>
      <c r="AT136" s="23" t="s">
        <v>150</v>
      </c>
      <c r="AU136" s="23" t="s">
        <v>156</v>
      </c>
      <c r="AY136" s="23" t="s">
        <v>147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3" t="s">
        <v>156</v>
      </c>
      <c r="BK136" s="203">
        <f>ROUND(I136*H136,2)</f>
        <v>0</v>
      </c>
      <c r="BL136" s="23" t="s">
        <v>155</v>
      </c>
      <c r="BM136" s="23" t="s">
        <v>1222</v>
      </c>
    </row>
    <row r="137" spans="2:65" s="1" customFormat="1" ht="22.5" customHeight="1">
      <c r="B137" s="40"/>
      <c r="C137" s="192" t="s">
        <v>219</v>
      </c>
      <c r="D137" s="192" t="s">
        <v>150</v>
      </c>
      <c r="E137" s="193" t="s">
        <v>228</v>
      </c>
      <c r="F137" s="194" t="s">
        <v>229</v>
      </c>
      <c r="G137" s="195" t="s">
        <v>165</v>
      </c>
      <c r="H137" s="196">
        <v>120.839</v>
      </c>
      <c r="I137" s="197"/>
      <c r="J137" s="198">
        <f>ROUND(I137*H137,2)</f>
        <v>0</v>
      </c>
      <c r="K137" s="194" t="s">
        <v>154</v>
      </c>
      <c r="L137" s="60"/>
      <c r="M137" s="199" t="s">
        <v>21</v>
      </c>
      <c r="N137" s="200" t="s">
        <v>42</v>
      </c>
      <c r="O137" s="41"/>
      <c r="P137" s="201">
        <f>O137*H137</f>
        <v>0</v>
      </c>
      <c r="Q137" s="201">
        <v>5.7000000000000002E-3</v>
      </c>
      <c r="R137" s="201">
        <f>Q137*H137</f>
        <v>0.68878230000000007</v>
      </c>
      <c r="S137" s="201">
        <v>0</v>
      </c>
      <c r="T137" s="202">
        <f>S137*H137</f>
        <v>0</v>
      </c>
      <c r="AR137" s="23" t="s">
        <v>155</v>
      </c>
      <c r="AT137" s="23" t="s">
        <v>150</v>
      </c>
      <c r="AU137" s="23" t="s">
        <v>156</v>
      </c>
      <c r="AY137" s="23" t="s">
        <v>147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3" t="s">
        <v>156</v>
      </c>
      <c r="BK137" s="203">
        <f>ROUND(I137*H137,2)</f>
        <v>0</v>
      </c>
      <c r="BL137" s="23" t="s">
        <v>155</v>
      </c>
      <c r="BM137" s="23" t="s">
        <v>1223</v>
      </c>
    </row>
    <row r="138" spans="2:65" s="11" customFormat="1" ht="13.5">
      <c r="B138" s="204"/>
      <c r="C138" s="205"/>
      <c r="D138" s="216" t="s">
        <v>158</v>
      </c>
      <c r="E138" s="217" t="s">
        <v>21</v>
      </c>
      <c r="F138" s="218" t="s">
        <v>1224</v>
      </c>
      <c r="G138" s="205"/>
      <c r="H138" s="219">
        <v>33.237000000000002</v>
      </c>
      <c r="I138" s="210"/>
      <c r="J138" s="205"/>
      <c r="K138" s="205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158</v>
      </c>
      <c r="AU138" s="215" t="s">
        <v>156</v>
      </c>
      <c r="AV138" s="11" t="s">
        <v>156</v>
      </c>
      <c r="AW138" s="11" t="s">
        <v>34</v>
      </c>
      <c r="AX138" s="11" t="s">
        <v>70</v>
      </c>
      <c r="AY138" s="215" t="s">
        <v>147</v>
      </c>
    </row>
    <row r="139" spans="2:65" s="11" customFormat="1" ht="13.5">
      <c r="B139" s="204"/>
      <c r="C139" s="205"/>
      <c r="D139" s="216" t="s">
        <v>158</v>
      </c>
      <c r="E139" s="217" t="s">
        <v>21</v>
      </c>
      <c r="F139" s="218" t="s">
        <v>1225</v>
      </c>
      <c r="G139" s="205"/>
      <c r="H139" s="219">
        <v>26.957999999999998</v>
      </c>
      <c r="I139" s="210"/>
      <c r="J139" s="205"/>
      <c r="K139" s="205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158</v>
      </c>
      <c r="AU139" s="215" t="s">
        <v>156</v>
      </c>
      <c r="AV139" s="11" t="s">
        <v>156</v>
      </c>
      <c r="AW139" s="11" t="s">
        <v>34</v>
      </c>
      <c r="AX139" s="11" t="s">
        <v>70</v>
      </c>
      <c r="AY139" s="215" t="s">
        <v>147</v>
      </c>
    </row>
    <row r="140" spans="2:65" s="11" customFormat="1" ht="13.5">
      <c r="B140" s="204"/>
      <c r="C140" s="205"/>
      <c r="D140" s="216" t="s">
        <v>158</v>
      </c>
      <c r="E140" s="217" t="s">
        <v>21</v>
      </c>
      <c r="F140" s="218" t="s">
        <v>235</v>
      </c>
      <c r="G140" s="205"/>
      <c r="H140" s="219">
        <v>3.92</v>
      </c>
      <c r="I140" s="210"/>
      <c r="J140" s="205"/>
      <c r="K140" s="205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158</v>
      </c>
      <c r="AU140" s="215" t="s">
        <v>156</v>
      </c>
      <c r="AV140" s="11" t="s">
        <v>156</v>
      </c>
      <c r="AW140" s="11" t="s">
        <v>34</v>
      </c>
      <c r="AX140" s="11" t="s">
        <v>70</v>
      </c>
      <c r="AY140" s="215" t="s">
        <v>147</v>
      </c>
    </row>
    <row r="141" spans="2:65" s="11" customFormat="1" ht="13.5">
      <c r="B141" s="204"/>
      <c r="C141" s="205"/>
      <c r="D141" s="216" t="s">
        <v>158</v>
      </c>
      <c r="E141" s="217" t="s">
        <v>21</v>
      </c>
      <c r="F141" s="218" t="s">
        <v>236</v>
      </c>
      <c r="G141" s="205"/>
      <c r="H141" s="219">
        <v>8.1280000000000001</v>
      </c>
      <c r="I141" s="210"/>
      <c r="J141" s="205"/>
      <c r="K141" s="205"/>
      <c r="L141" s="211"/>
      <c r="M141" s="212"/>
      <c r="N141" s="213"/>
      <c r="O141" s="213"/>
      <c r="P141" s="213"/>
      <c r="Q141" s="213"/>
      <c r="R141" s="213"/>
      <c r="S141" s="213"/>
      <c r="T141" s="214"/>
      <c r="AT141" s="215" t="s">
        <v>158</v>
      </c>
      <c r="AU141" s="215" t="s">
        <v>156</v>
      </c>
      <c r="AV141" s="11" t="s">
        <v>156</v>
      </c>
      <c r="AW141" s="11" t="s">
        <v>34</v>
      </c>
      <c r="AX141" s="11" t="s">
        <v>70</v>
      </c>
      <c r="AY141" s="215" t="s">
        <v>147</v>
      </c>
    </row>
    <row r="142" spans="2:65" s="11" customFormat="1" ht="13.5">
      <c r="B142" s="204"/>
      <c r="C142" s="205"/>
      <c r="D142" s="216" t="s">
        <v>158</v>
      </c>
      <c r="E142" s="217" t="s">
        <v>21</v>
      </c>
      <c r="F142" s="218" t="s">
        <v>237</v>
      </c>
      <c r="G142" s="205"/>
      <c r="H142" s="219">
        <v>38.036000000000001</v>
      </c>
      <c r="I142" s="210"/>
      <c r="J142" s="205"/>
      <c r="K142" s="205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158</v>
      </c>
      <c r="AU142" s="215" t="s">
        <v>156</v>
      </c>
      <c r="AV142" s="11" t="s">
        <v>156</v>
      </c>
      <c r="AW142" s="11" t="s">
        <v>34</v>
      </c>
      <c r="AX142" s="11" t="s">
        <v>70</v>
      </c>
      <c r="AY142" s="215" t="s">
        <v>147</v>
      </c>
    </row>
    <row r="143" spans="2:65" s="11" customFormat="1" ht="13.5">
      <c r="B143" s="204"/>
      <c r="C143" s="205"/>
      <c r="D143" s="216" t="s">
        <v>158</v>
      </c>
      <c r="E143" s="217" t="s">
        <v>21</v>
      </c>
      <c r="F143" s="218" t="s">
        <v>238</v>
      </c>
      <c r="G143" s="205"/>
      <c r="H143" s="219">
        <v>10.56</v>
      </c>
      <c r="I143" s="210"/>
      <c r="J143" s="205"/>
      <c r="K143" s="205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158</v>
      </c>
      <c r="AU143" s="215" t="s">
        <v>156</v>
      </c>
      <c r="AV143" s="11" t="s">
        <v>156</v>
      </c>
      <c r="AW143" s="11" t="s">
        <v>34</v>
      </c>
      <c r="AX143" s="11" t="s">
        <v>70</v>
      </c>
      <c r="AY143" s="215" t="s">
        <v>147</v>
      </c>
    </row>
    <row r="144" spans="2:65" s="12" customFormat="1" ht="13.5">
      <c r="B144" s="220"/>
      <c r="C144" s="221"/>
      <c r="D144" s="206" t="s">
        <v>158</v>
      </c>
      <c r="E144" s="222" t="s">
        <v>21</v>
      </c>
      <c r="F144" s="223" t="s">
        <v>170</v>
      </c>
      <c r="G144" s="221"/>
      <c r="H144" s="224">
        <v>120.839</v>
      </c>
      <c r="I144" s="225"/>
      <c r="J144" s="221"/>
      <c r="K144" s="221"/>
      <c r="L144" s="226"/>
      <c r="M144" s="227"/>
      <c r="N144" s="228"/>
      <c r="O144" s="228"/>
      <c r="P144" s="228"/>
      <c r="Q144" s="228"/>
      <c r="R144" s="228"/>
      <c r="S144" s="228"/>
      <c r="T144" s="229"/>
      <c r="AT144" s="230" t="s">
        <v>158</v>
      </c>
      <c r="AU144" s="230" t="s">
        <v>156</v>
      </c>
      <c r="AV144" s="12" t="s">
        <v>155</v>
      </c>
      <c r="AW144" s="12" t="s">
        <v>34</v>
      </c>
      <c r="AX144" s="12" t="s">
        <v>78</v>
      </c>
      <c r="AY144" s="230" t="s">
        <v>147</v>
      </c>
    </row>
    <row r="145" spans="2:65" s="1" customFormat="1" ht="22.5" customHeight="1">
      <c r="B145" s="40"/>
      <c r="C145" s="192" t="s">
        <v>223</v>
      </c>
      <c r="D145" s="192" t="s">
        <v>150</v>
      </c>
      <c r="E145" s="193" t="s">
        <v>239</v>
      </c>
      <c r="F145" s="194" t="s">
        <v>240</v>
      </c>
      <c r="G145" s="195" t="s">
        <v>153</v>
      </c>
      <c r="H145" s="196">
        <v>2</v>
      </c>
      <c r="I145" s="197"/>
      <c r="J145" s="198">
        <f>ROUND(I145*H145,2)</f>
        <v>0</v>
      </c>
      <c r="K145" s="194" t="s">
        <v>154</v>
      </c>
      <c r="L145" s="60"/>
      <c r="M145" s="199" t="s">
        <v>21</v>
      </c>
      <c r="N145" s="200" t="s">
        <v>42</v>
      </c>
      <c r="O145" s="41"/>
      <c r="P145" s="201">
        <f>O145*H145</f>
        <v>0</v>
      </c>
      <c r="Q145" s="201">
        <v>4.684E-2</v>
      </c>
      <c r="R145" s="201">
        <f>Q145*H145</f>
        <v>9.3679999999999999E-2</v>
      </c>
      <c r="S145" s="201">
        <v>0</v>
      </c>
      <c r="T145" s="202">
        <f>S145*H145</f>
        <v>0</v>
      </c>
      <c r="AR145" s="23" t="s">
        <v>155</v>
      </c>
      <c r="AT145" s="23" t="s">
        <v>150</v>
      </c>
      <c r="AU145" s="23" t="s">
        <v>156</v>
      </c>
      <c r="AY145" s="23" t="s">
        <v>147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3" t="s">
        <v>156</v>
      </c>
      <c r="BK145" s="203">
        <f>ROUND(I145*H145,2)</f>
        <v>0</v>
      </c>
      <c r="BL145" s="23" t="s">
        <v>155</v>
      </c>
      <c r="BM145" s="23" t="s">
        <v>1226</v>
      </c>
    </row>
    <row r="146" spans="2:65" s="1" customFormat="1" ht="22.5" customHeight="1">
      <c r="B146" s="40"/>
      <c r="C146" s="231" t="s">
        <v>227</v>
      </c>
      <c r="D146" s="231" t="s">
        <v>243</v>
      </c>
      <c r="E146" s="232" t="s">
        <v>244</v>
      </c>
      <c r="F146" s="233" t="s">
        <v>245</v>
      </c>
      <c r="G146" s="234" t="s">
        <v>153</v>
      </c>
      <c r="H146" s="235">
        <v>1</v>
      </c>
      <c r="I146" s="236"/>
      <c r="J146" s="237">
        <f>ROUND(I146*H146,2)</f>
        <v>0</v>
      </c>
      <c r="K146" s="233" t="s">
        <v>154</v>
      </c>
      <c r="L146" s="238"/>
      <c r="M146" s="239" t="s">
        <v>21</v>
      </c>
      <c r="N146" s="240" t="s">
        <v>42</v>
      </c>
      <c r="O146" s="41"/>
      <c r="P146" s="201">
        <f>O146*H146</f>
        <v>0</v>
      </c>
      <c r="Q146" s="201">
        <v>1.0800000000000001E-2</v>
      </c>
      <c r="R146" s="201">
        <f>Q146*H146</f>
        <v>1.0800000000000001E-2</v>
      </c>
      <c r="S146" s="201">
        <v>0</v>
      </c>
      <c r="T146" s="202">
        <f>S146*H146</f>
        <v>0</v>
      </c>
      <c r="AR146" s="23" t="s">
        <v>202</v>
      </c>
      <c r="AT146" s="23" t="s">
        <v>243</v>
      </c>
      <c r="AU146" s="23" t="s">
        <v>156</v>
      </c>
      <c r="AY146" s="23" t="s">
        <v>147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3" t="s">
        <v>156</v>
      </c>
      <c r="BK146" s="203">
        <f>ROUND(I146*H146,2)</f>
        <v>0</v>
      </c>
      <c r="BL146" s="23" t="s">
        <v>155</v>
      </c>
      <c r="BM146" s="23" t="s">
        <v>1227</v>
      </c>
    </row>
    <row r="147" spans="2:65" s="1" customFormat="1" ht="22.5" customHeight="1">
      <c r="B147" s="40"/>
      <c r="C147" s="231" t="s">
        <v>10</v>
      </c>
      <c r="D147" s="231" t="s">
        <v>243</v>
      </c>
      <c r="E147" s="232" t="s">
        <v>1228</v>
      </c>
      <c r="F147" s="233" t="s">
        <v>1229</v>
      </c>
      <c r="G147" s="234" t="s">
        <v>153</v>
      </c>
      <c r="H147" s="235">
        <v>1</v>
      </c>
      <c r="I147" s="236"/>
      <c r="J147" s="237">
        <f>ROUND(I147*H147,2)</f>
        <v>0</v>
      </c>
      <c r="K147" s="233" t="s">
        <v>191</v>
      </c>
      <c r="L147" s="238"/>
      <c r="M147" s="239" t="s">
        <v>21</v>
      </c>
      <c r="N147" s="240" t="s">
        <v>42</v>
      </c>
      <c r="O147" s="41"/>
      <c r="P147" s="201">
        <f>O147*H147</f>
        <v>0</v>
      </c>
      <c r="Q147" s="201">
        <v>1.38E-2</v>
      </c>
      <c r="R147" s="201">
        <f>Q147*H147</f>
        <v>1.38E-2</v>
      </c>
      <c r="S147" s="201">
        <v>0</v>
      </c>
      <c r="T147" s="202">
        <f>S147*H147</f>
        <v>0</v>
      </c>
      <c r="AR147" s="23" t="s">
        <v>202</v>
      </c>
      <c r="AT147" s="23" t="s">
        <v>243</v>
      </c>
      <c r="AU147" s="23" t="s">
        <v>156</v>
      </c>
      <c r="AY147" s="23" t="s">
        <v>147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3" t="s">
        <v>156</v>
      </c>
      <c r="BK147" s="203">
        <f>ROUND(I147*H147,2)</f>
        <v>0</v>
      </c>
      <c r="BL147" s="23" t="s">
        <v>155</v>
      </c>
      <c r="BM147" s="23" t="s">
        <v>1230</v>
      </c>
    </row>
    <row r="148" spans="2:65" s="10" customFormat="1" ht="29.85" customHeight="1">
      <c r="B148" s="175"/>
      <c r="C148" s="176"/>
      <c r="D148" s="189" t="s">
        <v>69</v>
      </c>
      <c r="E148" s="190" t="s">
        <v>206</v>
      </c>
      <c r="F148" s="190" t="s">
        <v>251</v>
      </c>
      <c r="G148" s="176"/>
      <c r="H148" s="176"/>
      <c r="I148" s="179"/>
      <c r="J148" s="191">
        <f>BK148</f>
        <v>0</v>
      </c>
      <c r="K148" s="176"/>
      <c r="L148" s="181"/>
      <c r="M148" s="182"/>
      <c r="N148" s="183"/>
      <c r="O148" s="183"/>
      <c r="P148" s="184">
        <f>SUM(P149:P176)</f>
        <v>0</v>
      </c>
      <c r="Q148" s="183"/>
      <c r="R148" s="184">
        <f>SUM(R149:R176)</f>
        <v>3.1044999999999996E-3</v>
      </c>
      <c r="S148" s="183"/>
      <c r="T148" s="185">
        <f>SUM(T149:T176)</f>
        <v>7.1020629999999993</v>
      </c>
      <c r="AR148" s="186" t="s">
        <v>78</v>
      </c>
      <c r="AT148" s="187" t="s">
        <v>69</v>
      </c>
      <c r="AU148" s="187" t="s">
        <v>78</v>
      </c>
      <c r="AY148" s="186" t="s">
        <v>147</v>
      </c>
      <c r="BK148" s="188">
        <f>SUM(BK149:BK176)</f>
        <v>0</v>
      </c>
    </row>
    <row r="149" spans="2:65" s="1" customFormat="1" ht="22.5" customHeight="1">
      <c r="B149" s="40"/>
      <c r="C149" s="192" t="s">
        <v>242</v>
      </c>
      <c r="D149" s="192" t="s">
        <v>150</v>
      </c>
      <c r="E149" s="193" t="s">
        <v>253</v>
      </c>
      <c r="F149" s="194" t="s">
        <v>254</v>
      </c>
      <c r="G149" s="195" t="s">
        <v>165</v>
      </c>
      <c r="H149" s="196">
        <v>71</v>
      </c>
      <c r="I149" s="197"/>
      <c r="J149" s="198">
        <f>ROUND(I149*H149,2)</f>
        <v>0</v>
      </c>
      <c r="K149" s="194" t="s">
        <v>154</v>
      </c>
      <c r="L149" s="60"/>
      <c r="M149" s="199" t="s">
        <v>21</v>
      </c>
      <c r="N149" s="200" t="s">
        <v>42</v>
      </c>
      <c r="O149" s="41"/>
      <c r="P149" s="201">
        <f>O149*H149</f>
        <v>0</v>
      </c>
      <c r="Q149" s="201">
        <v>3.9499999999999998E-5</v>
      </c>
      <c r="R149" s="201">
        <f>Q149*H149</f>
        <v>2.8044999999999997E-3</v>
      </c>
      <c r="S149" s="201">
        <v>0</v>
      </c>
      <c r="T149" s="202">
        <f>S149*H149</f>
        <v>0</v>
      </c>
      <c r="AR149" s="23" t="s">
        <v>155</v>
      </c>
      <c r="AT149" s="23" t="s">
        <v>150</v>
      </c>
      <c r="AU149" s="23" t="s">
        <v>156</v>
      </c>
      <c r="AY149" s="23" t="s">
        <v>147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23" t="s">
        <v>156</v>
      </c>
      <c r="BK149" s="203">
        <f>ROUND(I149*H149,2)</f>
        <v>0</v>
      </c>
      <c r="BL149" s="23" t="s">
        <v>155</v>
      </c>
      <c r="BM149" s="23" t="s">
        <v>1231</v>
      </c>
    </row>
    <row r="150" spans="2:65" s="1" customFormat="1" ht="22.5" customHeight="1">
      <c r="B150" s="40"/>
      <c r="C150" s="192" t="s">
        <v>247</v>
      </c>
      <c r="D150" s="192" t="s">
        <v>150</v>
      </c>
      <c r="E150" s="193" t="s">
        <v>257</v>
      </c>
      <c r="F150" s="194" t="s">
        <v>258</v>
      </c>
      <c r="G150" s="195" t="s">
        <v>259</v>
      </c>
      <c r="H150" s="196">
        <v>30</v>
      </c>
      <c r="I150" s="197"/>
      <c r="J150" s="198">
        <f>ROUND(I150*H150,2)</f>
        <v>0</v>
      </c>
      <c r="K150" s="194" t="s">
        <v>21</v>
      </c>
      <c r="L150" s="60"/>
      <c r="M150" s="199" t="s">
        <v>21</v>
      </c>
      <c r="N150" s="200" t="s">
        <v>42</v>
      </c>
      <c r="O150" s="41"/>
      <c r="P150" s="201">
        <f>O150*H150</f>
        <v>0</v>
      </c>
      <c r="Q150" s="201">
        <v>1.0000000000000001E-5</v>
      </c>
      <c r="R150" s="201">
        <f>Q150*H150</f>
        <v>3.0000000000000003E-4</v>
      </c>
      <c r="S150" s="201">
        <v>0</v>
      </c>
      <c r="T150" s="202">
        <f>S150*H150</f>
        <v>0</v>
      </c>
      <c r="AR150" s="23" t="s">
        <v>155</v>
      </c>
      <c r="AT150" s="23" t="s">
        <v>150</v>
      </c>
      <c r="AU150" s="23" t="s">
        <v>156</v>
      </c>
      <c r="AY150" s="23" t="s">
        <v>147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3" t="s">
        <v>156</v>
      </c>
      <c r="BK150" s="203">
        <f>ROUND(I150*H150,2)</f>
        <v>0</v>
      </c>
      <c r="BL150" s="23" t="s">
        <v>155</v>
      </c>
      <c r="BM150" s="23" t="s">
        <v>1232</v>
      </c>
    </row>
    <row r="151" spans="2:65" s="1" customFormat="1" ht="22.5" customHeight="1">
      <c r="B151" s="40"/>
      <c r="C151" s="192" t="s">
        <v>252</v>
      </c>
      <c r="D151" s="192" t="s">
        <v>150</v>
      </c>
      <c r="E151" s="193" t="s">
        <v>262</v>
      </c>
      <c r="F151" s="194" t="s">
        <v>263</v>
      </c>
      <c r="G151" s="195" t="s">
        <v>165</v>
      </c>
      <c r="H151" s="196">
        <v>1.05</v>
      </c>
      <c r="I151" s="197"/>
      <c r="J151" s="198">
        <f>ROUND(I151*H151,2)</f>
        <v>0</v>
      </c>
      <c r="K151" s="194" t="s">
        <v>154</v>
      </c>
      <c r="L151" s="60"/>
      <c r="M151" s="199" t="s">
        <v>21</v>
      </c>
      <c r="N151" s="200" t="s">
        <v>42</v>
      </c>
      <c r="O151" s="41"/>
      <c r="P151" s="201">
        <f>O151*H151</f>
        <v>0</v>
      </c>
      <c r="Q151" s="201">
        <v>0</v>
      </c>
      <c r="R151" s="201">
        <f>Q151*H151</f>
        <v>0</v>
      </c>
      <c r="S151" s="201">
        <v>0.13100000000000001</v>
      </c>
      <c r="T151" s="202">
        <f>S151*H151</f>
        <v>0.13755000000000001</v>
      </c>
      <c r="AR151" s="23" t="s">
        <v>155</v>
      </c>
      <c r="AT151" s="23" t="s">
        <v>150</v>
      </c>
      <c r="AU151" s="23" t="s">
        <v>156</v>
      </c>
      <c r="AY151" s="23" t="s">
        <v>147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3" t="s">
        <v>156</v>
      </c>
      <c r="BK151" s="203">
        <f>ROUND(I151*H151,2)</f>
        <v>0</v>
      </c>
      <c r="BL151" s="23" t="s">
        <v>155</v>
      </c>
      <c r="BM151" s="23" t="s">
        <v>1233</v>
      </c>
    </row>
    <row r="152" spans="2:65" s="11" customFormat="1" ht="13.5">
      <c r="B152" s="204"/>
      <c r="C152" s="205"/>
      <c r="D152" s="206" t="s">
        <v>158</v>
      </c>
      <c r="E152" s="207" t="s">
        <v>21</v>
      </c>
      <c r="F152" s="208" t="s">
        <v>266</v>
      </c>
      <c r="G152" s="205"/>
      <c r="H152" s="209">
        <v>1.05</v>
      </c>
      <c r="I152" s="210"/>
      <c r="J152" s="205"/>
      <c r="K152" s="205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158</v>
      </c>
      <c r="AU152" s="215" t="s">
        <v>156</v>
      </c>
      <c r="AV152" s="11" t="s">
        <v>156</v>
      </c>
      <c r="AW152" s="11" t="s">
        <v>34</v>
      </c>
      <c r="AX152" s="11" t="s">
        <v>78</v>
      </c>
      <c r="AY152" s="215" t="s">
        <v>147</v>
      </c>
    </row>
    <row r="153" spans="2:65" s="1" customFormat="1" ht="22.5" customHeight="1">
      <c r="B153" s="40"/>
      <c r="C153" s="192" t="s">
        <v>256</v>
      </c>
      <c r="D153" s="192" t="s">
        <v>150</v>
      </c>
      <c r="E153" s="193" t="s">
        <v>267</v>
      </c>
      <c r="F153" s="194" t="s">
        <v>268</v>
      </c>
      <c r="G153" s="195" t="s">
        <v>165</v>
      </c>
      <c r="H153" s="196">
        <v>14.367000000000001</v>
      </c>
      <c r="I153" s="197"/>
      <c r="J153" s="198">
        <f>ROUND(I153*H153,2)</f>
        <v>0</v>
      </c>
      <c r="K153" s="194" t="s">
        <v>154</v>
      </c>
      <c r="L153" s="60"/>
      <c r="M153" s="199" t="s">
        <v>21</v>
      </c>
      <c r="N153" s="200" t="s">
        <v>42</v>
      </c>
      <c r="O153" s="41"/>
      <c r="P153" s="201">
        <f>O153*H153</f>
        <v>0</v>
      </c>
      <c r="Q153" s="201">
        <v>0</v>
      </c>
      <c r="R153" s="201">
        <f>Q153*H153</f>
        <v>0</v>
      </c>
      <c r="S153" s="201">
        <v>3.5000000000000003E-2</v>
      </c>
      <c r="T153" s="202">
        <f>S153*H153</f>
        <v>0.5028450000000001</v>
      </c>
      <c r="AR153" s="23" t="s">
        <v>155</v>
      </c>
      <c r="AT153" s="23" t="s">
        <v>150</v>
      </c>
      <c r="AU153" s="23" t="s">
        <v>156</v>
      </c>
      <c r="AY153" s="23" t="s">
        <v>147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3" t="s">
        <v>156</v>
      </c>
      <c r="BK153" s="203">
        <f>ROUND(I153*H153,2)</f>
        <v>0</v>
      </c>
      <c r="BL153" s="23" t="s">
        <v>155</v>
      </c>
      <c r="BM153" s="23" t="s">
        <v>1234</v>
      </c>
    </row>
    <row r="154" spans="2:65" s="11" customFormat="1" ht="13.5">
      <c r="B154" s="204"/>
      <c r="C154" s="205"/>
      <c r="D154" s="216" t="s">
        <v>158</v>
      </c>
      <c r="E154" s="217" t="s">
        <v>21</v>
      </c>
      <c r="F154" s="218" t="s">
        <v>270</v>
      </c>
      <c r="G154" s="205"/>
      <c r="H154" s="219">
        <v>9.1199999999999992</v>
      </c>
      <c r="I154" s="210"/>
      <c r="J154" s="205"/>
      <c r="K154" s="205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158</v>
      </c>
      <c r="AU154" s="215" t="s">
        <v>156</v>
      </c>
      <c r="AV154" s="11" t="s">
        <v>156</v>
      </c>
      <c r="AW154" s="11" t="s">
        <v>34</v>
      </c>
      <c r="AX154" s="11" t="s">
        <v>70</v>
      </c>
      <c r="AY154" s="215" t="s">
        <v>147</v>
      </c>
    </row>
    <row r="155" spans="2:65" s="11" customFormat="1" ht="13.5">
      <c r="B155" s="204"/>
      <c r="C155" s="205"/>
      <c r="D155" s="216" t="s">
        <v>158</v>
      </c>
      <c r="E155" s="217" t="s">
        <v>21</v>
      </c>
      <c r="F155" s="218" t="s">
        <v>271</v>
      </c>
      <c r="G155" s="205"/>
      <c r="H155" s="219">
        <v>1.17</v>
      </c>
      <c r="I155" s="210"/>
      <c r="J155" s="205"/>
      <c r="K155" s="205"/>
      <c r="L155" s="211"/>
      <c r="M155" s="212"/>
      <c r="N155" s="213"/>
      <c r="O155" s="213"/>
      <c r="P155" s="213"/>
      <c r="Q155" s="213"/>
      <c r="R155" s="213"/>
      <c r="S155" s="213"/>
      <c r="T155" s="214"/>
      <c r="AT155" s="215" t="s">
        <v>158</v>
      </c>
      <c r="AU155" s="215" t="s">
        <v>156</v>
      </c>
      <c r="AV155" s="11" t="s">
        <v>156</v>
      </c>
      <c r="AW155" s="11" t="s">
        <v>34</v>
      </c>
      <c r="AX155" s="11" t="s">
        <v>70</v>
      </c>
      <c r="AY155" s="215" t="s">
        <v>147</v>
      </c>
    </row>
    <row r="156" spans="2:65" s="11" customFormat="1" ht="13.5">
      <c r="B156" s="204"/>
      <c r="C156" s="205"/>
      <c r="D156" s="216" t="s">
        <v>158</v>
      </c>
      <c r="E156" s="217" t="s">
        <v>21</v>
      </c>
      <c r="F156" s="218" t="s">
        <v>272</v>
      </c>
      <c r="G156" s="205"/>
      <c r="H156" s="219">
        <v>4.077</v>
      </c>
      <c r="I156" s="210"/>
      <c r="J156" s="205"/>
      <c r="K156" s="205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158</v>
      </c>
      <c r="AU156" s="215" t="s">
        <v>156</v>
      </c>
      <c r="AV156" s="11" t="s">
        <v>156</v>
      </c>
      <c r="AW156" s="11" t="s">
        <v>34</v>
      </c>
      <c r="AX156" s="11" t="s">
        <v>70</v>
      </c>
      <c r="AY156" s="215" t="s">
        <v>147</v>
      </c>
    </row>
    <row r="157" spans="2:65" s="12" customFormat="1" ht="13.5">
      <c r="B157" s="220"/>
      <c r="C157" s="221"/>
      <c r="D157" s="206" t="s">
        <v>158</v>
      </c>
      <c r="E157" s="222" t="s">
        <v>21</v>
      </c>
      <c r="F157" s="223" t="s">
        <v>170</v>
      </c>
      <c r="G157" s="221"/>
      <c r="H157" s="224">
        <v>14.367000000000001</v>
      </c>
      <c r="I157" s="225"/>
      <c r="J157" s="221"/>
      <c r="K157" s="221"/>
      <c r="L157" s="226"/>
      <c r="M157" s="227"/>
      <c r="N157" s="228"/>
      <c r="O157" s="228"/>
      <c r="P157" s="228"/>
      <c r="Q157" s="228"/>
      <c r="R157" s="228"/>
      <c r="S157" s="228"/>
      <c r="T157" s="229"/>
      <c r="AT157" s="230" t="s">
        <v>158</v>
      </c>
      <c r="AU157" s="230" t="s">
        <v>156</v>
      </c>
      <c r="AV157" s="12" t="s">
        <v>155</v>
      </c>
      <c r="AW157" s="12" t="s">
        <v>34</v>
      </c>
      <c r="AX157" s="12" t="s">
        <v>78</v>
      </c>
      <c r="AY157" s="230" t="s">
        <v>147</v>
      </c>
    </row>
    <row r="158" spans="2:65" s="1" customFormat="1" ht="22.5" customHeight="1">
      <c r="B158" s="40"/>
      <c r="C158" s="192" t="s">
        <v>261</v>
      </c>
      <c r="D158" s="192" t="s">
        <v>150</v>
      </c>
      <c r="E158" s="193" t="s">
        <v>274</v>
      </c>
      <c r="F158" s="194" t="s">
        <v>275</v>
      </c>
      <c r="G158" s="195" t="s">
        <v>276</v>
      </c>
      <c r="H158" s="196">
        <v>15.56</v>
      </c>
      <c r="I158" s="197"/>
      <c r="J158" s="198">
        <f>ROUND(I158*H158,2)</f>
        <v>0</v>
      </c>
      <c r="K158" s="194" t="s">
        <v>154</v>
      </c>
      <c r="L158" s="60"/>
      <c r="M158" s="199" t="s">
        <v>21</v>
      </c>
      <c r="N158" s="200" t="s">
        <v>42</v>
      </c>
      <c r="O158" s="41"/>
      <c r="P158" s="201">
        <f>O158*H158</f>
        <v>0</v>
      </c>
      <c r="Q158" s="201">
        <v>0</v>
      </c>
      <c r="R158" s="201">
        <f>Q158*H158</f>
        <v>0</v>
      </c>
      <c r="S158" s="201">
        <v>8.9999999999999993E-3</v>
      </c>
      <c r="T158" s="202">
        <f>S158*H158</f>
        <v>0.14004</v>
      </c>
      <c r="AR158" s="23" t="s">
        <v>155</v>
      </c>
      <c r="AT158" s="23" t="s">
        <v>150</v>
      </c>
      <c r="AU158" s="23" t="s">
        <v>156</v>
      </c>
      <c r="AY158" s="23" t="s">
        <v>147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3" t="s">
        <v>156</v>
      </c>
      <c r="BK158" s="203">
        <f>ROUND(I158*H158,2)</f>
        <v>0</v>
      </c>
      <c r="BL158" s="23" t="s">
        <v>155</v>
      </c>
      <c r="BM158" s="23" t="s">
        <v>1235</v>
      </c>
    </row>
    <row r="159" spans="2:65" s="11" customFormat="1" ht="13.5">
      <c r="B159" s="204"/>
      <c r="C159" s="205"/>
      <c r="D159" s="216" t="s">
        <v>158</v>
      </c>
      <c r="E159" s="217" t="s">
        <v>21</v>
      </c>
      <c r="F159" s="218" t="s">
        <v>278</v>
      </c>
      <c r="G159" s="205"/>
      <c r="H159" s="219">
        <v>11.16</v>
      </c>
      <c r="I159" s="210"/>
      <c r="J159" s="205"/>
      <c r="K159" s="205"/>
      <c r="L159" s="211"/>
      <c r="M159" s="212"/>
      <c r="N159" s="213"/>
      <c r="O159" s="213"/>
      <c r="P159" s="213"/>
      <c r="Q159" s="213"/>
      <c r="R159" s="213"/>
      <c r="S159" s="213"/>
      <c r="T159" s="214"/>
      <c r="AT159" s="215" t="s">
        <v>158</v>
      </c>
      <c r="AU159" s="215" t="s">
        <v>156</v>
      </c>
      <c r="AV159" s="11" t="s">
        <v>156</v>
      </c>
      <c r="AW159" s="11" t="s">
        <v>34</v>
      </c>
      <c r="AX159" s="11" t="s">
        <v>70</v>
      </c>
      <c r="AY159" s="215" t="s">
        <v>147</v>
      </c>
    </row>
    <row r="160" spans="2:65" s="11" customFormat="1" ht="13.5">
      <c r="B160" s="204"/>
      <c r="C160" s="205"/>
      <c r="D160" s="216" t="s">
        <v>158</v>
      </c>
      <c r="E160" s="217" t="s">
        <v>21</v>
      </c>
      <c r="F160" s="218" t="s">
        <v>279</v>
      </c>
      <c r="G160" s="205"/>
      <c r="H160" s="219">
        <v>4.4000000000000004</v>
      </c>
      <c r="I160" s="210"/>
      <c r="J160" s="205"/>
      <c r="K160" s="205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158</v>
      </c>
      <c r="AU160" s="215" t="s">
        <v>156</v>
      </c>
      <c r="AV160" s="11" t="s">
        <v>156</v>
      </c>
      <c r="AW160" s="11" t="s">
        <v>34</v>
      </c>
      <c r="AX160" s="11" t="s">
        <v>70</v>
      </c>
      <c r="AY160" s="215" t="s">
        <v>147</v>
      </c>
    </row>
    <row r="161" spans="2:65" s="12" customFormat="1" ht="13.5">
      <c r="B161" s="220"/>
      <c r="C161" s="221"/>
      <c r="D161" s="206" t="s">
        <v>158</v>
      </c>
      <c r="E161" s="222" t="s">
        <v>21</v>
      </c>
      <c r="F161" s="223" t="s">
        <v>170</v>
      </c>
      <c r="G161" s="221"/>
      <c r="H161" s="224">
        <v>15.56</v>
      </c>
      <c r="I161" s="225"/>
      <c r="J161" s="221"/>
      <c r="K161" s="221"/>
      <c r="L161" s="226"/>
      <c r="M161" s="227"/>
      <c r="N161" s="228"/>
      <c r="O161" s="228"/>
      <c r="P161" s="228"/>
      <c r="Q161" s="228"/>
      <c r="R161" s="228"/>
      <c r="S161" s="228"/>
      <c r="T161" s="229"/>
      <c r="AT161" s="230" t="s">
        <v>158</v>
      </c>
      <c r="AU161" s="230" t="s">
        <v>156</v>
      </c>
      <c r="AV161" s="12" t="s">
        <v>155</v>
      </c>
      <c r="AW161" s="12" t="s">
        <v>34</v>
      </c>
      <c r="AX161" s="12" t="s">
        <v>78</v>
      </c>
      <c r="AY161" s="230" t="s">
        <v>147</v>
      </c>
    </row>
    <row r="162" spans="2:65" s="1" customFormat="1" ht="22.5" customHeight="1">
      <c r="B162" s="40"/>
      <c r="C162" s="192" t="s">
        <v>9</v>
      </c>
      <c r="D162" s="192" t="s">
        <v>150</v>
      </c>
      <c r="E162" s="193" t="s">
        <v>281</v>
      </c>
      <c r="F162" s="194" t="s">
        <v>282</v>
      </c>
      <c r="G162" s="195" t="s">
        <v>165</v>
      </c>
      <c r="H162" s="196">
        <v>5.6</v>
      </c>
      <c r="I162" s="197"/>
      <c r="J162" s="198">
        <f>ROUND(I162*H162,2)</f>
        <v>0</v>
      </c>
      <c r="K162" s="194" t="s">
        <v>154</v>
      </c>
      <c r="L162" s="60"/>
      <c r="M162" s="199" t="s">
        <v>21</v>
      </c>
      <c r="N162" s="200" t="s">
        <v>42</v>
      </c>
      <c r="O162" s="41"/>
      <c r="P162" s="201">
        <f>O162*H162</f>
        <v>0</v>
      </c>
      <c r="Q162" s="201">
        <v>0</v>
      </c>
      <c r="R162" s="201">
        <f>Q162*H162</f>
        <v>0</v>
      </c>
      <c r="S162" s="201">
        <v>7.5999999999999998E-2</v>
      </c>
      <c r="T162" s="202">
        <f>S162*H162</f>
        <v>0.42559999999999998</v>
      </c>
      <c r="AR162" s="23" t="s">
        <v>155</v>
      </c>
      <c r="AT162" s="23" t="s">
        <v>150</v>
      </c>
      <c r="AU162" s="23" t="s">
        <v>156</v>
      </c>
      <c r="AY162" s="23" t="s">
        <v>147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23" t="s">
        <v>156</v>
      </c>
      <c r="BK162" s="203">
        <f>ROUND(I162*H162,2)</f>
        <v>0</v>
      </c>
      <c r="BL162" s="23" t="s">
        <v>155</v>
      </c>
      <c r="BM162" s="23" t="s">
        <v>1236</v>
      </c>
    </row>
    <row r="163" spans="2:65" s="13" customFormat="1" ht="13.5">
      <c r="B163" s="241"/>
      <c r="C163" s="242"/>
      <c r="D163" s="216" t="s">
        <v>158</v>
      </c>
      <c r="E163" s="243" t="s">
        <v>21</v>
      </c>
      <c r="F163" s="244" t="s">
        <v>1237</v>
      </c>
      <c r="G163" s="242"/>
      <c r="H163" s="245" t="s">
        <v>21</v>
      </c>
      <c r="I163" s="246"/>
      <c r="J163" s="242"/>
      <c r="K163" s="242"/>
      <c r="L163" s="247"/>
      <c r="M163" s="248"/>
      <c r="N163" s="249"/>
      <c r="O163" s="249"/>
      <c r="P163" s="249"/>
      <c r="Q163" s="249"/>
      <c r="R163" s="249"/>
      <c r="S163" s="249"/>
      <c r="T163" s="250"/>
      <c r="AT163" s="251" t="s">
        <v>158</v>
      </c>
      <c r="AU163" s="251" t="s">
        <v>156</v>
      </c>
      <c r="AV163" s="13" t="s">
        <v>78</v>
      </c>
      <c r="AW163" s="13" t="s">
        <v>34</v>
      </c>
      <c r="AX163" s="13" t="s">
        <v>70</v>
      </c>
      <c r="AY163" s="251" t="s">
        <v>147</v>
      </c>
    </row>
    <row r="164" spans="2:65" s="11" customFormat="1" ht="13.5">
      <c r="B164" s="204"/>
      <c r="C164" s="205"/>
      <c r="D164" s="206" t="s">
        <v>158</v>
      </c>
      <c r="E164" s="207" t="s">
        <v>21</v>
      </c>
      <c r="F164" s="208" t="s">
        <v>1238</v>
      </c>
      <c r="G164" s="205"/>
      <c r="H164" s="209">
        <v>5.6</v>
      </c>
      <c r="I164" s="210"/>
      <c r="J164" s="205"/>
      <c r="K164" s="205"/>
      <c r="L164" s="211"/>
      <c r="M164" s="212"/>
      <c r="N164" s="213"/>
      <c r="O164" s="213"/>
      <c r="P164" s="213"/>
      <c r="Q164" s="213"/>
      <c r="R164" s="213"/>
      <c r="S164" s="213"/>
      <c r="T164" s="214"/>
      <c r="AT164" s="215" t="s">
        <v>158</v>
      </c>
      <c r="AU164" s="215" t="s">
        <v>156</v>
      </c>
      <c r="AV164" s="11" t="s">
        <v>156</v>
      </c>
      <c r="AW164" s="11" t="s">
        <v>34</v>
      </c>
      <c r="AX164" s="11" t="s">
        <v>78</v>
      </c>
      <c r="AY164" s="215" t="s">
        <v>147</v>
      </c>
    </row>
    <row r="165" spans="2:65" s="1" customFormat="1" ht="22.5" customHeight="1">
      <c r="B165" s="40"/>
      <c r="C165" s="192" t="s">
        <v>273</v>
      </c>
      <c r="D165" s="192" t="s">
        <v>150</v>
      </c>
      <c r="E165" s="193" t="s">
        <v>287</v>
      </c>
      <c r="F165" s="194" t="s">
        <v>288</v>
      </c>
      <c r="G165" s="195" t="s">
        <v>165</v>
      </c>
      <c r="H165" s="196">
        <v>1.3</v>
      </c>
      <c r="I165" s="197"/>
      <c r="J165" s="198">
        <f>ROUND(I165*H165,2)</f>
        <v>0</v>
      </c>
      <c r="K165" s="194" t="s">
        <v>154</v>
      </c>
      <c r="L165" s="60"/>
      <c r="M165" s="199" t="s">
        <v>21</v>
      </c>
      <c r="N165" s="200" t="s">
        <v>42</v>
      </c>
      <c r="O165" s="41"/>
      <c r="P165" s="201">
        <f>O165*H165</f>
        <v>0</v>
      </c>
      <c r="Q165" s="201">
        <v>0</v>
      </c>
      <c r="R165" s="201">
        <f>Q165*H165</f>
        <v>0</v>
      </c>
      <c r="S165" s="201">
        <v>0.27</v>
      </c>
      <c r="T165" s="202">
        <f>S165*H165</f>
        <v>0.35100000000000003</v>
      </c>
      <c r="AR165" s="23" t="s">
        <v>155</v>
      </c>
      <c r="AT165" s="23" t="s">
        <v>150</v>
      </c>
      <c r="AU165" s="23" t="s">
        <v>156</v>
      </c>
      <c r="AY165" s="23" t="s">
        <v>147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23" t="s">
        <v>156</v>
      </c>
      <c r="BK165" s="203">
        <f>ROUND(I165*H165,2)</f>
        <v>0</v>
      </c>
      <c r="BL165" s="23" t="s">
        <v>155</v>
      </c>
      <c r="BM165" s="23" t="s">
        <v>1239</v>
      </c>
    </row>
    <row r="166" spans="2:65" s="13" customFormat="1" ht="13.5">
      <c r="B166" s="241"/>
      <c r="C166" s="242"/>
      <c r="D166" s="216" t="s">
        <v>158</v>
      </c>
      <c r="E166" s="243" t="s">
        <v>21</v>
      </c>
      <c r="F166" s="244" t="s">
        <v>290</v>
      </c>
      <c r="G166" s="242"/>
      <c r="H166" s="245" t="s">
        <v>21</v>
      </c>
      <c r="I166" s="246"/>
      <c r="J166" s="242"/>
      <c r="K166" s="242"/>
      <c r="L166" s="247"/>
      <c r="M166" s="248"/>
      <c r="N166" s="249"/>
      <c r="O166" s="249"/>
      <c r="P166" s="249"/>
      <c r="Q166" s="249"/>
      <c r="R166" s="249"/>
      <c r="S166" s="249"/>
      <c r="T166" s="250"/>
      <c r="AT166" s="251" t="s">
        <v>158</v>
      </c>
      <c r="AU166" s="251" t="s">
        <v>156</v>
      </c>
      <c r="AV166" s="13" t="s">
        <v>78</v>
      </c>
      <c r="AW166" s="13" t="s">
        <v>34</v>
      </c>
      <c r="AX166" s="13" t="s">
        <v>70</v>
      </c>
      <c r="AY166" s="251" t="s">
        <v>147</v>
      </c>
    </row>
    <row r="167" spans="2:65" s="11" customFormat="1" ht="13.5">
      <c r="B167" s="204"/>
      <c r="C167" s="205"/>
      <c r="D167" s="206" t="s">
        <v>158</v>
      </c>
      <c r="E167" s="207" t="s">
        <v>21</v>
      </c>
      <c r="F167" s="208" t="s">
        <v>291</v>
      </c>
      <c r="G167" s="205"/>
      <c r="H167" s="209">
        <v>1.3</v>
      </c>
      <c r="I167" s="210"/>
      <c r="J167" s="205"/>
      <c r="K167" s="205"/>
      <c r="L167" s="211"/>
      <c r="M167" s="212"/>
      <c r="N167" s="213"/>
      <c r="O167" s="213"/>
      <c r="P167" s="213"/>
      <c r="Q167" s="213"/>
      <c r="R167" s="213"/>
      <c r="S167" s="213"/>
      <c r="T167" s="214"/>
      <c r="AT167" s="215" t="s">
        <v>158</v>
      </c>
      <c r="AU167" s="215" t="s">
        <v>156</v>
      </c>
      <c r="AV167" s="11" t="s">
        <v>156</v>
      </c>
      <c r="AW167" s="11" t="s">
        <v>34</v>
      </c>
      <c r="AX167" s="11" t="s">
        <v>78</v>
      </c>
      <c r="AY167" s="215" t="s">
        <v>147</v>
      </c>
    </row>
    <row r="168" spans="2:65" s="1" customFormat="1" ht="22.5" customHeight="1">
      <c r="B168" s="40"/>
      <c r="C168" s="192" t="s">
        <v>280</v>
      </c>
      <c r="D168" s="192" t="s">
        <v>150</v>
      </c>
      <c r="E168" s="193" t="s">
        <v>293</v>
      </c>
      <c r="F168" s="194" t="s">
        <v>294</v>
      </c>
      <c r="G168" s="195" t="s">
        <v>276</v>
      </c>
      <c r="H168" s="196">
        <v>20</v>
      </c>
      <c r="I168" s="197"/>
      <c r="J168" s="198">
        <f>ROUND(I168*H168,2)</f>
        <v>0</v>
      </c>
      <c r="K168" s="194" t="s">
        <v>154</v>
      </c>
      <c r="L168" s="60"/>
      <c r="M168" s="199" t="s">
        <v>21</v>
      </c>
      <c r="N168" s="200" t="s">
        <v>42</v>
      </c>
      <c r="O168" s="41"/>
      <c r="P168" s="201">
        <f>O168*H168</f>
        <v>0</v>
      </c>
      <c r="Q168" s="201">
        <v>0</v>
      </c>
      <c r="R168" s="201">
        <f>Q168*H168</f>
        <v>0</v>
      </c>
      <c r="S168" s="201">
        <v>8.9999999999999993E-3</v>
      </c>
      <c r="T168" s="202">
        <f>S168*H168</f>
        <v>0.18</v>
      </c>
      <c r="AR168" s="23" t="s">
        <v>155</v>
      </c>
      <c r="AT168" s="23" t="s">
        <v>150</v>
      </c>
      <c r="AU168" s="23" t="s">
        <v>156</v>
      </c>
      <c r="AY168" s="23" t="s">
        <v>147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23" t="s">
        <v>156</v>
      </c>
      <c r="BK168" s="203">
        <f>ROUND(I168*H168,2)</f>
        <v>0</v>
      </c>
      <c r="BL168" s="23" t="s">
        <v>155</v>
      </c>
      <c r="BM168" s="23" t="s">
        <v>1240</v>
      </c>
    </row>
    <row r="169" spans="2:65" s="1" customFormat="1" ht="22.5" customHeight="1">
      <c r="B169" s="40"/>
      <c r="C169" s="192" t="s">
        <v>286</v>
      </c>
      <c r="D169" s="192" t="s">
        <v>150</v>
      </c>
      <c r="E169" s="193" t="s">
        <v>297</v>
      </c>
      <c r="F169" s="194" t="s">
        <v>298</v>
      </c>
      <c r="G169" s="195" t="s">
        <v>276</v>
      </c>
      <c r="H169" s="196">
        <v>10</v>
      </c>
      <c r="I169" s="197"/>
      <c r="J169" s="198">
        <f>ROUND(I169*H169,2)</f>
        <v>0</v>
      </c>
      <c r="K169" s="194" t="s">
        <v>154</v>
      </c>
      <c r="L169" s="60"/>
      <c r="M169" s="199" t="s">
        <v>21</v>
      </c>
      <c r="N169" s="200" t="s">
        <v>42</v>
      </c>
      <c r="O169" s="41"/>
      <c r="P169" s="201">
        <f>O169*H169</f>
        <v>0</v>
      </c>
      <c r="Q169" s="201">
        <v>0</v>
      </c>
      <c r="R169" s="201">
        <f>Q169*H169</f>
        <v>0</v>
      </c>
      <c r="S169" s="201">
        <v>2.5000000000000001E-2</v>
      </c>
      <c r="T169" s="202">
        <f>S169*H169</f>
        <v>0.25</v>
      </c>
      <c r="AR169" s="23" t="s">
        <v>155</v>
      </c>
      <c r="AT169" s="23" t="s">
        <v>150</v>
      </c>
      <c r="AU169" s="23" t="s">
        <v>156</v>
      </c>
      <c r="AY169" s="23" t="s">
        <v>147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3" t="s">
        <v>156</v>
      </c>
      <c r="BK169" s="203">
        <f>ROUND(I169*H169,2)</f>
        <v>0</v>
      </c>
      <c r="BL169" s="23" t="s">
        <v>155</v>
      </c>
      <c r="BM169" s="23" t="s">
        <v>1241</v>
      </c>
    </row>
    <row r="170" spans="2:65" s="1" customFormat="1" ht="22.5" customHeight="1">
      <c r="B170" s="40"/>
      <c r="C170" s="192" t="s">
        <v>292</v>
      </c>
      <c r="D170" s="192" t="s">
        <v>150</v>
      </c>
      <c r="E170" s="193" t="s">
        <v>301</v>
      </c>
      <c r="F170" s="194" t="s">
        <v>302</v>
      </c>
      <c r="G170" s="195" t="s">
        <v>165</v>
      </c>
      <c r="H170" s="196">
        <v>31.625</v>
      </c>
      <c r="I170" s="197"/>
      <c r="J170" s="198">
        <f>ROUND(I170*H170,2)</f>
        <v>0</v>
      </c>
      <c r="K170" s="194" t="s">
        <v>154</v>
      </c>
      <c r="L170" s="60"/>
      <c r="M170" s="199" t="s">
        <v>21</v>
      </c>
      <c r="N170" s="200" t="s">
        <v>42</v>
      </c>
      <c r="O170" s="41"/>
      <c r="P170" s="201">
        <f>O170*H170</f>
        <v>0</v>
      </c>
      <c r="Q170" s="201">
        <v>0</v>
      </c>
      <c r="R170" s="201">
        <f>Q170*H170</f>
        <v>0</v>
      </c>
      <c r="S170" s="201">
        <v>6.8000000000000005E-2</v>
      </c>
      <c r="T170" s="202">
        <f>S170*H170</f>
        <v>2.1505000000000001</v>
      </c>
      <c r="AR170" s="23" t="s">
        <v>155</v>
      </c>
      <c r="AT170" s="23" t="s">
        <v>150</v>
      </c>
      <c r="AU170" s="23" t="s">
        <v>156</v>
      </c>
      <c r="AY170" s="23" t="s">
        <v>147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23" t="s">
        <v>156</v>
      </c>
      <c r="BK170" s="203">
        <f>ROUND(I170*H170,2)</f>
        <v>0</v>
      </c>
      <c r="BL170" s="23" t="s">
        <v>155</v>
      </c>
      <c r="BM170" s="23" t="s">
        <v>1242</v>
      </c>
    </row>
    <row r="171" spans="2:65" s="11" customFormat="1" ht="13.5">
      <c r="B171" s="204"/>
      <c r="C171" s="205"/>
      <c r="D171" s="216" t="s">
        <v>158</v>
      </c>
      <c r="E171" s="217" t="s">
        <v>21</v>
      </c>
      <c r="F171" s="218" t="s">
        <v>1243</v>
      </c>
      <c r="G171" s="205"/>
      <c r="H171" s="219">
        <v>10.725</v>
      </c>
      <c r="I171" s="210"/>
      <c r="J171" s="205"/>
      <c r="K171" s="205"/>
      <c r="L171" s="211"/>
      <c r="M171" s="212"/>
      <c r="N171" s="213"/>
      <c r="O171" s="213"/>
      <c r="P171" s="213"/>
      <c r="Q171" s="213"/>
      <c r="R171" s="213"/>
      <c r="S171" s="213"/>
      <c r="T171" s="214"/>
      <c r="AT171" s="215" t="s">
        <v>158</v>
      </c>
      <c r="AU171" s="215" t="s">
        <v>156</v>
      </c>
      <c r="AV171" s="11" t="s">
        <v>156</v>
      </c>
      <c r="AW171" s="11" t="s">
        <v>34</v>
      </c>
      <c r="AX171" s="11" t="s">
        <v>70</v>
      </c>
      <c r="AY171" s="215" t="s">
        <v>147</v>
      </c>
    </row>
    <row r="172" spans="2:65" s="11" customFormat="1" ht="13.5">
      <c r="B172" s="204"/>
      <c r="C172" s="205"/>
      <c r="D172" s="216" t="s">
        <v>158</v>
      </c>
      <c r="E172" s="217" t="s">
        <v>21</v>
      </c>
      <c r="F172" s="218" t="s">
        <v>1244</v>
      </c>
      <c r="G172" s="205"/>
      <c r="H172" s="219">
        <v>15.2</v>
      </c>
      <c r="I172" s="210"/>
      <c r="J172" s="205"/>
      <c r="K172" s="205"/>
      <c r="L172" s="211"/>
      <c r="M172" s="212"/>
      <c r="N172" s="213"/>
      <c r="O172" s="213"/>
      <c r="P172" s="213"/>
      <c r="Q172" s="213"/>
      <c r="R172" s="213"/>
      <c r="S172" s="213"/>
      <c r="T172" s="214"/>
      <c r="AT172" s="215" t="s">
        <v>158</v>
      </c>
      <c r="AU172" s="215" t="s">
        <v>156</v>
      </c>
      <c r="AV172" s="11" t="s">
        <v>156</v>
      </c>
      <c r="AW172" s="11" t="s">
        <v>34</v>
      </c>
      <c r="AX172" s="11" t="s">
        <v>70</v>
      </c>
      <c r="AY172" s="215" t="s">
        <v>147</v>
      </c>
    </row>
    <row r="173" spans="2:65" s="11" customFormat="1" ht="13.5">
      <c r="B173" s="204"/>
      <c r="C173" s="205"/>
      <c r="D173" s="216" t="s">
        <v>158</v>
      </c>
      <c r="E173" s="217" t="s">
        <v>21</v>
      </c>
      <c r="F173" s="218" t="s">
        <v>1245</v>
      </c>
      <c r="G173" s="205"/>
      <c r="H173" s="219">
        <v>5.7</v>
      </c>
      <c r="I173" s="210"/>
      <c r="J173" s="205"/>
      <c r="K173" s="205"/>
      <c r="L173" s="211"/>
      <c r="M173" s="212"/>
      <c r="N173" s="213"/>
      <c r="O173" s="213"/>
      <c r="P173" s="213"/>
      <c r="Q173" s="213"/>
      <c r="R173" s="213"/>
      <c r="S173" s="213"/>
      <c r="T173" s="214"/>
      <c r="AT173" s="215" t="s">
        <v>158</v>
      </c>
      <c r="AU173" s="215" t="s">
        <v>156</v>
      </c>
      <c r="AV173" s="11" t="s">
        <v>156</v>
      </c>
      <c r="AW173" s="11" t="s">
        <v>34</v>
      </c>
      <c r="AX173" s="11" t="s">
        <v>70</v>
      </c>
      <c r="AY173" s="215" t="s">
        <v>147</v>
      </c>
    </row>
    <row r="174" spans="2:65" s="12" customFormat="1" ht="13.5">
      <c r="B174" s="220"/>
      <c r="C174" s="221"/>
      <c r="D174" s="206" t="s">
        <v>158</v>
      </c>
      <c r="E174" s="222" t="s">
        <v>21</v>
      </c>
      <c r="F174" s="223" t="s">
        <v>170</v>
      </c>
      <c r="G174" s="221"/>
      <c r="H174" s="224">
        <v>31.625</v>
      </c>
      <c r="I174" s="225"/>
      <c r="J174" s="221"/>
      <c r="K174" s="221"/>
      <c r="L174" s="226"/>
      <c r="M174" s="227"/>
      <c r="N174" s="228"/>
      <c r="O174" s="228"/>
      <c r="P174" s="228"/>
      <c r="Q174" s="228"/>
      <c r="R174" s="228"/>
      <c r="S174" s="228"/>
      <c r="T174" s="229"/>
      <c r="AT174" s="230" t="s">
        <v>158</v>
      </c>
      <c r="AU174" s="230" t="s">
        <v>156</v>
      </c>
      <c r="AV174" s="12" t="s">
        <v>155</v>
      </c>
      <c r="AW174" s="12" t="s">
        <v>34</v>
      </c>
      <c r="AX174" s="12" t="s">
        <v>78</v>
      </c>
      <c r="AY174" s="230" t="s">
        <v>147</v>
      </c>
    </row>
    <row r="175" spans="2:65" s="1" customFormat="1" ht="22.5" customHeight="1">
      <c r="B175" s="40"/>
      <c r="C175" s="192" t="s">
        <v>296</v>
      </c>
      <c r="D175" s="192" t="s">
        <v>150</v>
      </c>
      <c r="E175" s="193" t="s">
        <v>307</v>
      </c>
      <c r="F175" s="194" t="s">
        <v>308</v>
      </c>
      <c r="G175" s="195" t="s">
        <v>165</v>
      </c>
      <c r="H175" s="196">
        <v>47.055999999999997</v>
      </c>
      <c r="I175" s="197"/>
      <c r="J175" s="198">
        <f>ROUND(I175*H175,2)</f>
        <v>0</v>
      </c>
      <c r="K175" s="194" t="s">
        <v>191</v>
      </c>
      <c r="L175" s="60"/>
      <c r="M175" s="199" t="s">
        <v>21</v>
      </c>
      <c r="N175" s="200" t="s">
        <v>42</v>
      </c>
      <c r="O175" s="41"/>
      <c r="P175" s="201">
        <f>O175*H175</f>
        <v>0</v>
      </c>
      <c r="Q175" s="201">
        <v>0</v>
      </c>
      <c r="R175" s="201">
        <f>Q175*H175</f>
        <v>0</v>
      </c>
      <c r="S175" s="201">
        <v>6.3E-2</v>
      </c>
      <c r="T175" s="202">
        <f>S175*H175</f>
        <v>2.9645280000000001</v>
      </c>
      <c r="AR175" s="23" t="s">
        <v>155</v>
      </c>
      <c r="AT175" s="23" t="s">
        <v>150</v>
      </c>
      <c r="AU175" s="23" t="s">
        <v>156</v>
      </c>
      <c r="AY175" s="23" t="s">
        <v>147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3" t="s">
        <v>156</v>
      </c>
      <c r="BK175" s="203">
        <f>ROUND(I175*H175,2)</f>
        <v>0</v>
      </c>
      <c r="BL175" s="23" t="s">
        <v>155</v>
      </c>
      <c r="BM175" s="23" t="s">
        <v>1246</v>
      </c>
    </row>
    <row r="176" spans="2:65" s="11" customFormat="1" ht="27">
      <c r="B176" s="204"/>
      <c r="C176" s="205"/>
      <c r="D176" s="216" t="s">
        <v>158</v>
      </c>
      <c r="E176" s="217" t="s">
        <v>21</v>
      </c>
      <c r="F176" s="218" t="s">
        <v>1247</v>
      </c>
      <c r="G176" s="205"/>
      <c r="H176" s="219">
        <v>47.055999999999997</v>
      </c>
      <c r="I176" s="210"/>
      <c r="J176" s="205"/>
      <c r="K176" s="205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158</v>
      </c>
      <c r="AU176" s="215" t="s">
        <v>156</v>
      </c>
      <c r="AV176" s="11" t="s">
        <v>156</v>
      </c>
      <c r="AW176" s="11" t="s">
        <v>34</v>
      </c>
      <c r="AX176" s="11" t="s">
        <v>78</v>
      </c>
      <c r="AY176" s="215" t="s">
        <v>147</v>
      </c>
    </row>
    <row r="177" spans="2:65" s="10" customFormat="1" ht="29.85" customHeight="1">
      <c r="B177" s="175"/>
      <c r="C177" s="176"/>
      <c r="D177" s="189" t="s">
        <v>69</v>
      </c>
      <c r="E177" s="190" t="s">
        <v>314</v>
      </c>
      <c r="F177" s="190" t="s">
        <v>315</v>
      </c>
      <c r="G177" s="176"/>
      <c r="H177" s="176"/>
      <c r="I177" s="179"/>
      <c r="J177" s="191">
        <f>BK177</f>
        <v>0</v>
      </c>
      <c r="K177" s="176"/>
      <c r="L177" s="181"/>
      <c r="M177" s="182"/>
      <c r="N177" s="183"/>
      <c r="O177" s="183"/>
      <c r="P177" s="184">
        <f>SUM(P178:P183)</f>
        <v>0</v>
      </c>
      <c r="Q177" s="183"/>
      <c r="R177" s="184">
        <f>SUM(R178:R183)</f>
        <v>0</v>
      </c>
      <c r="S177" s="183"/>
      <c r="T177" s="185">
        <f>SUM(T178:T183)</f>
        <v>0</v>
      </c>
      <c r="AR177" s="186" t="s">
        <v>78</v>
      </c>
      <c r="AT177" s="187" t="s">
        <v>69</v>
      </c>
      <c r="AU177" s="187" t="s">
        <v>78</v>
      </c>
      <c r="AY177" s="186" t="s">
        <v>147</v>
      </c>
      <c r="BK177" s="188">
        <f>SUM(BK178:BK183)</f>
        <v>0</v>
      </c>
    </row>
    <row r="178" spans="2:65" s="1" customFormat="1" ht="31.5" customHeight="1">
      <c r="B178" s="40"/>
      <c r="C178" s="192" t="s">
        <v>300</v>
      </c>
      <c r="D178" s="192" t="s">
        <v>150</v>
      </c>
      <c r="E178" s="193" t="s">
        <v>317</v>
      </c>
      <c r="F178" s="194" t="s">
        <v>318</v>
      </c>
      <c r="G178" s="195" t="s">
        <v>319</v>
      </c>
      <c r="H178" s="196">
        <v>9.2430000000000003</v>
      </c>
      <c r="I178" s="197"/>
      <c r="J178" s="198">
        <f>ROUND(I178*H178,2)</f>
        <v>0</v>
      </c>
      <c r="K178" s="194" t="s">
        <v>154</v>
      </c>
      <c r="L178" s="60"/>
      <c r="M178" s="199" t="s">
        <v>21</v>
      </c>
      <c r="N178" s="200" t="s">
        <v>42</v>
      </c>
      <c r="O178" s="41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3" t="s">
        <v>155</v>
      </c>
      <c r="AT178" s="23" t="s">
        <v>150</v>
      </c>
      <c r="AU178" s="23" t="s">
        <v>156</v>
      </c>
      <c r="AY178" s="23" t="s">
        <v>147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3" t="s">
        <v>156</v>
      </c>
      <c r="BK178" s="203">
        <f>ROUND(I178*H178,2)</f>
        <v>0</v>
      </c>
      <c r="BL178" s="23" t="s">
        <v>155</v>
      </c>
      <c r="BM178" s="23" t="s">
        <v>1248</v>
      </c>
    </row>
    <row r="179" spans="2:65" s="1" customFormat="1" ht="22.5" customHeight="1">
      <c r="B179" s="40"/>
      <c r="C179" s="192" t="s">
        <v>306</v>
      </c>
      <c r="D179" s="192" t="s">
        <v>150</v>
      </c>
      <c r="E179" s="193" t="s">
        <v>322</v>
      </c>
      <c r="F179" s="194" t="s">
        <v>323</v>
      </c>
      <c r="G179" s="195" t="s">
        <v>319</v>
      </c>
      <c r="H179" s="196">
        <v>9.2430000000000003</v>
      </c>
      <c r="I179" s="197"/>
      <c r="J179" s="198">
        <f>ROUND(I179*H179,2)</f>
        <v>0</v>
      </c>
      <c r="K179" s="194" t="s">
        <v>154</v>
      </c>
      <c r="L179" s="60"/>
      <c r="M179" s="199" t="s">
        <v>21</v>
      </c>
      <c r="N179" s="200" t="s">
        <v>42</v>
      </c>
      <c r="O179" s="41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AR179" s="23" t="s">
        <v>155</v>
      </c>
      <c r="AT179" s="23" t="s">
        <v>150</v>
      </c>
      <c r="AU179" s="23" t="s">
        <v>156</v>
      </c>
      <c r="AY179" s="23" t="s">
        <v>147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23" t="s">
        <v>156</v>
      </c>
      <c r="BK179" s="203">
        <f>ROUND(I179*H179,2)</f>
        <v>0</v>
      </c>
      <c r="BL179" s="23" t="s">
        <v>155</v>
      </c>
      <c r="BM179" s="23" t="s">
        <v>1249</v>
      </c>
    </row>
    <row r="180" spans="2:65" s="1" customFormat="1" ht="22.5" customHeight="1">
      <c r="B180" s="40"/>
      <c r="C180" s="192" t="s">
        <v>316</v>
      </c>
      <c r="D180" s="192" t="s">
        <v>150</v>
      </c>
      <c r="E180" s="193" t="s">
        <v>326</v>
      </c>
      <c r="F180" s="194" t="s">
        <v>327</v>
      </c>
      <c r="G180" s="195" t="s">
        <v>319</v>
      </c>
      <c r="H180" s="196">
        <v>83.186999999999998</v>
      </c>
      <c r="I180" s="197"/>
      <c r="J180" s="198">
        <f>ROUND(I180*H180,2)</f>
        <v>0</v>
      </c>
      <c r="K180" s="194" t="s">
        <v>154</v>
      </c>
      <c r="L180" s="60"/>
      <c r="M180" s="199" t="s">
        <v>21</v>
      </c>
      <c r="N180" s="200" t="s">
        <v>42</v>
      </c>
      <c r="O180" s="41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23" t="s">
        <v>155</v>
      </c>
      <c r="AT180" s="23" t="s">
        <v>150</v>
      </c>
      <c r="AU180" s="23" t="s">
        <v>156</v>
      </c>
      <c r="AY180" s="23" t="s">
        <v>147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3" t="s">
        <v>156</v>
      </c>
      <c r="BK180" s="203">
        <f>ROUND(I180*H180,2)</f>
        <v>0</v>
      </c>
      <c r="BL180" s="23" t="s">
        <v>155</v>
      </c>
      <c r="BM180" s="23" t="s">
        <v>1250</v>
      </c>
    </row>
    <row r="181" spans="2:65" s="1" customFormat="1" ht="27">
      <c r="B181" s="40"/>
      <c r="C181" s="62"/>
      <c r="D181" s="216" t="s">
        <v>329</v>
      </c>
      <c r="E181" s="62"/>
      <c r="F181" s="255" t="s">
        <v>330</v>
      </c>
      <c r="G181" s="62"/>
      <c r="H181" s="62"/>
      <c r="I181" s="162"/>
      <c r="J181" s="62"/>
      <c r="K181" s="62"/>
      <c r="L181" s="60"/>
      <c r="M181" s="256"/>
      <c r="N181" s="41"/>
      <c r="O181" s="41"/>
      <c r="P181" s="41"/>
      <c r="Q181" s="41"/>
      <c r="R181" s="41"/>
      <c r="S181" s="41"/>
      <c r="T181" s="77"/>
      <c r="AT181" s="23" t="s">
        <v>329</v>
      </c>
      <c r="AU181" s="23" t="s">
        <v>156</v>
      </c>
    </row>
    <row r="182" spans="2:65" s="11" customFormat="1" ht="13.5">
      <c r="B182" s="204"/>
      <c r="C182" s="205"/>
      <c r="D182" s="206" t="s">
        <v>158</v>
      </c>
      <c r="E182" s="205"/>
      <c r="F182" s="208" t="s">
        <v>1251</v>
      </c>
      <c r="G182" s="205"/>
      <c r="H182" s="209">
        <v>83.186999999999998</v>
      </c>
      <c r="I182" s="210"/>
      <c r="J182" s="205"/>
      <c r="K182" s="205"/>
      <c r="L182" s="211"/>
      <c r="M182" s="212"/>
      <c r="N182" s="213"/>
      <c r="O182" s="213"/>
      <c r="P182" s="213"/>
      <c r="Q182" s="213"/>
      <c r="R182" s="213"/>
      <c r="S182" s="213"/>
      <c r="T182" s="214"/>
      <c r="AT182" s="215" t="s">
        <v>158</v>
      </c>
      <c r="AU182" s="215" t="s">
        <v>156</v>
      </c>
      <c r="AV182" s="11" t="s">
        <v>156</v>
      </c>
      <c r="AW182" s="11" t="s">
        <v>6</v>
      </c>
      <c r="AX182" s="11" t="s">
        <v>78</v>
      </c>
      <c r="AY182" s="215" t="s">
        <v>147</v>
      </c>
    </row>
    <row r="183" spans="2:65" s="1" customFormat="1" ht="22.5" customHeight="1">
      <c r="B183" s="40"/>
      <c r="C183" s="192" t="s">
        <v>321</v>
      </c>
      <c r="D183" s="192" t="s">
        <v>150</v>
      </c>
      <c r="E183" s="193" t="s">
        <v>333</v>
      </c>
      <c r="F183" s="194" t="s">
        <v>334</v>
      </c>
      <c r="G183" s="195" t="s">
        <v>319</v>
      </c>
      <c r="H183" s="196">
        <v>9.2430000000000003</v>
      </c>
      <c r="I183" s="197"/>
      <c r="J183" s="198">
        <f>ROUND(I183*H183,2)</f>
        <v>0</v>
      </c>
      <c r="K183" s="194" t="s">
        <v>154</v>
      </c>
      <c r="L183" s="60"/>
      <c r="M183" s="199" t="s">
        <v>21</v>
      </c>
      <c r="N183" s="200" t="s">
        <v>42</v>
      </c>
      <c r="O183" s="41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3" t="s">
        <v>155</v>
      </c>
      <c r="AT183" s="23" t="s">
        <v>150</v>
      </c>
      <c r="AU183" s="23" t="s">
        <v>156</v>
      </c>
      <c r="AY183" s="23" t="s">
        <v>147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3" t="s">
        <v>156</v>
      </c>
      <c r="BK183" s="203">
        <f>ROUND(I183*H183,2)</f>
        <v>0</v>
      </c>
      <c r="BL183" s="23" t="s">
        <v>155</v>
      </c>
      <c r="BM183" s="23" t="s">
        <v>1252</v>
      </c>
    </row>
    <row r="184" spans="2:65" s="10" customFormat="1" ht="29.85" customHeight="1">
      <c r="B184" s="175"/>
      <c r="C184" s="176"/>
      <c r="D184" s="189" t="s">
        <v>69</v>
      </c>
      <c r="E184" s="190" t="s">
        <v>336</v>
      </c>
      <c r="F184" s="190" t="s">
        <v>337</v>
      </c>
      <c r="G184" s="176"/>
      <c r="H184" s="176"/>
      <c r="I184" s="179"/>
      <c r="J184" s="191">
        <f>BK184</f>
        <v>0</v>
      </c>
      <c r="K184" s="176"/>
      <c r="L184" s="181"/>
      <c r="M184" s="182"/>
      <c r="N184" s="183"/>
      <c r="O184" s="183"/>
      <c r="P184" s="184">
        <f>P185</f>
        <v>0</v>
      </c>
      <c r="Q184" s="183"/>
      <c r="R184" s="184">
        <f>R185</f>
        <v>0</v>
      </c>
      <c r="S184" s="183"/>
      <c r="T184" s="185">
        <f>T185</f>
        <v>0</v>
      </c>
      <c r="AR184" s="186" t="s">
        <v>78</v>
      </c>
      <c r="AT184" s="187" t="s">
        <v>69</v>
      </c>
      <c r="AU184" s="187" t="s">
        <v>78</v>
      </c>
      <c r="AY184" s="186" t="s">
        <v>147</v>
      </c>
      <c r="BK184" s="188">
        <f>BK185</f>
        <v>0</v>
      </c>
    </row>
    <row r="185" spans="2:65" s="1" customFormat="1" ht="22.5" customHeight="1">
      <c r="B185" s="40"/>
      <c r="C185" s="192" t="s">
        <v>325</v>
      </c>
      <c r="D185" s="192" t="s">
        <v>150</v>
      </c>
      <c r="E185" s="193" t="s">
        <v>339</v>
      </c>
      <c r="F185" s="194" t="s">
        <v>340</v>
      </c>
      <c r="G185" s="195" t="s">
        <v>319</v>
      </c>
      <c r="H185" s="196">
        <v>3.6749999999999998</v>
      </c>
      <c r="I185" s="197"/>
      <c r="J185" s="198">
        <f>ROUND(I185*H185,2)</f>
        <v>0</v>
      </c>
      <c r="K185" s="194" t="s">
        <v>154</v>
      </c>
      <c r="L185" s="60"/>
      <c r="M185" s="199" t="s">
        <v>21</v>
      </c>
      <c r="N185" s="200" t="s">
        <v>42</v>
      </c>
      <c r="O185" s="41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AR185" s="23" t="s">
        <v>155</v>
      </c>
      <c r="AT185" s="23" t="s">
        <v>150</v>
      </c>
      <c r="AU185" s="23" t="s">
        <v>156</v>
      </c>
      <c r="AY185" s="23" t="s">
        <v>147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23" t="s">
        <v>156</v>
      </c>
      <c r="BK185" s="203">
        <f>ROUND(I185*H185,2)</f>
        <v>0</v>
      </c>
      <c r="BL185" s="23" t="s">
        <v>155</v>
      </c>
      <c r="BM185" s="23" t="s">
        <v>1253</v>
      </c>
    </row>
    <row r="186" spans="2:65" s="10" customFormat="1" ht="37.35" customHeight="1">
      <c r="B186" s="175"/>
      <c r="C186" s="176"/>
      <c r="D186" s="177" t="s">
        <v>69</v>
      </c>
      <c r="E186" s="178" t="s">
        <v>342</v>
      </c>
      <c r="F186" s="178" t="s">
        <v>343</v>
      </c>
      <c r="G186" s="176"/>
      <c r="H186" s="176"/>
      <c r="I186" s="179"/>
      <c r="J186" s="180">
        <f>BK186</f>
        <v>0</v>
      </c>
      <c r="K186" s="176"/>
      <c r="L186" s="181"/>
      <c r="M186" s="182"/>
      <c r="N186" s="183"/>
      <c r="O186" s="183"/>
      <c r="P186" s="184">
        <f>P187+P196+P205+P218+P234+P256+P287+P295+P299+P320+P346+P377+P380+P396+P407</f>
        <v>0</v>
      </c>
      <c r="Q186" s="183"/>
      <c r="R186" s="184">
        <f>R187+R196+R205+R218+R234+R256+R287+R295+R299+R320+R346+R377+R380+R396+R407</f>
        <v>2.3922613886000001</v>
      </c>
      <c r="S186" s="183"/>
      <c r="T186" s="185">
        <f>T187+T196+T205+T218+T234+T256+T287+T295+T299+T320+T346+T377+T380+T396+T407</f>
        <v>2.1407259600000006</v>
      </c>
      <c r="AR186" s="186" t="s">
        <v>156</v>
      </c>
      <c r="AT186" s="187" t="s">
        <v>69</v>
      </c>
      <c r="AU186" s="187" t="s">
        <v>70</v>
      </c>
      <c r="AY186" s="186" t="s">
        <v>147</v>
      </c>
      <c r="BK186" s="188">
        <f>BK187+BK196+BK205+BK218+BK234+BK256+BK287+BK295+BK299+BK320+BK346+BK377+BK380+BK396+BK407</f>
        <v>0</v>
      </c>
    </row>
    <row r="187" spans="2:65" s="10" customFormat="1" ht="19.899999999999999" customHeight="1">
      <c r="B187" s="175"/>
      <c r="C187" s="176"/>
      <c r="D187" s="189" t="s">
        <v>69</v>
      </c>
      <c r="E187" s="190" t="s">
        <v>344</v>
      </c>
      <c r="F187" s="190" t="s">
        <v>345</v>
      </c>
      <c r="G187" s="176"/>
      <c r="H187" s="176"/>
      <c r="I187" s="179"/>
      <c r="J187" s="191">
        <f>BK187</f>
        <v>0</v>
      </c>
      <c r="K187" s="176"/>
      <c r="L187" s="181"/>
      <c r="M187" s="182"/>
      <c r="N187" s="183"/>
      <c r="O187" s="183"/>
      <c r="P187" s="184">
        <f>SUM(P188:P195)</f>
        <v>0</v>
      </c>
      <c r="Q187" s="183"/>
      <c r="R187" s="184">
        <f>SUM(R188:R195)</f>
        <v>2.3242000000000002E-2</v>
      </c>
      <c r="S187" s="183"/>
      <c r="T187" s="185">
        <f>SUM(T188:T195)</f>
        <v>0</v>
      </c>
      <c r="AR187" s="186" t="s">
        <v>156</v>
      </c>
      <c r="AT187" s="187" t="s">
        <v>69</v>
      </c>
      <c r="AU187" s="187" t="s">
        <v>78</v>
      </c>
      <c r="AY187" s="186" t="s">
        <v>147</v>
      </c>
      <c r="BK187" s="188">
        <f>SUM(BK188:BK195)</f>
        <v>0</v>
      </c>
    </row>
    <row r="188" spans="2:65" s="1" customFormat="1" ht="22.5" customHeight="1">
      <c r="B188" s="40"/>
      <c r="C188" s="192" t="s">
        <v>332</v>
      </c>
      <c r="D188" s="192" t="s">
        <v>150</v>
      </c>
      <c r="E188" s="193" t="s">
        <v>347</v>
      </c>
      <c r="F188" s="194" t="s">
        <v>348</v>
      </c>
      <c r="G188" s="195" t="s">
        <v>165</v>
      </c>
      <c r="H188" s="196">
        <v>4.2080000000000002</v>
      </c>
      <c r="I188" s="197"/>
      <c r="J188" s="198">
        <f>ROUND(I188*H188,2)</f>
        <v>0</v>
      </c>
      <c r="K188" s="194" t="s">
        <v>21</v>
      </c>
      <c r="L188" s="60"/>
      <c r="M188" s="199" t="s">
        <v>21</v>
      </c>
      <c r="N188" s="200" t="s">
        <v>42</v>
      </c>
      <c r="O188" s="41"/>
      <c r="P188" s="201">
        <f>O188*H188</f>
        <v>0</v>
      </c>
      <c r="Q188" s="201">
        <v>3.5000000000000001E-3</v>
      </c>
      <c r="R188" s="201">
        <f>Q188*H188</f>
        <v>1.4728000000000002E-2</v>
      </c>
      <c r="S188" s="201">
        <v>0</v>
      </c>
      <c r="T188" s="202">
        <f>S188*H188</f>
        <v>0</v>
      </c>
      <c r="AR188" s="23" t="s">
        <v>242</v>
      </c>
      <c r="AT188" s="23" t="s">
        <v>150</v>
      </c>
      <c r="AU188" s="23" t="s">
        <v>156</v>
      </c>
      <c r="AY188" s="23" t="s">
        <v>147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23" t="s">
        <v>156</v>
      </c>
      <c r="BK188" s="203">
        <f>ROUND(I188*H188,2)</f>
        <v>0</v>
      </c>
      <c r="BL188" s="23" t="s">
        <v>242</v>
      </c>
      <c r="BM188" s="23" t="s">
        <v>1254</v>
      </c>
    </row>
    <row r="189" spans="2:65" s="11" customFormat="1" ht="13.5">
      <c r="B189" s="204"/>
      <c r="C189" s="205"/>
      <c r="D189" s="206" t="s">
        <v>158</v>
      </c>
      <c r="E189" s="207" t="s">
        <v>21</v>
      </c>
      <c r="F189" s="208" t="s">
        <v>350</v>
      </c>
      <c r="G189" s="205"/>
      <c r="H189" s="209">
        <v>4.2080000000000002</v>
      </c>
      <c r="I189" s="210"/>
      <c r="J189" s="205"/>
      <c r="K189" s="205"/>
      <c r="L189" s="211"/>
      <c r="M189" s="212"/>
      <c r="N189" s="213"/>
      <c r="O189" s="213"/>
      <c r="P189" s="213"/>
      <c r="Q189" s="213"/>
      <c r="R189" s="213"/>
      <c r="S189" s="213"/>
      <c r="T189" s="214"/>
      <c r="AT189" s="215" t="s">
        <v>158</v>
      </c>
      <c r="AU189" s="215" t="s">
        <v>156</v>
      </c>
      <c r="AV189" s="11" t="s">
        <v>156</v>
      </c>
      <c r="AW189" s="11" t="s">
        <v>34</v>
      </c>
      <c r="AX189" s="11" t="s">
        <v>78</v>
      </c>
      <c r="AY189" s="215" t="s">
        <v>147</v>
      </c>
    </row>
    <row r="190" spans="2:65" s="1" customFormat="1" ht="22.5" customHeight="1">
      <c r="B190" s="40"/>
      <c r="C190" s="192" t="s">
        <v>338</v>
      </c>
      <c r="D190" s="192" t="s">
        <v>150</v>
      </c>
      <c r="E190" s="193" t="s">
        <v>352</v>
      </c>
      <c r="F190" s="194" t="s">
        <v>353</v>
      </c>
      <c r="G190" s="195" t="s">
        <v>165</v>
      </c>
      <c r="H190" s="196">
        <v>1.1559999999999999</v>
      </c>
      <c r="I190" s="197"/>
      <c r="J190" s="198">
        <f>ROUND(I190*H190,2)</f>
        <v>0</v>
      </c>
      <c r="K190" s="194" t="s">
        <v>191</v>
      </c>
      <c r="L190" s="60"/>
      <c r="M190" s="199" t="s">
        <v>21</v>
      </c>
      <c r="N190" s="200" t="s">
        <v>42</v>
      </c>
      <c r="O190" s="41"/>
      <c r="P190" s="201">
        <f>O190*H190</f>
        <v>0</v>
      </c>
      <c r="Q190" s="201">
        <v>3.5000000000000001E-3</v>
      </c>
      <c r="R190" s="201">
        <f>Q190*H190</f>
        <v>4.0460000000000001E-3</v>
      </c>
      <c r="S190" s="201">
        <v>0</v>
      </c>
      <c r="T190" s="202">
        <f>S190*H190</f>
        <v>0</v>
      </c>
      <c r="AR190" s="23" t="s">
        <v>242</v>
      </c>
      <c r="AT190" s="23" t="s">
        <v>150</v>
      </c>
      <c r="AU190" s="23" t="s">
        <v>156</v>
      </c>
      <c r="AY190" s="23" t="s">
        <v>147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3" t="s">
        <v>156</v>
      </c>
      <c r="BK190" s="203">
        <f>ROUND(I190*H190,2)</f>
        <v>0</v>
      </c>
      <c r="BL190" s="23" t="s">
        <v>242</v>
      </c>
      <c r="BM190" s="23" t="s">
        <v>1255</v>
      </c>
    </row>
    <row r="191" spans="2:65" s="11" customFormat="1" ht="13.5">
      <c r="B191" s="204"/>
      <c r="C191" s="205"/>
      <c r="D191" s="206" t="s">
        <v>158</v>
      </c>
      <c r="E191" s="207" t="s">
        <v>21</v>
      </c>
      <c r="F191" s="208" t="s">
        <v>355</v>
      </c>
      <c r="G191" s="205"/>
      <c r="H191" s="209">
        <v>1.1559999999999999</v>
      </c>
      <c r="I191" s="210"/>
      <c r="J191" s="205"/>
      <c r="K191" s="205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158</v>
      </c>
      <c r="AU191" s="215" t="s">
        <v>156</v>
      </c>
      <c r="AV191" s="11" t="s">
        <v>156</v>
      </c>
      <c r="AW191" s="11" t="s">
        <v>34</v>
      </c>
      <c r="AX191" s="11" t="s">
        <v>78</v>
      </c>
      <c r="AY191" s="215" t="s">
        <v>147</v>
      </c>
    </row>
    <row r="192" spans="2:65" s="1" customFormat="1" ht="22.5" customHeight="1">
      <c r="B192" s="40"/>
      <c r="C192" s="192" t="s">
        <v>346</v>
      </c>
      <c r="D192" s="192" t="s">
        <v>150</v>
      </c>
      <c r="E192" s="193" t="s">
        <v>357</v>
      </c>
      <c r="F192" s="194" t="s">
        <v>358</v>
      </c>
      <c r="G192" s="195" t="s">
        <v>359</v>
      </c>
      <c r="H192" s="196">
        <v>1</v>
      </c>
      <c r="I192" s="197"/>
      <c r="J192" s="198">
        <f>ROUND(I192*H192,2)</f>
        <v>0</v>
      </c>
      <c r="K192" s="194" t="s">
        <v>21</v>
      </c>
      <c r="L192" s="60"/>
      <c r="M192" s="199" t="s">
        <v>21</v>
      </c>
      <c r="N192" s="200" t="s">
        <v>42</v>
      </c>
      <c r="O192" s="41"/>
      <c r="P192" s="201">
        <f>O192*H192</f>
        <v>0</v>
      </c>
      <c r="Q192" s="201">
        <v>1E-3</v>
      </c>
      <c r="R192" s="201">
        <f>Q192*H192</f>
        <v>1E-3</v>
      </c>
      <c r="S192" s="201">
        <v>0</v>
      </c>
      <c r="T192" s="202">
        <f>S192*H192</f>
        <v>0</v>
      </c>
      <c r="AR192" s="23" t="s">
        <v>242</v>
      </c>
      <c r="AT192" s="23" t="s">
        <v>150</v>
      </c>
      <c r="AU192" s="23" t="s">
        <v>156</v>
      </c>
      <c r="AY192" s="23" t="s">
        <v>147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23" t="s">
        <v>156</v>
      </c>
      <c r="BK192" s="203">
        <f>ROUND(I192*H192,2)</f>
        <v>0</v>
      </c>
      <c r="BL192" s="23" t="s">
        <v>242</v>
      </c>
      <c r="BM192" s="23" t="s">
        <v>1256</v>
      </c>
    </row>
    <row r="193" spans="2:65" s="1" customFormat="1" ht="22.5" customHeight="1">
      <c r="B193" s="40"/>
      <c r="C193" s="231" t="s">
        <v>351</v>
      </c>
      <c r="D193" s="231" t="s">
        <v>243</v>
      </c>
      <c r="E193" s="232" t="s">
        <v>362</v>
      </c>
      <c r="F193" s="233" t="s">
        <v>363</v>
      </c>
      <c r="G193" s="234" t="s">
        <v>276</v>
      </c>
      <c r="H193" s="235">
        <v>11.56</v>
      </c>
      <c r="I193" s="236"/>
      <c r="J193" s="237">
        <f>ROUND(I193*H193,2)</f>
        <v>0</v>
      </c>
      <c r="K193" s="233" t="s">
        <v>21</v>
      </c>
      <c r="L193" s="238"/>
      <c r="M193" s="239" t="s">
        <v>21</v>
      </c>
      <c r="N193" s="240" t="s">
        <v>42</v>
      </c>
      <c r="O193" s="41"/>
      <c r="P193" s="201">
        <f>O193*H193</f>
        <v>0</v>
      </c>
      <c r="Q193" s="201">
        <v>2.9999999999999997E-4</v>
      </c>
      <c r="R193" s="201">
        <f>Q193*H193</f>
        <v>3.4679999999999997E-3</v>
      </c>
      <c r="S193" s="201">
        <v>0</v>
      </c>
      <c r="T193" s="202">
        <f>S193*H193</f>
        <v>0</v>
      </c>
      <c r="AR193" s="23" t="s">
        <v>202</v>
      </c>
      <c r="AT193" s="23" t="s">
        <v>243</v>
      </c>
      <c r="AU193" s="23" t="s">
        <v>156</v>
      </c>
      <c r="AY193" s="23" t="s">
        <v>147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3" t="s">
        <v>156</v>
      </c>
      <c r="BK193" s="203">
        <f>ROUND(I193*H193,2)</f>
        <v>0</v>
      </c>
      <c r="BL193" s="23" t="s">
        <v>155</v>
      </c>
      <c r="BM193" s="23" t="s">
        <v>1257</v>
      </c>
    </row>
    <row r="194" spans="2:65" s="11" customFormat="1" ht="13.5">
      <c r="B194" s="204"/>
      <c r="C194" s="205"/>
      <c r="D194" s="206" t="s">
        <v>158</v>
      </c>
      <c r="E194" s="207" t="s">
        <v>21</v>
      </c>
      <c r="F194" s="208" t="s">
        <v>365</v>
      </c>
      <c r="G194" s="205"/>
      <c r="H194" s="209">
        <v>11.56</v>
      </c>
      <c r="I194" s="210"/>
      <c r="J194" s="205"/>
      <c r="K194" s="205"/>
      <c r="L194" s="211"/>
      <c r="M194" s="212"/>
      <c r="N194" s="213"/>
      <c r="O194" s="213"/>
      <c r="P194" s="213"/>
      <c r="Q194" s="213"/>
      <c r="R194" s="213"/>
      <c r="S194" s="213"/>
      <c r="T194" s="214"/>
      <c r="AT194" s="215" t="s">
        <v>158</v>
      </c>
      <c r="AU194" s="215" t="s">
        <v>156</v>
      </c>
      <c r="AV194" s="11" t="s">
        <v>156</v>
      </c>
      <c r="AW194" s="11" t="s">
        <v>34</v>
      </c>
      <c r="AX194" s="11" t="s">
        <v>78</v>
      </c>
      <c r="AY194" s="215" t="s">
        <v>147</v>
      </c>
    </row>
    <row r="195" spans="2:65" s="1" customFormat="1" ht="22.5" customHeight="1">
      <c r="B195" s="40"/>
      <c r="C195" s="192" t="s">
        <v>356</v>
      </c>
      <c r="D195" s="192" t="s">
        <v>150</v>
      </c>
      <c r="E195" s="193" t="s">
        <v>367</v>
      </c>
      <c r="F195" s="194" t="s">
        <v>368</v>
      </c>
      <c r="G195" s="195" t="s">
        <v>369</v>
      </c>
      <c r="H195" s="257"/>
      <c r="I195" s="197"/>
      <c r="J195" s="198">
        <f>ROUND(I195*H195,2)</f>
        <v>0</v>
      </c>
      <c r="K195" s="194" t="s">
        <v>21</v>
      </c>
      <c r="L195" s="60"/>
      <c r="M195" s="199" t="s">
        <v>21</v>
      </c>
      <c r="N195" s="200" t="s">
        <v>42</v>
      </c>
      <c r="O195" s="41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AR195" s="23" t="s">
        <v>242</v>
      </c>
      <c r="AT195" s="23" t="s">
        <v>150</v>
      </c>
      <c r="AU195" s="23" t="s">
        <v>156</v>
      </c>
      <c r="AY195" s="23" t="s">
        <v>147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3" t="s">
        <v>156</v>
      </c>
      <c r="BK195" s="203">
        <f>ROUND(I195*H195,2)</f>
        <v>0</v>
      </c>
      <c r="BL195" s="23" t="s">
        <v>242</v>
      </c>
      <c r="BM195" s="23" t="s">
        <v>1258</v>
      </c>
    </row>
    <row r="196" spans="2:65" s="10" customFormat="1" ht="29.85" customHeight="1">
      <c r="B196" s="175"/>
      <c r="C196" s="176"/>
      <c r="D196" s="189" t="s">
        <v>69</v>
      </c>
      <c r="E196" s="190" t="s">
        <v>1259</v>
      </c>
      <c r="F196" s="190" t="s">
        <v>1260</v>
      </c>
      <c r="G196" s="176"/>
      <c r="H196" s="176"/>
      <c r="I196" s="179"/>
      <c r="J196" s="191">
        <f>BK196</f>
        <v>0</v>
      </c>
      <c r="K196" s="176"/>
      <c r="L196" s="181"/>
      <c r="M196" s="182"/>
      <c r="N196" s="183"/>
      <c r="O196" s="183"/>
      <c r="P196" s="184">
        <f>SUM(P197:P204)</f>
        <v>0</v>
      </c>
      <c r="Q196" s="183"/>
      <c r="R196" s="184">
        <f>SUM(R197:R204)</f>
        <v>0</v>
      </c>
      <c r="S196" s="183"/>
      <c r="T196" s="185">
        <f>SUM(T197:T204)</f>
        <v>0.19720650000000001</v>
      </c>
      <c r="AR196" s="186" t="s">
        <v>156</v>
      </c>
      <c r="AT196" s="187" t="s">
        <v>69</v>
      </c>
      <c r="AU196" s="187" t="s">
        <v>78</v>
      </c>
      <c r="AY196" s="186" t="s">
        <v>147</v>
      </c>
      <c r="BK196" s="188">
        <f>SUM(BK197:BK204)</f>
        <v>0</v>
      </c>
    </row>
    <row r="197" spans="2:65" s="1" customFormat="1" ht="22.5" customHeight="1">
      <c r="B197" s="40"/>
      <c r="C197" s="192" t="s">
        <v>361</v>
      </c>
      <c r="D197" s="192" t="s">
        <v>150</v>
      </c>
      <c r="E197" s="193" t="s">
        <v>1261</v>
      </c>
      <c r="F197" s="194" t="s">
        <v>1262</v>
      </c>
      <c r="G197" s="195" t="s">
        <v>165</v>
      </c>
      <c r="H197" s="196">
        <v>53.375</v>
      </c>
      <c r="I197" s="197"/>
      <c r="J197" s="198">
        <f>ROUND(I197*H197,2)</f>
        <v>0</v>
      </c>
      <c r="K197" s="194" t="s">
        <v>191</v>
      </c>
      <c r="L197" s="60"/>
      <c r="M197" s="199" t="s">
        <v>21</v>
      </c>
      <c r="N197" s="200" t="s">
        <v>42</v>
      </c>
      <c r="O197" s="41"/>
      <c r="P197" s="201">
        <f>O197*H197</f>
        <v>0</v>
      </c>
      <c r="Q197" s="201">
        <v>0</v>
      </c>
      <c r="R197" s="201">
        <f>Q197*H197</f>
        <v>0</v>
      </c>
      <c r="S197" s="201">
        <v>1.5E-3</v>
      </c>
      <c r="T197" s="202">
        <f>S197*H197</f>
        <v>8.0062499999999995E-2</v>
      </c>
      <c r="AR197" s="23" t="s">
        <v>242</v>
      </c>
      <c r="AT197" s="23" t="s">
        <v>150</v>
      </c>
      <c r="AU197" s="23" t="s">
        <v>156</v>
      </c>
      <c r="AY197" s="23" t="s">
        <v>147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3" t="s">
        <v>156</v>
      </c>
      <c r="BK197" s="203">
        <f>ROUND(I197*H197,2)</f>
        <v>0</v>
      </c>
      <c r="BL197" s="23" t="s">
        <v>242</v>
      </c>
      <c r="BM197" s="23" t="s">
        <v>1263</v>
      </c>
    </row>
    <row r="198" spans="2:65" s="13" customFormat="1" ht="13.5">
      <c r="B198" s="241"/>
      <c r="C198" s="242"/>
      <c r="D198" s="216" t="s">
        <v>158</v>
      </c>
      <c r="E198" s="243" t="s">
        <v>21</v>
      </c>
      <c r="F198" s="244" t="s">
        <v>1264</v>
      </c>
      <c r="G198" s="242"/>
      <c r="H198" s="245" t="s">
        <v>21</v>
      </c>
      <c r="I198" s="246"/>
      <c r="J198" s="242"/>
      <c r="K198" s="242"/>
      <c r="L198" s="247"/>
      <c r="M198" s="248"/>
      <c r="N198" s="249"/>
      <c r="O198" s="249"/>
      <c r="P198" s="249"/>
      <c r="Q198" s="249"/>
      <c r="R198" s="249"/>
      <c r="S198" s="249"/>
      <c r="T198" s="250"/>
      <c r="AT198" s="251" t="s">
        <v>158</v>
      </c>
      <c r="AU198" s="251" t="s">
        <v>156</v>
      </c>
      <c r="AV198" s="13" t="s">
        <v>78</v>
      </c>
      <c r="AW198" s="13" t="s">
        <v>34</v>
      </c>
      <c r="AX198" s="13" t="s">
        <v>70</v>
      </c>
      <c r="AY198" s="251" t="s">
        <v>147</v>
      </c>
    </row>
    <row r="199" spans="2:65" s="11" customFormat="1" ht="13.5">
      <c r="B199" s="204"/>
      <c r="C199" s="205"/>
      <c r="D199" s="216" t="s">
        <v>158</v>
      </c>
      <c r="E199" s="217" t="s">
        <v>21</v>
      </c>
      <c r="F199" s="218" t="s">
        <v>1265</v>
      </c>
      <c r="G199" s="205"/>
      <c r="H199" s="219">
        <v>8.84</v>
      </c>
      <c r="I199" s="210"/>
      <c r="J199" s="205"/>
      <c r="K199" s="205"/>
      <c r="L199" s="211"/>
      <c r="M199" s="212"/>
      <c r="N199" s="213"/>
      <c r="O199" s="213"/>
      <c r="P199" s="213"/>
      <c r="Q199" s="213"/>
      <c r="R199" s="213"/>
      <c r="S199" s="213"/>
      <c r="T199" s="214"/>
      <c r="AT199" s="215" t="s">
        <v>158</v>
      </c>
      <c r="AU199" s="215" t="s">
        <v>156</v>
      </c>
      <c r="AV199" s="11" t="s">
        <v>156</v>
      </c>
      <c r="AW199" s="11" t="s">
        <v>34</v>
      </c>
      <c r="AX199" s="11" t="s">
        <v>70</v>
      </c>
      <c r="AY199" s="215" t="s">
        <v>147</v>
      </c>
    </row>
    <row r="200" spans="2:65" s="11" customFormat="1" ht="13.5">
      <c r="B200" s="204"/>
      <c r="C200" s="205"/>
      <c r="D200" s="216" t="s">
        <v>158</v>
      </c>
      <c r="E200" s="217" t="s">
        <v>21</v>
      </c>
      <c r="F200" s="218" t="s">
        <v>1266</v>
      </c>
      <c r="G200" s="205"/>
      <c r="H200" s="219">
        <v>19.513000000000002</v>
      </c>
      <c r="I200" s="210"/>
      <c r="J200" s="205"/>
      <c r="K200" s="205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158</v>
      </c>
      <c r="AU200" s="215" t="s">
        <v>156</v>
      </c>
      <c r="AV200" s="11" t="s">
        <v>156</v>
      </c>
      <c r="AW200" s="11" t="s">
        <v>34</v>
      </c>
      <c r="AX200" s="11" t="s">
        <v>70</v>
      </c>
      <c r="AY200" s="215" t="s">
        <v>147</v>
      </c>
    </row>
    <row r="201" spans="2:65" s="11" customFormat="1" ht="13.5">
      <c r="B201" s="204"/>
      <c r="C201" s="205"/>
      <c r="D201" s="216" t="s">
        <v>158</v>
      </c>
      <c r="E201" s="217" t="s">
        <v>21</v>
      </c>
      <c r="F201" s="218" t="s">
        <v>1267</v>
      </c>
      <c r="G201" s="205"/>
      <c r="H201" s="219">
        <v>25.021999999999998</v>
      </c>
      <c r="I201" s="210"/>
      <c r="J201" s="205"/>
      <c r="K201" s="205"/>
      <c r="L201" s="211"/>
      <c r="M201" s="212"/>
      <c r="N201" s="213"/>
      <c r="O201" s="213"/>
      <c r="P201" s="213"/>
      <c r="Q201" s="213"/>
      <c r="R201" s="213"/>
      <c r="S201" s="213"/>
      <c r="T201" s="214"/>
      <c r="AT201" s="215" t="s">
        <v>158</v>
      </c>
      <c r="AU201" s="215" t="s">
        <v>156</v>
      </c>
      <c r="AV201" s="11" t="s">
        <v>156</v>
      </c>
      <c r="AW201" s="11" t="s">
        <v>34</v>
      </c>
      <c r="AX201" s="11" t="s">
        <v>70</v>
      </c>
      <c r="AY201" s="215" t="s">
        <v>147</v>
      </c>
    </row>
    <row r="202" spans="2:65" s="12" customFormat="1" ht="13.5">
      <c r="B202" s="220"/>
      <c r="C202" s="221"/>
      <c r="D202" s="206" t="s">
        <v>158</v>
      </c>
      <c r="E202" s="222" t="s">
        <v>21</v>
      </c>
      <c r="F202" s="223" t="s">
        <v>170</v>
      </c>
      <c r="G202" s="221"/>
      <c r="H202" s="224">
        <v>53.375</v>
      </c>
      <c r="I202" s="225"/>
      <c r="J202" s="221"/>
      <c r="K202" s="221"/>
      <c r="L202" s="226"/>
      <c r="M202" s="227"/>
      <c r="N202" s="228"/>
      <c r="O202" s="228"/>
      <c r="P202" s="228"/>
      <c r="Q202" s="228"/>
      <c r="R202" s="228"/>
      <c r="S202" s="228"/>
      <c r="T202" s="229"/>
      <c r="AT202" s="230" t="s">
        <v>158</v>
      </c>
      <c r="AU202" s="230" t="s">
        <v>156</v>
      </c>
      <c r="AV202" s="12" t="s">
        <v>155</v>
      </c>
      <c r="AW202" s="12" t="s">
        <v>34</v>
      </c>
      <c r="AX202" s="12" t="s">
        <v>78</v>
      </c>
      <c r="AY202" s="230" t="s">
        <v>147</v>
      </c>
    </row>
    <row r="203" spans="2:65" s="1" customFormat="1" ht="22.5" customHeight="1">
      <c r="B203" s="40"/>
      <c r="C203" s="192" t="s">
        <v>366</v>
      </c>
      <c r="D203" s="192" t="s">
        <v>150</v>
      </c>
      <c r="E203" s="193" t="s">
        <v>1268</v>
      </c>
      <c r="F203" s="194" t="s">
        <v>1269</v>
      </c>
      <c r="G203" s="195" t="s">
        <v>165</v>
      </c>
      <c r="H203" s="196">
        <v>19.524000000000001</v>
      </c>
      <c r="I203" s="197"/>
      <c r="J203" s="198">
        <f>ROUND(I203*H203,2)</f>
        <v>0</v>
      </c>
      <c r="K203" s="194" t="s">
        <v>191</v>
      </c>
      <c r="L203" s="60"/>
      <c r="M203" s="199" t="s">
        <v>21</v>
      </c>
      <c r="N203" s="200" t="s">
        <v>42</v>
      </c>
      <c r="O203" s="41"/>
      <c r="P203" s="201">
        <f>O203*H203</f>
        <v>0</v>
      </c>
      <c r="Q203" s="201">
        <v>0</v>
      </c>
      <c r="R203" s="201">
        <f>Q203*H203</f>
        <v>0</v>
      </c>
      <c r="S203" s="201">
        <v>6.0000000000000001E-3</v>
      </c>
      <c r="T203" s="202">
        <f>S203*H203</f>
        <v>0.11714400000000001</v>
      </c>
      <c r="AR203" s="23" t="s">
        <v>242</v>
      </c>
      <c r="AT203" s="23" t="s">
        <v>150</v>
      </c>
      <c r="AU203" s="23" t="s">
        <v>156</v>
      </c>
      <c r="AY203" s="23" t="s">
        <v>147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23" t="s">
        <v>156</v>
      </c>
      <c r="BK203" s="203">
        <f>ROUND(I203*H203,2)</f>
        <v>0</v>
      </c>
      <c r="BL203" s="23" t="s">
        <v>242</v>
      </c>
      <c r="BM203" s="23" t="s">
        <v>1270</v>
      </c>
    </row>
    <row r="204" spans="2:65" s="11" customFormat="1" ht="13.5">
      <c r="B204" s="204"/>
      <c r="C204" s="205"/>
      <c r="D204" s="216" t="s">
        <v>158</v>
      </c>
      <c r="E204" s="217" t="s">
        <v>21</v>
      </c>
      <c r="F204" s="218" t="s">
        <v>1271</v>
      </c>
      <c r="G204" s="205"/>
      <c r="H204" s="219">
        <v>19.524000000000001</v>
      </c>
      <c r="I204" s="210"/>
      <c r="J204" s="205"/>
      <c r="K204" s="205"/>
      <c r="L204" s="211"/>
      <c r="M204" s="212"/>
      <c r="N204" s="213"/>
      <c r="O204" s="213"/>
      <c r="P204" s="213"/>
      <c r="Q204" s="213"/>
      <c r="R204" s="213"/>
      <c r="S204" s="213"/>
      <c r="T204" s="214"/>
      <c r="AT204" s="215" t="s">
        <v>158</v>
      </c>
      <c r="AU204" s="215" t="s">
        <v>156</v>
      </c>
      <c r="AV204" s="11" t="s">
        <v>156</v>
      </c>
      <c r="AW204" s="11" t="s">
        <v>34</v>
      </c>
      <c r="AX204" s="11" t="s">
        <v>78</v>
      </c>
      <c r="AY204" s="215" t="s">
        <v>147</v>
      </c>
    </row>
    <row r="205" spans="2:65" s="10" customFormat="1" ht="29.85" customHeight="1">
      <c r="B205" s="175"/>
      <c r="C205" s="176"/>
      <c r="D205" s="189" t="s">
        <v>69</v>
      </c>
      <c r="E205" s="190" t="s">
        <v>371</v>
      </c>
      <c r="F205" s="190" t="s">
        <v>372</v>
      </c>
      <c r="G205" s="176"/>
      <c r="H205" s="176"/>
      <c r="I205" s="179"/>
      <c r="J205" s="191">
        <f>BK205</f>
        <v>0</v>
      </c>
      <c r="K205" s="176"/>
      <c r="L205" s="181"/>
      <c r="M205" s="182"/>
      <c r="N205" s="183"/>
      <c r="O205" s="183"/>
      <c r="P205" s="184">
        <f>SUM(P206:P217)</f>
        <v>0</v>
      </c>
      <c r="Q205" s="183"/>
      <c r="R205" s="184">
        <f>SUM(R206:R217)</f>
        <v>3.2548500000000001E-3</v>
      </c>
      <c r="S205" s="183"/>
      <c r="T205" s="185">
        <f>SUM(T206:T217)</f>
        <v>1.779E-2</v>
      </c>
      <c r="AR205" s="186" t="s">
        <v>156</v>
      </c>
      <c r="AT205" s="187" t="s">
        <v>69</v>
      </c>
      <c r="AU205" s="187" t="s">
        <v>78</v>
      </c>
      <c r="AY205" s="186" t="s">
        <v>147</v>
      </c>
      <c r="BK205" s="188">
        <f>SUM(BK206:BK217)</f>
        <v>0</v>
      </c>
    </row>
    <row r="206" spans="2:65" s="1" customFormat="1" ht="22.5" customHeight="1">
      <c r="B206" s="40"/>
      <c r="C206" s="192" t="s">
        <v>373</v>
      </c>
      <c r="D206" s="192" t="s">
        <v>150</v>
      </c>
      <c r="E206" s="193" t="s">
        <v>374</v>
      </c>
      <c r="F206" s="194" t="s">
        <v>375</v>
      </c>
      <c r="G206" s="195" t="s">
        <v>276</v>
      </c>
      <c r="H206" s="196">
        <v>8</v>
      </c>
      <c r="I206" s="197"/>
      <c r="J206" s="198">
        <f t="shared" ref="J206:J217" si="0">ROUND(I206*H206,2)</f>
        <v>0</v>
      </c>
      <c r="K206" s="194" t="s">
        <v>154</v>
      </c>
      <c r="L206" s="60"/>
      <c r="M206" s="199" t="s">
        <v>21</v>
      </c>
      <c r="N206" s="200" t="s">
        <v>42</v>
      </c>
      <c r="O206" s="41"/>
      <c r="P206" s="201">
        <f t="shared" ref="P206:P217" si="1">O206*H206</f>
        <v>0</v>
      </c>
      <c r="Q206" s="201">
        <v>0</v>
      </c>
      <c r="R206" s="201">
        <f t="shared" ref="R206:R217" si="2">Q206*H206</f>
        <v>0</v>
      </c>
      <c r="S206" s="201">
        <v>2.0999999999999999E-3</v>
      </c>
      <c r="T206" s="202">
        <f t="shared" ref="T206:T217" si="3">S206*H206</f>
        <v>1.6799999999999999E-2</v>
      </c>
      <c r="AR206" s="23" t="s">
        <v>242</v>
      </c>
      <c r="AT206" s="23" t="s">
        <v>150</v>
      </c>
      <c r="AU206" s="23" t="s">
        <v>156</v>
      </c>
      <c r="AY206" s="23" t="s">
        <v>147</v>
      </c>
      <c r="BE206" s="203">
        <f t="shared" ref="BE206:BE217" si="4">IF(N206="základní",J206,0)</f>
        <v>0</v>
      </c>
      <c r="BF206" s="203">
        <f t="shared" ref="BF206:BF217" si="5">IF(N206="snížená",J206,0)</f>
        <v>0</v>
      </c>
      <c r="BG206" s="203">
        <f t="shared" ref="BG206:BG217" si="6">IF(N206="zákl. přenesená",J206,0)</f>
        <v>0</v>
      </c>
      <c r="BH206" s="203">
        <f t="shared" ref="BH206:BH217" si="7">IF(N206="sníž. přenesená",J206,0)</f>
        <v>0</v>
      </c>
      <c r="BI206" s="203">
        <f t="shared" ref="BI206:BI217" si="8">IF(N206="nulová",J206,0)</f>
        <v>0</v>
      </c>
      <c r="BJ206" s="23" t="s">
        <v>156</v>
      </c>
      <c r="BK206" s="203">
        <f t="shared" ref="BK206:BK217" si="9">ROUND(I206*H206,2)</f>
        <v>0</v>
      </c>
      <c r="BL206" s="23" t="s">
        <v>242</v>
      </c>
      <c r="BM206" s="23" t="s">
        <v>1272</v>
      </c>
    </row>
    <row r="207" spans="2:65" s="1" customFormat="1" ht="22.5" customHeight="1">
      <c r="B207" s="40"/>
      <c r="C207" s="192" t="s">
        <v>377</v>
      </c>
      <c r="D207" s="192" t="s">
        <v>150</v>
      </c>
      <c r="E207" s="193" t="s">
        <v>378</v>
      </c>
      <c r="F207" s="194" t="s">
        <v>379</v>
      </c>
      <c r="G207" s="195" t="s">
        <v>276</v>
      </c>
      <c r="H207" s="196">
        <v>0.5</v>
      </c>
      <c r="I207" s="197"/>
      <c r="J207" s="198">
        <f t="shared" si="0"/>
        <v>0</v>
      </c>
      <c r="K207" s="194" t="s">
        <v>154</v>
      </c>
      <c r="L207" s="60"/>
      <c r="M207" s="199" t="s">
        <v>21</v>
      </c>
      <c r="N207" s="200" t="s">
        <v>42</v>
      </c>
      <c r="O207" s="41"/>
      <c r="P207" s="201">
        <f t="shared" si="1"/>
        <v>0</v>
      </c>
      <c r="Q207" s="201">
        <v>0</v>
      </c>
      <c r="R207" s="201">
        <f t="shared" si="2"/>
        <v>0</v>
      </c>
      <c r="S207" s="201">
        <v>1.98E-3</v>
      </c>
      <c r="T207" s="202">
        <f t="shared" si="3"/>
        <v>9.8999999999999999E-4</v>
      </c>
      <c r="AR207" s="23" t="s">
        <v>242</v>
      </c>
      <c r="AT207" s="23" t="s">
        <v>150</v>
      </c>
      <c r="AU207" s="23" t="s">
        <v>156</v>
      </c>
      <c r="AY207" s="23" t="s">
        <v>147</v>
      </c>
      <c r="BE207" s="203">
        <f t="shared" si="4"/>
        <v>0</v>
      </c>
      <c r="BF207" s="203">
        <f t="shared" si="5"/>
        <v>0</v>
      </c>
      <c r="BG207" s="203">
        <f t="shared" si="6"/>
        <v>0</v>
      </c>
      <c r="BH207" s="203">
        <f t="shared" si="7"/>
        <v>0</v>
      </c>
      <c r="BI207" s="203">
        <f t="shared" si="8"/>
        <v>0</v>
      </c>
      <c r="BJ207" s="23" t="s">
        <v>156</v>
      </c>
      <c r="BK207" s="203">
        <f t="shared" si="9"/>
        <v>0</v>
      </c>
      <c r="BL207" s="23" t="s">
        <v>242</v>
      </c>
      <c r="BM207" s="23" t="s">
        <v>1273</v>
      </c>
    </row>
    <row r="208" spans="2:65" s="1" customFormat="1" ht="22.5" customHeight="1">
      <c r="B208" s="40"/>
      <c r="C208" s="192" t="s">
        <v>381</v>
      </c>
      <c r="D208" s="192" t="s">
        <v>150</v>
      </c>
      <c r="E208" s="193" t="s">
        <v>382</v>
      </c>
      <c r="F208" s="194" t="s">
        <v>383</v>
      </c>
      <c r="G208" s="195" t="s">
        <v>153</v>
      </c>
      <c r="H208" s="196">
        <v>1</v>
      </c>
      <c r="I208" s="197"/>
      <c r="J208" s="198">
        <f t="shared" si="0"/>
        <v>0</v>
      </c>
      <c r="K208" s="194" t="s">
        <v>191</v>
      </c>
      <c r="L208" s="60"/>
      <c r="M208" s="199" t="s">
        <v>21</v>
      </c>
      <c r="N208" s="200" t="s">
        <v>42</v>
      </c>
      <c r="O208" s="41"/>
      <c r="P208" s="201">
        <f t="shared" si="1"/>
        <v>0</v>
      </c>
      <c r="Q208" s="201">
        <v>5.2999999999999998E-4</v>
      </c>
      <c r="R208" s="201">
        <f t="shared" si="2"/>
        <v>5.2999999999999998E-4</v>
      </c>
      <c r="S208" s="201">
        <v>0</v>
      </c>
      <c r="T208" s="202">
        <f t="shared" si="3"/>
        <v>0</v>
      </c>
      <c r="AR208" s="23" t="s">
        <v>242</v>
      </c>
      <c r="AT208" s="23" t="s">
        <v>150</v>
      </c>
      <c r="AU208" s="23" t="s">
        <v>156</v>
      </c>
      <c r="AY208" s="23" t="s">
        <v>147</v>
      </c>
      <c r="BE208" s="203">
        <f t="shared" si="4"/>
        <v>0</v>
      </c>
      <c r="BF208" s="203">
        <f t="shared" si="5"/>
        <v>0</v>
      </c>
      <c r="BG208" s="203">
        <f t="shared" si="6"/>
        <v>0</v>
      </c>
      <c r="BH208" s="203">
        <f t="shared" si="7"/>
        <v>0</v>
      </c>
      <c r="BI208" s="203">
        <f t="shared" si="8"/>
        <v>0</v>
      </c>
      <c r="BJ208" s="23" t="s">
        <v>156</v>
      </c>
      <c r="BK208" s="203">
        <f t="shared" si="9"/>
        <v>0</v>
      </c>
      <c r="BL208" s="23" t="s">
        <v>242</v>
      </c>
      <c r="BM208" s="23" t="s">
        <v>1274</v>
      </c>
    </row>
    <row r="209" spans="2:65" s="1" customFormat="1" ht="22.5" customHeight="1">
      <c r="B209" s="40"/>
      <c r="C209" s="192" t="s">
        <v>385</v>
      </c>
      <c r="D209" s="192" t="s">
        <v>150</v>
      </c>
      <c r="E209" s="193" t="s">
        <v>386</v>
      </c>
      <c r="F209" s="194" t="s">
        <v>387</v>
      </c>
      <c r="G209" s="195" t="s">
        <v>276</v>
      </c>
      <c r="H209" s="196">
        <v>3.5</v>
      </c>
      <c r="I209" s="197"/>
      <c r="J209" s="198">
        <f t="shared" si="0"/>
        <v>0</v>
      </c>
      <c r="K209" s="194" t="s">
        <v>154</v>
      </c>
      <c r="L209" s="60"/>
      <c r="M209" s="199" t="s">
        <v>21</v>
      </c>
      <c r="N209" s="200" t="s">
        <v>42</v>
      </c>
      <c r="O209" s="41"/>
      <c r="P209" s="201">
        <f t="shared" si="1"/>
        <v>0</v>
      </c>
      <c r="Q209" s="201">
        <v>2.8509999999999999E-4</v>
      </c>
      <c r="R209" s="201">
        <f t="shared" si="2"/>
        <v>9.9785E-4</v>
      </c>
      <c r="S209" s="201">
        <v>0</v>
      </c>
      <c r="T209" s="202">
        <f t="shared" si="3"/>
        <v>0</v>
      </c>
      <c r="AR209" s="23" t="s">
        <v>242</v>
      </c>
      <c r="AT209" s="23" t="s">
        <v>150</v>
      </c>
      <c r="AU209" s="23" t="s">
        <v>156</v>
      </c>
      <c r="AY209" s="23" t="s">
        <v>147</v>
      </c>
      <c r="BE209" s="203">
        <f t="shared" si="4"/>
        <v>0</v>
      </c>
      <c r="BF209" s="203">
        <f t="shared" si="5"/>
        <v>0</v>
      </c>
      <c r="BG209" s="203">
        <f t="shared" si="6"/>
        <v>0</v>
      </c>
      <c r="BH209" s="203">
        <f t="shared" si="7"/>
        <v>0</v>
      </c>
      <c r="BI209" s="203">
        <f t="shared" si="8"/>
        <v>0</v>
      </c>
      <c r="BJ209" s="23" t="s">
        <v>156</v>
      </c>
      <c r="BK209" s="203">
        <f t="shared" si="9"/>
        <v>0</v>
      </c>
      <c r="BL209" s="23" t="s">
        <v>242</v>
      </c>
      <c r="BM209" s="23" t="s">
        <v>1275</v>
      </c>
    </row>
    <row r="210" spans="2:65" s="1" customFormat="1" ht="22.5" customHeight="1">
      <c r="B210" s="40"/>
      <c r="C210" s="192" t="s">
        <v>389</v>
      </c>
      <c r="D210" s="192" t="s">
        <v>150</v>
      </c>
      <c r="E210" s="193" t="s">
        <v>390</v>
      </c>
      <c r="F210" s="194" t="s">
        <v>391</v>
      </c>
      <c r="G210" s="195" t="s">
        <v>276</v>
      </c>
      <c r="H210" s="196">
        <v>2.5</v>
      </c>
      <c r="I210" s="197"/>
      <c r="J210" s="198">
        <f t="shared" si="0"/>
        <v>0</v>
      </c>
      <c r="K210" s="194" t="s">
        <v>154</v>
      </c>
      <c r="L210" s="60"/>
      <c r="M210" s="199" t="s">
        <v>21</v>
      </c>
      <c r="N210" s="200" t="s">
        <v>42</v>
      </c>
      <c r="O210" s="41"/>
      <c r="P210" s="201">
        <f t="shared" si="1"/>
        <v>0</v>
      </c>
      <c r="Q210" s="201">
        <v>3.4969999999999999E-4</v>
      </c>
      <c r="R210" s="201">
        <f t="shared" si="2"/>
        <v>8.7425000000000003E-4</v>
      </c>
      <c r="S210" s="201">
        <v>0</v>
      </c>
      <c r="T210" s="202">
        <f t="shared" si="3"/>
        <v>0</v>
      </c>
      <c r="AR210" s="23" t="s">
        <v>242</v>
      </c>
      <c r="AT210" s="23" t="s">
        <v>150</v>
      </c>
      <c r="AU210" s="23" t="s">
        <v>156</v>
      </c>
      <c r="AY210" s="23" t="s">
        <v>147</v>
      </c>
      <c r="BE210" s="203">
        <f t="shared" si="4"/>
        <v>0</v>
      </c>
      <c r="BF210" s="203">
        <f t="shared" si="5"/>
        <v>0</v>
      </c>
      <c r="BG210" s="203">
        <f t="shared" si="6"/>
        <v>0</v>
      </c>
      <c r="BH210" s="203">
        <f t="shared" si="7"/>
        <v>0</v>
      </c>
      <c r="BI210" s="203">
        <f t="shared" si="8"/>
        <v>0</v>
      </c>
      <c r="BJ210" s="23" t="s">
        <v>156</v>
      </c>
      <c r="BK210" s="203">
        <f t="shared" si="9"/>
        <v>0</v>
      </c>
      <c r="BL210" s="23" t="s">
        <v>242</v>
      </c>
      <c r="BM210" s="23" t="s">
        <v>1276</v>
      </c>
    </row>
    <row r="211" spans="2:65" s="1" customFormat="1" ht="22.5" customHeight="1">
      <c r="B211" s="40"/>
      <c r="C211" s="192" t="s">
        <v>393</v>
      </c>
      <c r="D211" s="192" t="s">
        <v>150</v>
      </c>
      <c r="E211" s="193" t="s">
        <v>394</v>
      </c>
      <c r="F211" s="194" t="s">
        <v>395</v>
      </c>
      <c r="G211" s="195" t="s">
        <v>276</v>
      </c>
      <c r="H211" s="196">
        <v>0.5</v>
      </c>
      <c r="I211" s="197"/>
      <c r="J211" s="198">
        <f t="shared" si="0"/>
        <v>0</v>
      </c>
      <c r="K211" s="194" t="s">
        <v>191</v>
      </c>
      <c r="L211" s="60"/>
      <c r="M211" s="199" t="s">
        <v>21</v>
      </c>
      <c r="N211" s="200" t="s">
        <v>42</v>
      </c>
      <c r="O211" s="41"/>
      <c r="P211" s="201">
        <f t="shared" si="1"/>
        <v>0</v>
      </c>
      <c r="Q211" s="201">
        <v>5.6999999999999998E-4</v>
      </c>
      <c r="R211" s="201">
        <f t="shared" si="2"/>
        <v>2.8499999999999999E-4</v>
      </c>
      <c r="S211" s="201">
        <v>0</v>
      </c>
      <c r="T211" s="202">
        <f t="shared" si="3"/>
        <v>0</v>
      </c>
      <c r="AR211" s="23" t="s">
        <v>242</v>
      </c>
      <c r="AT211" s="23" t="s">
        <v>150</v>
      </c>
      <c r="AU211" s="23" t="s">
        <v>156</v>
      </c>
      <c r="AY211" s="23" t="s">
        <v>147</v>
      </c>
      <c r="BE211" s="203">
        <f t="shared" si="4"/>
        <v>0</v>
      </c>
      <c r="BF211" s="203">
        <f t="shared" si="5"/>
        <v>0</v>
      </c>
      <c r="BG211" s="203">
        <f t="shared" si="6"/>
        <v>0</v>
      </c>
      <c r="BH211" s="203">
        <f t="shared" si="7"/>
        <v>0</v>
      </c>
      <c r="BI211" s="203">
        <f t="shared" si="8"/>
        <v>0</v>
      </c>
      <c r="BJ211" s="23" t="s">
        <v>156</v>
      </c>
      <c r="BK211" s="203">
        <f t="shared" si="9"/>
        <v>0</v>
      </c>
      <c r="BL211" s="23" t="s">
        <v>242</v>
      </c>
      <c r="BM211" s="23" t="s">
        <v>1277</v>
      </c>
    </row>
    <row r="212" spans="2:65" s="1" customFormat="1" ht="22.5" customHeight="1">
      <c r="B212" s="40"/>
      <c r="C212" s="192" t="s">
        <v>397</v>
      </c>
      <c r="D212" s="192" t="s">
        <v>150</v>
      </c>
      <c r="E212" s="193" t="s">
        <v>398</v>
      </c>
      <c r="F212" s="194" t="s">
        <v>399</v>
      </c>
      <c r="G212" s="195" t="s">
        <v>276</v>
      </c>
      <c r="H212" s="196">
        <v>0.5</v>
      </c>
      <c r="I212" s="197"/>
      <c r="J212" s="198">
        <f t="shared" si="0"/>
        <v>0</v>
      </c>
      <c r="K212" s="194" t="s">
        <v>154</v>
      </c>
      <c r="L212" s="60"/>
      <c r="M212" s="199" t="s">
        <v>21</v>
      </c>
      <c r="N212" s="200" t="s">
        <v>42</v>
      </c>
      <c r="O212" s="41"/>
      <c r="P212" s="201">
        <f t="shared" si="1"/>
        <v>0</v>
      </c>
      <c r="Q212" s="201">
        <v>1.1355E-3</v>
      </c>
      <c r="R212" s="201">
        <f t="shared" si="2"/>
        <v>5.6775E-4</v>
      </c>
      <c r="S212" s="201">
        <v>0</v>
      </c>
      <c r="T212" s="202">
        <f t="shared" si="3"/>
        <v>0</v>
      </c>
      <c r="AR212" s="23" t="s">
        <v>242</v>
      </c>
      <c r="AT212" s="23" t="s">
        <v>150</v>
      </c>
      <c r="AU212" s="23" t="s">
        <v>156</v>
      </c>
      <c r="AY212" s="23" t="s">
        <v>147</v>
      </c>
      <c r="BE212" s="203">
        <f t="shared" si="4"/>
        <v>0</v>
      </c>
      <c r="BF212" s="203">
        <f t="shared" si="5"/>
        <v>0</v>
      </c>
      <c r="BG212" s="203">
        <f t="shared" si="6"/>
        <v>0</v>
      </c>
      <c r="BH212" s="203">
        <f t="shared" si="7"/>
        <v>0</v>
      </c>
      <c r="BI212" s="203">
        <f t="shared" si="8"/>
        <v>0</v>
      </c>
      <c r="BJ212" s="23" t="s">
        <v>156</v>
      </c>
      <c r="BK212" s="203">
        <f t="shared" si="9"/>
        <v>0</v>
      </c>
      <c r="BL212" s="23" t="s">
        <v>242</v>
      </c>
      <c r="BM212" s="23" t="s">
        <v>1278</v>
      </c>
    </row>
    <row r="213" spans="2:65" s="1" customFormat="1" ht="22.5" customHeight="1">
      <c r="B213" s="40"/>
      <c r="C213" s="192" t="s">
        <v>401</v>
      </c>
      <c r="D213" s="192" t="s">
        <v>150</v>
      </c>
      <c r="E213" s="193" t="s">
        <v>402</v>
      </c>
      <c r="F213" s="194" t="s">
        <v>403</v>
      </c>
      <c r="G213" s="195" t="s">
        <v>153</v>
      </c>
      <c r="H213" s="196">
        <v>3</v>
      </c>
      <c r="I213" s="197"/>
      <c r="J213" s="198">
        <f t="shared" si="0"/>
        <v>0</v>
      </c>
      <c r="K213" s="194" t="s">
        <v>154</v>
      </c>
      <c r="L213" s="60"/>
      <c r="M213" s="199" t="s">
        <v>21</v>
      </c>
      <c r="N213" s="200" t="s">
        <v>42</v>
      </c>
      <c r="O213" s="41"/>
      <c r="P213" s="201">
        <f t="shared" si="1"/>
        <v>0</v>
      </c>
      <c r="Q213" s="201">
        <v>0</v>
      </c>
      <c r="R213" s="201">
        <f t="shared" si="2"/>
        <v>0</v>
      </c>
      <c r="S213" s="201">
        <v>0</v>
      </c>
      <c r="T213" s="202">
        <f t="shared" si="3"/>
        <v>0</v>
      </c>
      <c r="AR213" s="23" t="s">
        <v>242</v>
      </c>
      <c r="AT213" s="23" t="s">
        <v>150</v>
      </c>
      <c r="AU213" s="23" t="s">
        <v>156</v>
      </c>
      <c r="AY213" s="23" t="s">
        <v>147</v>
      </c>
      <c r="BE213" s="203">
        <f t="shared" si="4"/>
        <v>0</v>
      </c>
      <c r="BF213" s="203">
        <f t="shared" si="5"/>
        <v>0</v>
      </c>
      <c r="BG213" s="203">
        <f t="shared" si="6"/>
        <v>0</v>
      </c>
      <c r="BH213" s="203">
        <f t="shared" si="7"/>
        <v>0</v>
      </c>
      <c r="BI213" s="203">
        <f t="shared" si="8"/>
        <v>0</v>
      </c>
      <c r="BJ213" s="23" t="s">
        <v>156</v>
      </c>
      <c r="BK213" s="203">
        <f t="shared" si="9"/>
        <v>0</v>
      </c>
      <c r="BL213" s="23" t="s">
        <v>242</v>
      </c>
      <c r="BM213" s="23" t="s">
        <v>1279</v>
      </c>
    </row>
    <row r="214" spans="2:65" s="1" customFormat="1" ht="22.5" customHeight="1">
      <c r="B214" s="40"/>
      <c r="C214" s="192" t="s">
        <v>405</v>
      </c>
      <c r="D214" s="192" t="s">
        <v>150</v>
      </c>
      <c r="E214" s="193" t="s">
        <v>406</v>
      </c>
      <c r="F214" s="194" t="s">
        <v>407</v>
      </c>
      <c r="G214" s="195" t="s">
        <v>153</v>
      </c>
      <c r="H214" s="196">
        <v>2</v>
      </c>
      <c r="I214" s="197"/>
      <c r="J214" s="198">
        <f t="shared" si="0"/>
        <v>0</v>
      </c>
      <c r="K214" s="194" t="s">
        <v>154</v>
      </c>
      <c r="L214" s="60"/>
      <c r="M214" s="199" t="s">
        <v>21</v>
      </c>
      <c r="N214" s="200" t="s">
        <v>42</v>
      </c>
      <c r="O214" s="41"/>
      <c r="P214" s="201">
        <f t="shared" si="1"/>
        <v>0</v>
      </c>
      <c r="Q214" s="201">
        <v>0</v>
      </c>
      <c r="R214" s="201">
        <f t="shared" si="2"/>
        <v>0</v>
      </c>
      <c r="S214" s="201">
        <v>0</v>
      </c>
      <c r="T214" s="202">
        <f t="shared" si="3"/>
        <v>0</v>
      </c>
      <c r="AR214" s="23" t="s">
        <v>242</v>
      </c>
      <c r="AT214" s="23" t="s">
        <v>150</v>
      </c>
      <c r="AU214" s="23" t="s">
        <v>156</v>
      </c>
      <c r="AY214" s="23" t="s">
        <v>147</v>
      </c>
      <c r="BE214" s="203">
        <f t="shared" si="4"/>
        <v>0</v>
      </c>
      <c r="BF214" s="203">
        <f t="shared" si="5"/>
        <v>0</v>
      </c>
      <c r="BG214" s="203">
        <f t="shared" si="6"/>
        <v>0</v>
      </c>
      <c r="BH214" s="203">
        <f t="shared" si="7"/>
        <v>0</v>
      </c>
      <c r="BI214" s="203">
        <f t="shared" si="8"/>
        <v>0</v>
      </c>
      <c r="BJ214" s="23" t="s">
        <v>156</v>
      </c>
      <c r="BK214" s="203">
        <f t="shared" si="9"/>
        <v>0</v>
      </c>
      <c r="BL214" s="23" t="s">
        <v>242</v>
      </c>
      <c r="BM214" s="23" t="s">
        <v>1280</v>
      </c>
    </row>
    <row r="215" spans="2:65" s="1" customFormat="1" ht="22.5" customHeight="1">
      <c r="B215" s="40"/>
      <c r="C215" s="192" t="s">
        <v>409</v>
      </c>
      <c r="D215" s="192" t="s">
        <v>150</v>
      </c>
      <c r="E215" s="193" t="s">
        <v>410</v>
      </c>
      <c r="F215" s="194" t="s">
        <v>411</v>
      </c>
      <c r="G215" s="195" t="s">
        <v>153</v>
      </c>
      <c r="H215" s="196">
        <v>1</v>
      </c>
      <c r="I215" s="197"/>
      <c r="J215" s="198">
        <f t="shared" si="0"/>
        <v>0</v>
      </c>
      <c r="K215" s="194" t="s">
        <v>154</v>
      </c>
      <c r="L215" s="60"/>
      <c r="M215" s="199" t="s">
        <v>21</v>
      </c>
      <c r="N215" s="200" t="s">
        <v>42</v>
      </c>
      <c r="O215" s="41"/>
      <c r="P215" s="201">
        <f t="shared" si="1"/>
        <v>0</v>
      </c>
      <c r="Q215" s="201">
        <v>0</v>
      </c>
      <c r="R215" s="201">
        <f t="shared" si="2"/>
        <v>0</v>
      </c>
      <c r="S215" s="201">
        <v>0</v>
      </c>
      <c r="T215" s="202">
        <f t="shared" si="3"/>
        <v>0</v>
      </c>
      <c r="AR215" s="23" t="s">
        <v>242</v>
      </c>
      <c r="AT215" s="23" t="s">
        <v>150</v>
      </c>
      <c r="AU215" s="23" t="s">
        <v>156</v>
      </c>
      <c r="AY215" s="23" t="s">
        <v>147</v>
      </c>
      <c r="BE215" s="203">
        <f t="shared" si="4"/>
        <v>0</v>
      </c>
      <c r="BF215" s="203">
        <f t="shared" si="5"/>
        <v>0</v>
      </c>
      <c r="BG215" s="203">
        <f t="shared" si="6"/>
        <v>0</v>
      </c>
      <c r="BH215" s="203">
        <f t="shared" si="7"/>
        <v>0</v>
      </c>
      <c r="BI215" s="203">
        <f t="shared" si="8"/>
        <v>0</v>
      </c>
      <c r="BJ215" s="23" t="s">
        <v>156</v>
      </c>
      <c r="BK215" s="203">
        <f t="shared" si="9"/>
        <v>0</v>
      </c>
      <c r="BL215" s="23" t="s">
        <v>242</v>
      </c>
      <c r="BM215" s="23" t="s">
        <v>1281</v>
      </c>
    </row>
    <row r="216" spans="2:65" s="1" customFormat="1" ht="22.5" customHeight="1">
      <c r="B216" s="40"/>
      <c r="C216" s="192" t="s">
        <v>413</v>
      </c>
      <c r="D216" s="192" t="s">
        <v>150</v>
      </c>
      <c r="E216" s="193" t="s">
        <v>414</v>
      </c>
      <c r="F216" s="194" t="s">
        <v>415</v>
      </c>
      <c r="G216" s="195" t="s">
        <v>276</v>
      </c>
      <c r="H216" s="196">
        <v>7</v>
      </c>
      <c r="I216" s="197"/>
      <c r="J216" s="198">
        <f t="shared" si="0"/>
        <v>0</v>
      </c>
      <c r="K216" s="194" t="s">
        <v>154</v>
      </c>
      <c r="L216" s="60"/>
      <c r="M216" s="199" t="s">
        <v>21</v>
      </c>
      <c r="N216" s="200" t="s">
        <v>42</v>
      </c>
      <c r="O216" s="41"/>
      <c r="P216" s="201">
        <f t="shared" si="1"/>
        <v>0</v>
      </c>
      <c r="Q216" s="201">
        <v>0</v>
      </c>
      <c r="R216" s="201">
        <f t="shared" si="2"/>
        <v>0</v>
      </c>
      <c r="S216" s="201">
        <v>0</v>
      </c>
      <c r="T216" s="202">
        <f t="shared" si="3"/>
        <v>0</v>
      </c>
      <c r="AR216" s="23" t="s">
        <v>242</v>
      </c>
      <c r="AT216" s="23" t="s">
        <v>150</v>
      </c>
      <c r="AU216" s="23" t="s">
        <v>156</v>
      </c>
      <c r="AY216" s="23" t="s">
        <v>147</v>
      </c>
      <c r="BE216" s="203">
        <f t="shared" si="4"/>
        <v>0</v>
      </c>
      <c r="BF216" s="203">
        <f t="shared" si="5"/>
        <v>0</v>
      </c>
      <c r="BG216" s="203">
        <f t="shared" si="6"/>
        <v>0</v>
      </c>
      <c r="BH216" s="203">
        <f t="shared" si="7"/>
        <v>0</v>
      </c>
      <c r="BI216" s="203">
        <f t="shared" si="8"/>
        <v>0</v>
      </c>
      <c r="BJ216" s="23" t="s">
        <v>156</v>
      </c>
      <c r="BK216" s="203">
        <f t="shared" si="9"/>
        <v>0</v>
      </c>
      <c r="BL216" s="23" t="s">
        <v>242</v>
      </c>
      <c r="BM216" s="23" t="s">
        <v>1282</v>
      </c>
    </row>
    <row r="217" spans="2:65" s="1" customFormat="1" ht="22.5" customHeight="1">
      <c r="B217" s="40"/>
      <c r="C217" s="192" t="s">
        <v>417</v>
      </c>
      <c r="D217" s="192" t="s">
        <v>150</v>
      </c>
      <c r="E217" s="193" t="s">
        <v>418</v>
      </c>
      <c r="F217" s="194" t="s">
        <v>419</v>
      </c>
      <c r="G217" s="195" t="s">
        <v>369</v>
      </c>
      <c r="H217" s="257"/>
      <c r="I217" s="197"/>
      <c r="J217" s="198">
        <f t="shared" si="0"/>
        <v>0</v>
      </c>
      <c r="K217" s="194" t="s">
        <v>191</v>
      </c>
      <c r="L217" s="60"/>
      <c r="M217" s="199" t="s">
        <v>21</v>
      </c>
      <c r="N217" s="200" t="s">
        <v>42</v>
      </c>
      <c r="O217" s="41"/>
      <c r="P217" s="201">
        <f t="shared" si="1"/>
        <v>0</v>
      </c>
      <c r="Q217" s="201">
        <v>0</v>
      </c>
      <c r="R217" s="201">
        <f t="shared" si="2"/>
        <v>0</v>
      </c>
      <c r="S217" s="201">
        <v>0</v>
      </c>
      <c r="T217" s="202">
        <f t="shared" si="3"/>
        <v>0</v>
      </c>
      <c r="AR217" s="23" t="s">
        <v>242</v>
      </c>
      <c r="AT217" s="23" t="s">
        <v>150</v>
      </c>
      <c r="AU217" s="23" t="s">
        <v>156</v>
      </c>
      <c r="AY217" s="23" t="s">
        <v>147</v>
      </c>
      <c r="BE217" s="203">
        <f t="shared" si="4"/>
        <v>0</v>
      </c>
      <c r="BF217" s="203">
        <f t="shared" si="5"/>
        <v>0</v>
      </c>
      <c r="BG217" s="203">
        <f t="shared" si="6"/>
        <v>0</v>
      </c>
      <c r="BH217" s="203">
        <f t="shared" si="7"/>
        <v>0</v>
      </c>
      <c r="BI217" s="203">
        <f t="shared" si="8"/>
        <v>0</v>
      </c>
      <c r="BJ217" s="23" t="s">
        <v>156</v>
      </c>
      <c r="BK217" s="203">
        <f t="shared" si="9"/>
        <v>0</v>
      </c>
      <c r="BL217" s="23" t="s">
        <v>242</v>
      </c>
      <c r="BM217" s="23" t="s">
        <v>1283</v>
      </c>
    </row>
    <row r="218" spans="2:65" s="10" customFormat="1" ht="29.85" customHeight="1">
      <c r="B218" s="175"/>
      <c r="C218" s="176"/>
      <c r="D218" s="189" t="s">
        <v>69</v>
      </c>
      <c r="E218" s="190" t="s">
        <v>421</v>
      </c>
      <c r="F218" s="190" t="s">
        <v>422</v>
      </c>
      <c r="G218" s="176"/>
      <c r="H218" s="176"/>
      <c r="I218" s="179"/>
      <c r="J218" s="191">
        <f>BK218</f>
        <v>0</v>
      </c>
      <c r="K218" s="176"/>
      <c r="L218" s="181"/>
      <c r="M218" s="182"/>
      <c r="N218" s="183"/>
      <c r="O218" s="183"/>
      <c r="P218" s="184">
        <f>SUM(P219:P233)</f>
        <v>0</v>
      </c>
      <c r="Q218" s="183"/>
      <c r="R218" s="184">
        <f>SUM(R219:R233)</f>
        <v>4.2490585999999997E-2</v>
      </c>
      <c r="S218" s="183"/>
      <c r="T218" s="185">
        <f>SUM(T219:T233)</f>
        <v>3.8329999999999996E-2</v>
      </c>
      <c r="AR218" s="186" t="s">
        <v>156</v>
      </c>
      <c r="AT218" s="187" t="s">
        <v>69</v>
      </c>
      <c r="AU218" s="187" t="s">
        <v>78</v>
      </c>
      <c r="AY218" s="186" t="s">
        <v>147</v>
      </c>
      <c r="BK218" s="188">
        <f>SUM(BK219:BK233)</f>
        <v>0</v>
      </c>
    </row>
    <row r="219" spans="2:65" s="1" customFormat="1" ht="22.5" customHeight="1">
      <c r="B219" s="40"/>
      <c r="C219" s="192" t="s">
        <v>423</v>
      </c>
      <c r="D219" s="192" t="s">
        <v>150</v>
      </c>
      <c r="E219" s="193" t="s">
        <v>424</v>
      </c>
      <c r="F219" s="194" t="s">
        <v>425</v>
      </c>
      <c r="G219" s="195" t="s">
        <v>276</v>
      </c>
      <c r="H219" s="196">
        <v>17</v>
      </c>
      <c r="I219" s="197"/>
      <c r="J219" s="198">
        <f t="shared" ref="J219:J233" si="10">ROUND(I219*H219,2)</f>
        <v>0</v>
      </c>
      <c r="K219" s="194" t="s">
        <v>154</v>
      </c>
      <c r="L219" s="60"/>
      <c r="M219" s="199" t="s">
        <v>21</v>
      </c>
      <c r="N219" s="200" t="s">
        <v>42</v>
      </c>
      <c r="O219" s="41"/>
      <c r="P219" s="201">
        <f t="shared" ref="P219:P233" si="11">O219*H219</f>
        <v>0</v>
      </c>
      <c r="Q219" s="201">
        <v>0</v>
      </c>
      <c r="R219" s="201">
        <f t="shared" ref="R219:R233" si="12">Q219*H219</f>
        <v>0</v>
      </c>
      <c r="S219" s="201">
        <v>2.1299999999999999E-3</v>
      </c>
      <c r="T219" s="202">
        <f t="shared" ref="T219:T233" si="13">S219*H219</f>
        <v>3.6209999999999999E-2</v>
      </c>
      <c r="AR219" s="23" t="s">
        <v>242</v>
      </c>
      <c r="AT219" s="23" t="s">
        <v>150</v>
      </c>
      <c r="AU219" s="23" t="s">
        <v>156</v>
      </c>
      <c r="AY219" s="23" t="s">
        <v>147</v>
      </c>
      <c r="BE219" s="203">
        <f t="shared" ref="BE219:BE233" si="14">IF(N219="základní",J219,0)</f>
        <v>0</v>
      </c>
      <c r="BF219" s="203">
        <f t="shared" ref="BF219:BF233" si="15">IF(N219="snížená",J219,0)</f>
        <v>0</v>
      </c>
      <c r="BG219" s="203">
        <f t="shared" ref="BG219:BG233" si="16">IF(N219="zákl. přenesená",J219,0)</f>
        <v>0</v>
      </c>
      <c r="BH219" s="203">
        <f t="shared" ref="BH219:BH233" si="17">IF(N219="sníž. přenesená",J219,0)</f>
        <v>0</v>
      </c>
      <c r="BI219" s="203">
        <f t="shared" ref="BI219:BI233" si="18">IF(N219="nulová",J219,0)</f>
        <v>0</v>
      </c>
      <c r="BJ219" s="23" t="s">
        <v>156</v>
      </c>
      <c r="BK219" s="203">
        <f t="shared" ref="BK219:BK233" si="19">ROUND(I219*H219,2)</f>
        <v>0</v>
      </c>
      <c r="BL219" s="23" t="s">
        <v>242</v>
      </c>
      <c r="BM219" s="23" t="s">
        <v>1284</v>
      </c>
    </row>
    <row r="220" spans="2:65" s="1" customFormat="1" ht="22.5" customHeight="1">
      <c r="B220" s="40"/>
      <c r="C220" s="192" t="s">
        <v>427</v>
      </c>
      <c r="D220" s="192" t="s">
        <v>150</v>
      </c>
      <c r="E220" s="193" t="s">
        <v>428</v>
      </c>
      <c r="F220" s="194" t="s">
        <v>429</v>
      </c>
      <c r="G220" s="195" t="s">
        <v>153</v>
      </c>
      <c r="H220" s="196">
        <v>2</v>
      </c>
      <c r="I220" s="197"/>
      <c r="J220" s="198">
        <f t="shared" si="10"/>
        <v>0</v>
      </c>
      <c r="K220" s="194" t="s">
        <v>191</v>
      </c>
      <c r="L220" s="60"/>
      <c r="M220" s="199" t="s">
        <v>21</v>
      </c>
      <c r="N220" s="200" t="s">
        <v>42</v>
      </c>
      <c r="O220" s="41"/>
      <c r="P220" s="201">
        <f t="shared" si="11"/>
        <v>0</v>
      </c>
      <c r="Q220" s="201">
        <v>1.1999999999999999E-3</v>
      </c>
      <c r="R220" s="201">
        <f t="shared" si="12"/>
        <v>2.3999999999999998E-3</v>
      </c>
      <c r="S220" s="201">
        <v>0</v>
      </c>
      <c r="T220" s="202">
        <f t="shared" si="13"/>
        <v>0</v>
      </c>
      <c r="AR220" s="23" t="s">
        <v>242</v>
      </c>
      <c r="AT220" s="23" t="s">
        <v>150</v>
      </c>
      <c r="AU220" s="23" t="s">
        <v>156</v>
      </c>
      <c r="AY220" s="23" t="s">
        <v>147</v>
      </c>
      <c r="BE220" s="203">
        <f t="shared" si="14"/>
        <v>0</v>
      </c>
      <c r="BF220" s="203">
        <f t="shared" si="15"/>
        <v>0</v>
      </c>
      <c r="BG220" s="203">
        <f t="shared" si="16"/>
        <v>0</v>
      </c>
      <c r="BH220" s="203">
        <f t="shared" si="17"/>
        <v>0</v>
      </c>
      <c r="BI220" s="203">
        <f t="shared" si="18"/>
        <v>0</v>
      </c>
      <c r="BJ220" s="23" t="s">
        <v>156</v>
      </c>
      <c r="BK220" s="203">
        <f t="shared" si="19"/>
        <v>0</v>
      </c>
      <c r="BL220" s="23" t="s">
        <v>242</v>
      </c>
      <c r="BM220" s="23" t="s">
        <v>1285</v>
      </c>
    </row>
    <row r="221" spans="2:65" s="1" customFormat="1" ht="22.5" customHeight="1">
      <c r="B221" s="40"/>
      <c r="C221" s="192" t="s">
        <v>431</v>
      </c>
      <c r="D221" s="192" t="s">
        <v>150</v>
      </c>
      <c r="E221" s="193" t="s">
        <v>432</v>
      </c>
      <c r="F221" s="194" t="s">
        <v>433</v>
      </c>
      <c r="G221" s="195" t="s">
        <v>276</v>
      </c>
      <c r="H221" s="196">
        <v>40</v>
      </c>
      <c r="I221" s="197"/>
      <c r="J221" s="198">
        <f t="shared" si="10"/>
        <v>0</v>
      </c>
      <c r="K221" s="194" t="s">
        <v>154</v>
      </c>
      <c r="L221" s="60"/>
      <c r="M221" s="199" t="s">
        <v>21</v>
      </c>
      <c r="N221" s="200" t="s">
        <v>42</v>
      </c>
      <c r="O221" s="41"/>
      <c r="P221" s="201">
        <f t="shared" si="11"/>
        <v>0</v>
      </c>
      <c r="Q221" s="201">
        <v>6.6330000000000002E-4</v>
      </c>
      <c r="R221" s="201">
        <f t="shared" si="12"/>
        <v>2.6532E-2</v>
      </c>
      <c r="S221" s="201">
        <v>0</v>
      </c>
      <c r="T221" s="202">
        <f t="shared" si="13"/>
        <v>0</v>
      </c>
      <c r="AR221" s="23" t="s">
        <v>242</v>
      </c>
      <c r="AT221" s="23" t="s">
        <v>150</v>
      </c>
      <c r="AU221" s="23" t="s">
        <v>156</v>
      </c>
      <c r="AY221" s="23" t="s">
        <v>147</v>
      </c>
      <c r="BE221" s="203">
        <f t="shared" si="14"/>
        <v>0</v>
      </c>
      <c r="BF221" s="203">
        <f t="shared" si="15"/>
        <v>0</v>
      </c>
      <c r="BG221" s="203">
        <f t="shared" si="16"/>
        <v>0</v>
      </c>
      <c r="BH221" s="203">
        <f t="shared" si="17"/>
        <v>0</v>
      </c>
      <c r="BI221" s="203">
        <f t="shared" si="18"/>
        <v>0</v>
      </c>
      <c r="BJ221" s="23" t="s">
        <v>156</v>
      </c>
      <c r="BK221" s="203">
        <f t="shared" si="19"/>
        <v>0</v>
      </c>
      <c r="BL221" s="23" t="s">
        <v>242</v>
      </c>
      <c r="BM221" s="23" t="s">
        <v>1286</v>
      </c>
    </row>
    <row r="222" spans="2:65" s="1" customFormat="1" ht="22.5" customHeight="1">
      <c r="B222" s="40"/>
      <c r="C222" s="192" t="s">
        <v>435</v>
      </c>
      <c r="D222" s="192" t="s">
        <v>150</v>
      </c>
      <c r="E222" s="193" t="s">
        <v>436</v>
      </c>
      <c r="F222" s="194" t="s">
        <v>437</v>
      </c>
      <c r="G222" s="195" t="s">
        <v>276</v>
      </c>
      <c r="H222" s="196">
        <v>3</v>
      </c>
      <c r="I222" s="197"/>
      <c r="J222" s="198">
        <f t="shared" si="10"/>
        <v>0</v>
      </c>
      <c r="K222" s="194" t="s">
        <v>154</v>
      </c>
      <c r="L222" s="60"/>
      <c r="M222" s="199" t="s">
        <v>21</v>
      </c>
      <c r="N222" s="200" t="s">
        <v>42</v>
      </c>
      <c r="O222" s="41"/>
      <c r="P222" s="201">
        <f t="shared" si="11"/>
        <v>0</v>
      </c>
      <c r="Q222" s="201">
        <v>9.0993200000000002E-4</v>
      </c>
      <c r="R222" s="201">
        <f t="shared" si="12"/>
        <v>2.729796E-3</v>
      </c>
      <c r="S222" s="201">
        <v>0</v>
      </c>
      <c r="T222" s="202">
        <f t="shared" si="13"/>
        <v>0</v>
      </c>
      <c r="AR222" s="23" t="s">
        <v>242</v>
      </c>
      <c r="AT222" s="23" t="s">
        <v>150</v>
      </c>
      <c r="AU222" s="23" t="s">
        <v>156</v>
      </c>
      <c r="AY222" s="23" t="s">
        <v>147</v>
      </c>
      <c r="BE222" s="203">
        <f t="shared" si="14"/>
        <v>0</v>
      </c>
      <c r="BF222" s="203">
        <f t="shared" si="15"/>
        <v>0</v>
      </c>
      <c r="BG222" s="203">
        <f t="shared" si="16"/>
        <v>0</v>
      </c>
      <c r="BH222" s="203">
        <f t="shared" si="17"/>
        <v>0</v>
      </c>
      <c r="BI222" s="203">
        <f t="shared" si="18"/>
        <v>0</v>
      </c>
      <c r="BJ222" s="23" t="s">
        <v>156</v>
      </c>
      <c r="BK222" s="203">
        <f t="shared" si="19"/>
        <v>0</v>
      </c>
      <c r="BL222" s="23" t="s">
        <v>242</v>
      </c>
      <c r="BM222" s="23" t="s">
        <v>1287</v>
      </c>
    </row>
    <row r="223" spans="2:65" s="1" customFormat="1" ht="22.5" customHeight="1">
      <c r="B223" s="40"/>
      <c r="C223" s="192" t="s">
        <v>439</v>
      </c>
      <c r="D223" s="192" t="s">
        <v>150</v>
      </c>
      <c r="E223" s="193" t="s">
        <v>440</v>
      </c>
      <c r="F223" s="194" t="s">
        <v>441</v>
      </c>
      <c r="G223" s="195" t="s">
        <v>276</v>
      </c>
      <c r="H223" s="196">
        <v>43</v>
      </c>
      <c r="I223" s="197"/>
      <c r="J223" s="198">
        <f t="shared" si="10"/>
        <v>0</v>
      </c>
      <c r="K223" s="194" t="s">
        <v>154</v>
      </c>
      <c r="L223" s="60"/>
      <c r="M223" s="199" t="s">
        <v>21</v>
      </c>
      <c r="N223" s="200" t="s">
        <v>42</v>
      </c>
      <c r="O223" s="41"/>
      <c r="P223" s="201">
        <f t="shared" si="11"/>
        <v>0</v>
      </c>
      <c r="Q223" s="201">
        <v>4.206E-5</v>
      </c>
      <c r="R223" s="201">
        <f t="shared" si="12"/>
        <v>1.80858E-3</v>
      </c>
      <c r="S223" s="201">
        <v>0</v>
      </c>
      <c r="T223" s="202">
        <f t="shared" si="13"/>
        <v>0</v>
      </c>
      <c r="AR223" s="23" t="s">
        <v>242</v>
      </c>
      <c r="AT223" s="23" t="s">
        <v>150</v>
      </c>
      <c r="AU223" s="23" t="s">
        <v>156</v>
      </c>
      <c r="AY223" s="23" t="s">
        <v>147</v>
      </c>
      <c r="BE223" s="203">
        <f t="shared" si="14"/>
        <v>0</v>
      </c>
      <c r="BF223" s="203">
        <f t="shared" si="15"/>
        <v>0</v>
      </c>
      <c r="BG223" s="203">
        <f t="shared" si="16"/>
        <v>0</v>
      </c>
      <c r="BH223" s="203">
        <f t="shared" si="17"/>
        <v>0</v>
      </c>
      <c r="BI223" s="203">
        <f t="shared" si="18"/>
        <v>0</v>
      </c>
      <c r="BJ223" s="23" t="s">
        <v>156</v>
      </c>
      <c r="BK223" s="203">
        <f t="shared" si="19"/>
        <v>0</v>
      </c>
      <c r="BL223" s="23" t="s">
        <v>242</v>
      </c>
      <c r="BM223" s="23" t="s">
        <v>1288</v>
      </c>
    </row>
    <row r="224" spans="2:65" s="1" customFormat="1" ht="22.5" customHeight="1">
      <c r="B224" s="40"/>
      <c r="C224" s="192" t="s">
        <v>443</v>
      </c>
      <c r="D224" s="192" t="s">
        <v>150</v>
      </c>
      <c r="E224" s="193" t="s">
        <v>444</v>
      </c>
      <c r="F224" s="194" t="s">
        <v>445</v>
      </c>
      <c r="G224" s="195" t="s">
        <v>153</v>
      </c>
      <c r="H224" s="196">
        <v>10</v>
      </c>
      <c r="I224" s="197"/>
      <c r="J224" s="198">
        <f t="shared" si="10"/>
        <v>0</v>
      </c>
      <c r="K224" s="194" t="s">
        <v>154</v>
      </c>
      <c r="L224" s="60"/>
      <c r="M224" s="199" t="s">
        <v>21</v>
      </c>
      <c r="N224" s="200" t="s">
        <v>42</v>
      </c>
      <c r="O224" s="41"/>
      <c r="P224" s="201">
        <f t="shared" si="11"/>
        <v>0</v>
      </c>
      <c r="Q224" s="201">
        <v>0</v>
      </c>
      <c r="R224" s="201">
        <f t="shared" si="12"/>
        <v>0</v>
      </c>
      <c r="S224" s="201">
        <v>0</v>
      </c>
      <c r="T224" s="202">
        <f t="shared" si="13"/>
        <v>0</v>
      </c>
      <c r="AR224" s="23" t="s">
        <v>242</v>
      </c>
      <c r="AT224" s="23" t="s">
        <v>150</v>
      </c>
      <c r="AU224" s="23" t="s">
        <v>156</v>
      </c>
      <c r="AY224" s="23" t="s">
        <v>147</v>
      </c>
      <c r="BE224" s="203">
        <f t="shared" si="14"/>
        <v>0</v>
      </c>
      <c r="BF224" s="203">
        <f t="shared" si="15"/>
        <v>0</v>
      </c>
      <c r="BG224" s="203">
        <f t="shared" si="16"/>
        <v>0</v>
      </c>
      <c r="BH224" s="203">
        <f t="shared" si="17"/>
        <v>0</v>
      </c>
      <c r="BI224" s="203">
        <f t="shared" si="18"/>
        <v>0</v>
      </c>
      <c r="BJ224" s="23" t="s">
        <v>156</v>
      </c>
      <c r="BK224" s="203">
        <f t="shared" si="19"/>
        <v>0</v>
      </c>
      <c r="BL224" s="23" t="s">
        <v>242</v>
      </c>
      <c r="BM224" s="23" t="s">
        <v>1289</v>
      </c>
    </row>
    <row r="225" spans="2:65" s="1" customFormat="1" ht="22.5" customHeight="1">
      <c r="B225" s="40"/>
      <c r="C225" s="192" t="s">
        <v>447</v>
      </c>
      <c r="D225" s="192" t="s">
        <v>150</v>
      </c>
      <c r="E225" s="193" t="s">
        <v>448</v>
      </c>
      <c r="F225" s="194" t="s">
        <v>449</v>
      </c>
      <c r="G225" s="195" t="s">
        <v>153</v>
      </c>
      <c r="H225" s="196">
        <v>2</v>
      </c>
      <c r="I225" s="197"/>
      <c r="J225" s="198">
        <f t="shared" si="10"/>
        <v>0</v>
      </c>
      <c r="K225" s="194" t="s">
        <v>191</v>
      </c>
      <c r="L225" s="60"/>
      <c r="M225" s="199" t="s">
        <v>21</v>
      </c>
      <c r="N225" s="200" t="s">
        <v>42</v>
      </c>
      <c r="O225" s="41"/>
      <c r="P225" s="201">
        <f t="shared" si="11"/>
        <v>0</v>
      </c>
      <c r="Q225" s="201">
        <v>0</v>
      </c>
      <c r="R225" s="201">
        <f t="shared" si="12"/>
        <v>0</v>
      </c>
      <c r="S225" s="201">
        <v>0</v>
      </c>
      <c r="T225" s="202">
        <f t="shared" si="13"/>
        <v>0</v>
      </c>
      <c r="AR225" s="23" t="s">
        <v>242</v>
      </c>
      <c r="AT225" s="23" t="s">
        <v>150</v>
      </c>
      <c r="AU225" s="23" t="s">
        <v>156</v>
      </c>
      <c r="AY225" s="23" t="s">
        <v>147</v>
      </c>
      <c r="BE225" s="203">
        <f t="shared" si="14"/>
        <v>0</v>
      </c>
      <c r="BF225" s="203">
        <f t="shared" si="15"/>
        <v>0</v>
      </c>
      <c r="BG225" s="203">
        <f t="shared" si="16"/>
        <v>0</v>
      </c>
      <c r="BH225" s="203">
        <f t="shared" si="17"/>
        <v>0</v>
      </c>
      <c r="BI225" s="203">
        <f t="shared" si="18"/>
        <v>0</v>
      </c>
      <c r="BJ225" s="23" t="s">
        <v>156</v>
      </c>
      <c r="BK225" s="203">
        <f t="shared" si="19"/>
        <v>0</v>
      </c>
      <c r="BL225" s="23" t="s">
        <v>242</v>
      </c>
      <c r="BM225" s="23" t="s">
        <v>1290</v>
      </c>
    </row>
    <row r="226" spans="2:65" s="1" customFormat="1" ht="22.5" customHeight="1">
      <c r="B226" s="40"/>
      <c r="C226" s="192" t="s">
        <v>451</v>
      </c>
      <c r="D226" s="192" t="s">
        <v>150</v>
      </c>
      <c r="E226" s="193" t="s">
        <v>452</v>
      </c>
      <c r="F226" s="194" t="s">
        <v>453</v>
      </c>
      <c r="G226" s="195" t="s">
        <v>153</v>
      </c>
      <c r="H226" s="196">
        <v>6</v>
      </c>
      <c r="I226" s="197"/>
      <c r="J226" s="198">
        <f t="shared" si="10"/>
        <v>0</v>
      </c>
      <c r="K226" s="194" t="s">
        <v>154</v>
      </c>
      <c r="L226" s="60"/>
      <c r="M226" s="199" t="s">
        <v>21</v>
      </c>
      <c r="N226" s="200" t="s">
        <v>42</v>
      </c>
      <c r="O226" s="41"/>
      <c r="P226" s="201">
        <f t="shared" si="11"/>
        <v>0</v>
      </c>
      <c r="Q226" s="201">
        <v>1.2605E-4</v>
      </c>
      <c r="R226" s="201">
        <f t="shared" si="12"/>
        <v>7.5630000000000001E-4</v>
      </c>
      <c r="S226" s="201">
        <v>0</v>
      </c>
      <c r="T226" s="202">
        <f t="shared" si="13"/>
        <v>0</v>
      </c>
      <c r="AR226" s="23" t="s">
        <v>242</v>
      </c>
      <c r="AT226" s="23" t="s">
        <v>150</v>
      </c>
      <c r="AU226" s="23" t="s">
        <v>156</v>
      </c>
      <c r="AY226" s="23" t="s">
        <v>147</v>
      </c>
      <c r="BE226" s="203">
        <f t="shared" si="14"/>
        <v>0</v>
      </c>
      <c r="BF226" s="203">
        <f t="shared" si="15"/>
        <v>0</v>
      </c>
      <c r="BG226" s="203">
        <f t="shared" si="16"/>
        <v>0</v>
      </c>
      <c r="BH226" s="203">
        <f t="shared" si="17"/>
        <v>0</v>
      </c>
      <c r="BI226" s="203">
        <f t="shared" si="18"/>
        <v>0</v>
      </c>
      <c r="BJ226" s="23" t="s">
        <v>156</v>
      </c>
      <c r="BK226" s="203">
        <f t="shared" si="19"/>
        <v>0</v>
      </c>
      <c r="BL226" s="23" t="s">
        <v>242</v>
      </c>
      <c r="BM226" s="23" t="s">
        <v>1291</v>
      </c>
    </row>
    <row r="227" spans="2:65" s="1" customFormat="1" ht="22.5" customHeight="1">
      <c r="B227" s="40"/>
      <c r="C227" s="192" t="s">
        <v>455</v>
      </c>
      <c r="D227" s="192" t="s">
        <v>150</v>
      </c>
      <c r="E227" s="193" t="s">
        <v>456</v>
      </c>
      <c r="F227" s="194" t="s">
        <v>457</v>
      </c>
      <c r="G227" s="195" t="s">
        <v>458</v>
      </c>
      <c r="H227" s="196">
        <v>1</v>
      </c>
      <c r="I227" s="197"/>
      <c r="J227" s="198">
        <f t="shared" si="10"/>
        <v>0</v>
      </c>
      <c r="K227" s="194" t="s">
        <v>154</v>
      </c>
      <c r="L227" s="60"/>
      <c r="M227" s="199" t="s">
        <v>21</v>
      </c>
      <c r="N227" s="200" t="s">
        <v>42</v>
      </c>
      <c r="O227" s="41"/>
      <c r="P227" s="201">
        <f t="shared" si="11"/>
        <v>0</v>
      </c>
      <c r="Q227" s="201">
        <v>2.521E-4</v>
      </c>
      <c r="R227" s="201">
        <f t="shared" si="12"/>
        <v>2.521E-4</v>
      </c>
      <c r="S227" s="201">
        <v>0</v>
      </c>
      <c r="T227" s="202">
        <f t="shared" si="13"/>
        <v>0</v>
      </c>
      <c r="AR227" s="23" t="s">
        <v>242</v>
      </c>
      <c r="AT227" s="23" t="s">
        <v>150</v>
      </c>
      <c r="AU227" s="23" t="s">
        <v>156</v>
      </c>
      <c r="AY227" s="23" t="s">
        <v>147</v>
      </c>
      <c r="BE227" s="203">
        <f t="shared" si="14"/>
        <v>0</v>
      </c>
      <c r="BF227" s="203">
        <f t="shared" si="15"/>
        <v>0</v>
      </c>
      <c r="BG227" s="203">
        <f t="shared" si="16"/>
        <v>0</v>
      </c>
      <c r="BH227" s="203">
        <f t="shared" si="17"/>
        <v>0</v>
      </c>
      <c r="BI227" s="203">
        <f t="shared" si="18"/>
        <v>0</v>
      </c>
      <c r="BJ227" s="23" t="s">
        <v>156</v>
      </c>
      <c r="BK227" s="203">
        <f t="shared" si="19"/>
        <v>0</v>
      </c>
      <c r="BL227" s="23" t="s">
        <v>242</v>
      </c>
      <c r="BM227" s="23" t="s">
        <v>1292</v>
      </c>
    </row>
    <row r="228" spans="2:65" s="1" customFormat="1" ht="22.5" customHeight="1">
      <c r="B228" s="40"/>
      <c r="C228" s="192" t="s">
        <v>460</v>
      </c>
      <c r="D228" s="192" t="s">
        <v>150</v>
      </c>
      <c r="E228" s="193" t="s">
        <v>461</v>
      </c>
      <c r="F228" s="194" t="s">
        <v>462</v>
      </c>
      <c r="G228" s="195" t="s">
        <v>153</v>
      </c>
      <c r="H228" s="196">
        <v>4</v>
      </c>
      <c r="I228" s="197"/>
      <c r="J228" s="198">
        <f t="shared" si="10"/>
        <v>0</v>
      </c>
      <c r="K228" s="194" t="s">
        <v>154</v>
      </c>
      <c r="L228" s="60"/>
      <c r="M228" s="199" t="s">
        <v>21</v>
      </c>
      <c r="N228" s="200" t="s">
        <v>42</v>
      </c>
      <c r="O228" s="41"/>
      <c r="P228" s="201">
        <f t="shared" si="11"/>
        <v>0</v>
      </c>
      <c r="Q228" s="201">
        <v>0</v>
      </c>
      <c r="R228" s="201">
        <f t="shared" si="12"/>
        <v>0</v>
      </c>
      <c r="S228" s="201">
        <v>5.2999999999999998E-4</v>
      </c>
      <c r="T228" s="202">
        <f t="shared" si="13"/>
        <v>2.1199999999999999E-3</v>
      </c>
      <c r="AR228" s="23" t="s">
        <v>242</v>
      </c>
      <c r="AT228" s="23" t="s">
        <v>150</v>
      </c>
      <c r="AU228" s="23" t="s">
        <v>156</v>
      </c>
      <c r="AY228" s="23" t="s">
        <v>147</v>
      </c>
      <c r="BE228" s="203">
        <f t="shared" si="14"/>
        <v>0</v>
      </c>
      <c r="BF228" s="203">
        <f t="shared" si="15"/>
        <v>0</v>
      </c>
      <c r="BG228" s="203">
        <f t="shared" si="16"/>
        <v>0</v>
      </c>
      <c r="BH228" s="203">
        <f t="shared" si="17"/>
        <v>0</v>
      </c>
      <c r="BI228" s="203">
        <f t="shared" si="18"/>
        <v>0</v>
      </c>
      <c r="BJ228" s="23" t="s">
        <v>156</v>
      </c>
      <c r="BK228" s="203">
        <f t="shared" si="19"/>
        <v>0</v>
      </c>
      <c r="BL228" s="23" t="s">
        <v>242</v>
      </c>
      <c r="BM228" s="23" t="s">
        <v>1293</v>
      </c>
    </row>
    <row r="229" spans="2:65" s="1" customFormat="1" ht="22.5" customHeight="1">
      <c r="B229" s="40"/>
      <c r="C229" s="192" t="s">
        <v>464</v>
      </c>
      <c r="D229" s="192" t="s">
        <v>150</v>
      </c>
      <c r="E229" s="193" t="s">
        <v>465</v>
      </c>
      <c r="F229" s="194" t="s">
        <v>466</v>
      </c>
      <c r="G229" s="195" t="s">
        <v>153</v>
      </c>
      <c r="H229" s="196">
        <v>1</v>
      </c>
      <c r="I229" s="197"/>
      <c r="J229" s="198">
        <f t="shared" si="10"/>
        <v>0</v>
      </c>
      <c r="K229" s="194" t="s">
        <v>154</v>
      </c>
      <c r="L229" s="60"/>
      <c r="M229" s="199" t="s">
        <v>21</v>
      </c>
      <c r="N229" s="200" t="s">
        <v>42</v>
      </c>
      <c r="O229" s="41"/>
      <c r="P229" s="201">
        <f t="shared" si="11"/>
        <v>0</v>
      </c>
      <c r="Q229" s="201">
        <v>2.0049999999999999E-5</v>
      </c>
      <c r="R229" s="201">
        <f t="shared" si="12"/>
        <v>2.0049999999999999E-5</v>
      </c>
      <c r="S229" s="201">
        <v>0</v>
      </c>
      <c r="T229" s="202">
        <f t="shared" si="13"/>
        <v>0</v>
      </c>
      <c r="AR229" s="23" t="s">
        <v>242</v>
      </c>
      <c r="AT229" s="23" t="s">
        <v>150</v>
      </c>
      <c r="AU229" s="23" t="s">
        <v>156</v>
      </c>
      <c r="AY229" s="23" t="s">
        <v>147</v>
      </c>
      <c r="BE229" s="203">
        <f t="shared" si="14"/>
        <v>0</v>
      </c>
      <c r="BF229" s="203">
        <f t="shared" si="15"/>
        <v>0</v>
      </c>
      <c r="BG229" s="203">
        <f t="shared" si="16"/>
        <v>0</v>
      </c>
      <c r="BH229" s="203">
        <f t="shared" si="17"/>
        <v>0</v>
      </c>
      <c r="BI229" s="203">
        <f t="shared" si="18"/>
        <v>0</v>
      </c>
      <c r="BJ229" s="23" t="s">
        <v>156</v>
      </c>
      <c r="BK229" s="203">
        <f t="shared" si="19"/>
        <v>0</v>
      </c>
      <c r="BL229" s="23" t="s">
        <v>242</v>
      </c>
      <c r="BM229" s="23" t="s">
        <v>1294</v>
      </c>
    </row>
    <row r="230" spans="2:65" s="1" customFormat="1" ht="22.5" customHeight="1">
      <c r="B230" s="40"/>
      <c r="C230" s="231" t="s">
        <v>468</v>
      </c>
      <c r="D230" s="231" t="s">
        <v>243</v>
      </c>
      <c r="E230" s="232" t="s">
        <v>469</v>
      </c>
      <c r="F230" s="233" t="s">
        <v>470</v>
      </c>
      <c r="G230" s="234" t="s">
        <v>471</v>
      </c>
      <c r="H230" s="235">
        <v>1</v>
      </c>
      <c r="I230" s="236"/>
      <c r="J230" s="237">
        <f t="shared" si="10"/>
        <v>0</v>
      </c>
      <c r="K230" s="233" t="s">
        <v>21</v>
      </c>
      <c r="L230" s="238"/>
      <c r="M230" s="239" t="s">
        <v>21</v>
      </c>
      <c r="N230" s="240" t="s">
        <v>42</v>
      </c>
      <c r="O230" s="41"/>
      <c r="P230" s="201">
        <f t="shared" si="11"/>
        <v>0</v>
      </c>
      <c r="Q230" s="201">
        <v>0</v>
      </c>
      <c r="R230" s="201">
        <f t="shared" si="12"/>
        <v>0</v>
      </c>
      <c r="S230" s="201">
        <v>0</v>
      </c>
      <c r="T230" s="202">
        <f t="shared" si="13"/>
        <v>0</v>
      </c>
      <c r="AR230" s="23" t="s">
        <v>332</v>
      </c>
      <c r="AT230" s="23" t="s">
        <v>243</v>
      </c>
      <c r="AU230" s="23" t="s">
        <v>156</v>
      </c>
      <c r="AY230" s="23" t="s">
        <v>147</v>
      </c>
      <c r="BE230" s="203">
        <f t="shared" si="14"/>
        <v>0</v>
      </c>
      <c r="BF230" s="203">
        <f t="shared" si="15"/>
        <v>0</v>
      </c>
      <c r="BG230" s="203">
        <f t="shared" si="16"/>
        <v>0</v>
      </c>
      <c r="BH230" s="203">
        <f t="shared" si="17"/>
        <v>0</v>
      </c>
      <c r="BI230" s="203">
        <f t="shared" si="18"/>
        <v>0</v>
      </c>
      <c r="BJ230" s="23" t="s">
        <v>156</v>
      </c>
      <c r="BK230" s="203">
        <f t="shared" si="19"/>
        <v>0</v>
      </c>
      <c r="BL230" s="23" t="s">
        <v>242</v>
      </c>
      <c r="BM230" s="23" t="s">
        <v>1295</v>
      </c>
    </row>
    <row r="231" spans="2:65" s="1" customFormat="1" ht="22.5" customHeight="1">
      <c r="B231" s="40"/>
      <c r="C231" s="192" t="s">
        <v>473</v>
      </c>
      <c r="D231" s="192" t="s">
        <v>150</v>
      </c>
      <c r="E231" s="193" t="s">
        <v>474</v>
      </c>
      <c r="F231" s="194" t="s">
        <v>475</v>
      </c>
      <c r="G231" s="195" t="s">
        <v>276</v>
      </c>
      <c r="H231" s="196">
        <v>40</v>
      </c>
      <c r="I231" s="197"/>
      <c r="J231" s="198">
        <f t="shared" si="10"/>
        <v>0</v>
      </c>
      <c r="K231" s="194" t="s">
        <v>154</v>
      </c>
      <c r="L231" s="60"/>
      <c r="M231" s="199" t="s">
        <v>21</v>
      </c>
      <c r="N231" s="200" t="s">
        <v>42</v>
      </c>
      <c r="O231" s="41"/>
      <c r="P231" s="201">
        <f t="shared" si="11"/>
        <v>0</v>
      </c>
      <c r="Q231" s="201">
        <v>1.8979399999999999E-4</v>
      </c>
      <c r="R231" s="201">
        <f t="shared" si="12"/>
        <v>7.5917599999999995E-3</v>
      </c>
      <c r="S231" s="201">
        <v>0</v>
      </c>
      <c r="T231" s="202">
        <f t="shared" si="13"/>
        <v>0</v>
      </c>
      <c r="AR231" s="23" t="s">
        <v>242</v>
      </c>
      <c r="AT231" s="23" t="s">
        <v>150</v>
      </c>
      <c r="AU231" s="23" t="s">
        <v>156</v>
      </c>
      <c r="AY231" s="23" t="s">
        <v>147</v>
      </c>
      <c r="BE231" s="203">
        <f t="shared" si="14"/>
        <v>0</v>
      </c>
      <c r="BF231" s="203">
        <f t="shared" si="15"/>
        <v>0</v>
      </c>
      <c r="BG231" s="203">
        <f t="shared" si="16"/>
        <v>0</v>
      </c>
      <c r="BH231" s="203">
        <f t="shared" si="17"/>
        <v>0</v>
      </c>
      <c r="BI231" s="203">
        <f t="shared" si="18"/>
        <v>0</v>
      </c>
      <c r="BJ231" s="23" t="s">
        <v>156</v>
      </c>
      <c r="BK231" s="203">
        <f t="shared" si="19"/>
        <v>0</v>
      </c>
      <c r="BL231" s="23" t="s">
        <v>242</v>
      </c>
      <c r="BM231" s="23" t="s">
        <v>1296</v>
      </c>
    </row>
    <row r="232" spans="2:65" s="1" customFormat="1" ht="22.5" customHeight="1">
      <c r="B232" s="40"/>
      <c r="C232" s="192" t="s">
        <v>477</v>
      </c>
      <c r="D232" s="192" t="s">
        <v>150</v>
      </c>
      <c r="E232" s="193" t="s">
        <v>478</v>
      </c>
      <c r="F232" s="194" t="s">
        <v>479</v>
      </c>
      <c r="G232" s="195" t="s">
        <v>276</v>
      </c>
      <c r="H232" s="196">
        <v>40</v>
      </c>
      <c r="I232" s="197"/>
      <c r="J232" s="198">
        <f t="shared" si="10"/>
        <v>0</v>
      </c>
      <c r="K232" s="194" t="s">
        <v>154</v>
      </c>
      <c r="L232" s="60"/>
      <c r="M232" s="199" t="s">
        <v>21</v>
      </c>
      <c r="N232" s="200" t="s">
        <v>42</v>
      </c>
      <c r="O232" s="41"/>
      <c r="P232" s="201">
        <f t="shared" si="11"/>
        <v>0</v>
      </c>
      <c r="Q232" s="201">
        <v>1.0000000000000001E-5</v>
      </c>
      <c r="R232" s="201">
        <f t="shared" si="12"/>
        <v>4.0000000000000002E-4</v>
      </c>
      <c r="S232" s="201">
        <v>0</v>
      </c>
      <c r="T232" s="202">
        <f t="shared" si="13"/>
        <v>0</v>
      </c>
      <c r="AR232" s="23" t="s">
        <v>242</v>
      </c>
      <c r="AT232" s="23" t="s">
        <v>150</v>
      </c>
      <c r="AU232" s="23" t="s">
        <v>156</v>
      </c>
      <c r="AY232" s="23" t="s">
        <v>147</v>
      </c>
      <c r="BE232" s="203">
        <f t="shared" si="14"/>
        <v>0</v>
      </c>
      <c r="BF232" s="203">
        <f t="shared" si="15"/>
        <v>0</v>
      </c>
      <c r="BG232" s="203">
        <f t="shared" si="16"/>
        <v>0</v>
      </c>
      <c r="BH232" s="203">
        <f t="shared" si="17"/>
        <v>0</v>
      </c>
      <c r="BI232" s="203">
        <f t="shared" si="18"/>
        <v>0</v>
      </c>
      <c r="BJ232" s="23" t="s">
        <v>156</v>
      </c>
      <c r="BK232" s="203">
        <f t="shared" si="19"/>
        <v>0</v>
      </c>
      <c r="BL232" s="23" t="s">
        <v>242</v>
      </c>
      <c r="BM232" s="23" t="s">
        <v>1297</v>
      </c>
    </row>
    <row r="233" spans="2:65" s="1" customFormat="1" ht="22.5" customHeight="1">
      <c r="B233" s="40"/>
      <c r="C233" s="192" t="s">
        <v>481</v>
      </c>
      <c r="D233" s="192" t="s">
        <v>150</v>
      </c>
      <c r="E233" s="193" t="s">
        <v>482</v>
      </c>
      <c r="F233" s="194" t="s">
        <v>483</v>
      </c>
      <c r="G233" s="195" t="s">
        <v>369</v>
      </c>
      <c r="H233" s="257"/>
      <c r="I233" s="197"/>
      <c r="J233" s="198">
        <f t="shared" si="10"/>
        <v>0</v>
      </c>
      <c r="K233" s="194" t="s">
        <v>191</v>
      </c>
      <c r="L233" s="60"/>
      <c r="M233" s="199" t="s">
        <v>21</v>
      </c>
      <c r="N233" s="200" t="s">
        <v>42</v>
      </c>
      <c r="O233" s="41"/>
      <c r="P233" s="201">
        <f t="shared" si="11"/>
        <v>0</v>
      </c>
      <c r="Q233" s="201">
        <v>0</v>
      </c>
      <c r="R233" s="201">
        <f t="shared" si="12"/>
        <v>0</v>
      </c>
      <c r="S233" s="201">
        <v>0</v>
      </c>
      <c r="T233" s="202">
        <f t="shared" si="13"/>
        <v>0</v>
      </c>
      <c r="AR233" s="23" t="s">
        <v>242</v>
      </c>
      <c r="AT233" s="23" t="s">
        <v>150</v>
      </c>
      <c r="AU233" s="23" t="s">
        <v>156</v>
      </c>
      <c r="AY233" s="23" t="s">
        <v>147</v>
      </c>
      <c r="BE233" s="203">
        <f t="shared" si="14"/>
        <v>0</v>
      </c>
      <c r="BF233" s="203">
        <f t="shared" si="15"/>
        <v>0</v>
      </c>
      <c r="BG233" s="203">
        <f t="shared" si="16"/>
        <v>0</v>
      </c>
      <c r="BH233" s="203">
        <f t="shared" si="17"/>
        <v>0</v>
      </c>
      <c r="BI233" s="203">
        <f t="shared" si="18"/>
        <v>0</v>
      </c>
      <c r="BJ233" s="23" t="s">
        <v>156</v>
      </c>
      <c r="BK233" s="203">
        <f t="shared" si="19"/>
        <v>0</v>
      </c>
      <c r="BL233" s="23" t="s">
        <v>242</v>
      </c>
      <c r="BM233" s="23" t="s">
        <v>1298</v>
      </c>
    </row>
    <row r="234" spans="2:65" s="10" customFormat="1" ht="29.85" customHeight="1">
      <c r="B234" s="175"/>
      <c r="C234" s="176"/>
      <c r="D234" s="189" t="s">
        <v>69</v>
      </c>
      <c r="E234" s="190" t="s">
        <v>485</v>
      </c>
      <c r="F234" s="190" t="s">
        <v>486</v>
      </c>
      <c r="G234" s="176"/>
      <c r="H234" s="176"/>
      <c r="I234" s="179"/>
      <c r="J234" s="191">
        <f>BK234</f>
        <v>0</v>
      </c>
      <c r="K234" s="176"/>
      <c r="L234" s="181"/>
      <c r="M234" s="182"/>
      <c r="N234" s="183"/>
      <c r="O234" s="183"/>
      <c r="P234" s="184">
        <f>SUM(P235:P255)</f>
        <v>0</v>
      </c>
      <c r="Q234" s="183"/>
      <c r="R234" s="184">
        <f>SUM(R235:R255)</f>
        <v>7.0581825000000015E-2</v>
      </c>
      <c r="S234" s="183"/>
      <c r="T234" s="185">
        <f>SUM(T235:T255)</f>
        <v>7.8920000000000004E-2</v>
      </c>
      <c r="AR234" s="186" t="s">
        <v>156</v>
      </c>
      <c r="AT234" s="187" t="s">
        <v>69</v>
      </c>
      <c r="AU234" s="187" t="s">
        <v>78</v>
      </c>
      <c r="AY234" s="186" t="s">
        <v>147</v>
      </c>
      <c r="BK234" s="188">
        <f>SUM(BK235:BK255)</f>
        <v>0</v>
      </c>
    </row>
    <row r="235" spans="2:65" s="1" customFormat="1" ht="22.5" customHeight="1">
      <c r="B235" s="40"/>
      <c r="C235" s="192" t="s">
        <v>487</v>
      </c>
      <c r="D235" s="192" t="s">
        <v>150</v>
      </c>
      <c r="E235" s="193" t="s">
        <v>488</v>
      </c>
      <c r="F235" s="194" t="s">
        <v>489</v>
      </c>
      <c r="G235" s="195" t="s">
        <v>490</v>
      </c>
      <c r="H235" s="196">
        <v>1</v>
      </c>
      <c r="I235" s="197"/>
      <c r="J235" s="198">
        <f t="shared" ref="J235:J255" si="20">ROUND(I235*H235,2)</f>
        <v>0</v>
      </c>
      <c r="K235" s="194" t="s">
        <v>154</v>
      </c>
      <c r="L235" s="60"/>
      <c r="M235" s="199" t="s">
        <v>21</v>
      </c>
      <c r="N235" s="200" t="s">
        <v>42</v>
      </c>
      <c r="O235" s="41"/>
      <c r="P235" s="201">
        <f t="shared" ref="P235:P255" si="21">O235*H235</f>
        <v>0</v>
      </c>
      <c r="Q235" s="201">
        <v>0</v>
      </c>
      <c r="R235" s="201">
        <f t="shared" ref="R235:R255" si="22">Q235*H235</f>
        <v>0</v>
      </c>
      <c r="S235" s="201">
        <v>1.933E-2</v>
      </c>
      <c r="T235" s="202">
        <f t="shared" ref="T235:T255" si="23">S235*H235</f>
        <v>1.933E-2</v>
      </c>
      <c r="AR235" s="23" t="s">
        <v>242</v>
      </c>
      <c r="AT235" s="23" t="s">
        <v>150</v>
      </c>
      <c r="AU235" s="23" t="s">
        <v>156</v>
      </c>
      <c r="AY235" s="23" t="s">
        <v>147</v>
      </c>
      <c r="BE235" s="203">
        <f t="shared" ref="BE235:BE255" si="24">IF(N235="základní",J235,0)</f>
        <v>0</v>
      </c>
      <c r="BF235" s="203">
        <f t="shared" ref="BF235:BF255" si="25">IF(N235="snížená",J235,0)</f>
        <v>0</v>
      </c>
      <c r="BG235" s="203">
        <f t="shared" ref="BG235:BG255" si="26">IF(N235="zákl. přenesená",J235,0)</f>
        <v>0</v>
      </c>
      <c r="BH235" s="203">
        <f t="shared" ref="BH235:BH255" si="27">IF(N235="sníž. přenesená",J235,0)</f>
        <v>0</v>
      </c>
      <c r="BI235" s="203">
        <f t="shared" ref="BI235:BI255" si="28">IF(N235="nulová",J235,0)</f>
        <v>0</v>
      </c>
      <c r="BJ235" s="23" t="s">
        <v>156</v>
      </c>
      <c r="BK235" s="203">
        <f t="shared" ref="BK235:BK255" si="29">ROUND(I235*H235,2)</f>
        <v>0</v>
      </c>
      <c r="BL235" s="23" t="s">
        <v>242</v>
      </c>
      <c r="BM235" s="23" t="s">
        <v>1299</v>
      </c>
    </row>
    <row r="236" spans="2:65" s="1" customFormat="1" ht="22.5" customHeight="1">
      <c r="B236" s="40"/>
      <c r="C236" s="192" t="s">
        <v>492</v>
      </c>
      <c r="D236" s="192" t="s">
        <v>150</v>
      </c>
      <c r="E236" s="193" t="s">
        <v>493</v>
      </c>
      <c r="F236" s="194" t="s">
        <v>494</v>
      </c>
      <c r="G236" s="195" t="s">
        <v>490</v>
      </c>
      <c r="H236" s="196">
        <v>1</v>
      </c>
      <c r="I236" s="197"/>
      <c r="J236" s="198">
        <f t="shared" si="20"/>
        <v>0</v>
      </c>
      <c r="K236" s="194" t="s">
        <v>154</v>
      </c>
      <c r="L236" s="60"/>
      <c r="M236" s="199" t="s">
        <v>21</v>
      </c>
      <c r="N236" s="200" t="s">
        <v>42</v>
      </c>
      <c r="O236" s="41"/>
      <c r="P236" s="201">
        <f t="shared" si="21"/>
        <v>0</v>
      </c>
      <c r="Q236" s="201">
        <v>2.3233409999999999E-2</v>
      </c>
      <c r="R236" s="201">
        <f t="shared" si="22"/>
        <v>2.3233409999999999E-2</v>
      </c>
      <c r="S236" s="201">
        <v>0</v>
      </c>
      <c r="T236" s="202">
        <f t="shared" si="23"/>
        <v>0</v>
      </c>
      <c r="AR236" s="23" t="s">
        <v>242</v>
      </c>
      <c r="AT236" s="23" t="s">
        <v>150</v>
      </c>
      <c r="AU236" s="23" t="s">
        <v>156</v>
      </c>
      <c r="AY236" s="23" t="s">
        <v>147</v>
      </c>
      <c r="BE236" s="203">
        <f t="shared" si="24"/>
        <v>0</v>
      </c>
      <c r="BF236" s="203">
        <f t="shared" si="25"/>
        <v>0</v>
      </c>
      <c r="BG236" s="203">
        <f t="shared" si="26"/>
        <v>0</v>
      </c>
      <c r="BH236" s="203">
        <f t="shared" si="27"/>
        <v>0</v>
      </c>
      <c r="BI236" s="203">
        <f t="shared" si="28"/>
        <v>0</v>
      </c>
      <c r="BJ236" s="23" t="s">
        <v>156</v>
      </c>
      <c r="BK236" s="203">
        <f t="shared" si="29"/>
        <v>0</v>
      </c>
      <c r="BL236" s="23" t="s">
        <v>242</v>
      </c>
      <c r="BM236" s="23" t="s">
        <v>1300</v>
      </c>
    </row>
    <row r="237" spans="2:65" s="1" customFormat="1" ht="22.5" customHeight="1">
      <c r="B237" s="40"/>
      <c r="C237" s="192" t="s">
        <v>496</v>
      </c>
      <c r="D237" s="192" t="s">
        <v>150</v>
      </c>
      <c r="E237" s="193" t="s">
        <v>497</v>
      </c>
      <c r="F237" s="194" t="s">
        <v>498</v>
      </c>
      <c r="G237" s="195" t="s">
        <v>490</v>
      </c>
      <c r="H237" s="196">
        <v>1</v>
      </c>
      <c r="I237" s="197"/>
      <c r="J237" s="198">
        <f t="shared" si="20"/>
        <v>0</v>
      </c>
      <c r="K237" s="194" t="s">
        <v>154</v>
      </c>
      <c r="L237" s="60"/>
      <c r="M237" s="199" t="s">
        <v>21</v>
      </c>
      <c r="N237" s="200" t="s">
        <v>42</v>
      </c>
      <c r="O237" s="41"/>
      <c r="P237" s="201">
        <f t="shared" si="21"/>
        <v>0</v>
      </c>
      <c r="Q237" s="201">
        <v>0</v>
      </c>
      <c r="R237" s="201">
        <f t="shared" si="22"/>
        <v>0</v>
      </c>
      <c r="S237" s="201">
        <v>1.9460000000000002E-2</v>
      </c>
      <c r="T237" s="202">
        <f t="shared" si="23"/>
        <v>1.9460000000000002E-2</v>
      </c>
      <c r="AR237" s="23" t="s">
        <v>242</v>
      </c>
      <c r="AT237" s="23" t="s">
        <v>150</v>
      </c>
      <c r="AU237" s="23" t="s">
        <v>156</v>
      </c>
      <c r="AY237" s="23" t="s">
        <v>147</v>
      </c>
      <c r="BE237" s="203">
        <f t="shared" si="24"/>
        <v>0</v>
      </c>
      <c r="BF237" s="203">
        <f t="shared" si="25"/>
        <v>0</v>
      </c>
      <c r="BG237" s="203">
        <f t="shared" si="26"/>
        <v>0</v>
      </c>
      <c r="BH237" s="203">
        <f t="shared" si="27"/>
        <v>0</v>
      </c>
      <c r="BI237" s="203">
        <f t="shared" si="28"/>
        <v>0</v>
      </c>
      <c r="BJ237" s="23" t="s">
        <v>156</v>
      </c>
      <c r="BK237" s="203">
        <f t="shared" si="29"/>
        <v>0</v>
      </c>
      <c r="BL237" s="23" t="s">
        <v>242</v>
      </c>
      <c r="BM237" s="23" t="s">
        <v>1301</v>
      </c>
    </row>
    <row r="238" spans="2:65" s="1" customFormat="1" ht="22.5" customHeight="1">
      <c r="B238" s="40"/>
      <c r="C238" s="192" t="s">
        <v>500</v>
      </c>
      <c r="D238" s="192" t="s">
        <v>150</v>
      </c>
      <c r="E238" s="193" t="s">
        <v>501</v>
      </c>
      <c r="F238" s="194" t="s">
        <v>502</v>
      </c>
      <c r="G238" s="195" t="s">
        <v>490</v>
      </c>
      <c r="H238" s="196">
        <v>1</v>
      </c>
      <c r="I238" s="197"/>
      <c r="J238" s="198">
        <f t="shared" si="20"/>
        <v>0</v>
      </c>
      <c r="K238" s="194" t="s">
        <v>154</v>
      </c>
      <c r="L238" s="60"/>
      <c r="M238" s="199" t="s">
        <v>21</v>
      </c>
      <c r="N238" s="200" t="s">
        <v>42</v>
      </c>
      <c r="O238" s="41"/>
      <c r="P238" s="201">
        <f t="shared" si="21"/>
        <v>0</v>
      </c>
      <c r="Q238" s="201">
        <v>1.7255115000000001E-2</v>
      </c>
      <c r="R238" s="201">
        <f t="shared" si="22"/>
        <v>1.7255115000000001E-2</v>
      </c>
      <c r="S238" s="201">
        <v>0</v>
      </c>
      <c r="T238" s="202">
        <f t="shared" si="23"/>
        <v>0</v>
      </c>
      <c r="AR238" s="23" t="s">
        <v>242</v>
      </c>
      <c r="AT238" s="23" t="s">
        <v>150</v>
      </c>
      <c r="AU238" s="23" t="s">
        <v>156</v>
      </c>
      <c r="AY238" s="23" t="s">
        <v>147</v>
      </c>
      <c r="BE238" s="203">
        <f t="shared" si="24"/>
        <v>0</v>
      </c>
      <c r="BF238" s="203">
        <f t="shared" si="25"/>
        <v>0</v>
      </c>
      <c r="BG238" s="203">
        <f t="shared" si="26"/>
        <v>0</v>
      </c>
      <c r="BH238" s="203">
        <f t="shared" si="27"/>
        <v>0</v>
      </c>
      <c r="BI238" s="203">
        <f t="shared" si="28"/>
        <v>0</v>
      </c>
      <c r="BJ238" s="23" t="s">
        <v>156</v>
      </c>
      <c r="BK238" s="203">
        <f t="shared" si="29"/>
        <v>0</v>
      </c>
      <c r="BL238" s="23" t="s">
        <v>242</v>
      </c>
      <c r="BM238" s="23" t="s">
        <v>1302</v>
      </c>
    </row>
    <row r="239" spans="2:65" s="1" customFormat="1" ht="22.5" customHeight="1">
      <c r="B239" s="40"/>
      <c r="C239" s="192" t="s">
        <v>504</v>
      </c>
      <c r="D239" s="192" t="s">
        <v>150</v>
      </c>
      <c r="E239" s="193" t="s">
        <v>505</v>
      </c>
      <c r="F239" s="194" t="s">
        <v>506</v>
      </c>
      <c r="G239" s="195" t="s">
        <v>490</v>
      </c>
      <c r="H239" s="196">
        <v>1</v>
      </c>
      <c r="I239" s="197"/>
      <c r="J239" s="198">
        <f t="shared" si="20"/>
        <v>0</v>
      </c>
      <c r="K239" s="194" t="s">
        <v>191</v>
      </c>
      <c r="L239" s="60"/>
      <c r="M239" s="199" t="s">
        <v>21</v>
      </c>
      <c r="N239" s="200" t="s">
        <v>42</v>
      </c>
      <c r="O239" s="41"/>
      <c r="P239" s="201">
        <f t="shared" si="21"/>
        <v>0</v>
      </c>
      <c r="Q239" s="201">
        <v>0</v>
      </c>
      <c r="R239" s="201">
        <f t="shared" si="22"/>
        <v>0</v>
      </c>
      <c r="S239" s="201">
        <v>3.2899999999999999E-2</v>
      </c>
      <c r="T239" s="202">
        <f t="shared" si="23"/>
        <v>3.2899999999999999E-2</v>
      </c>
      <c r="AR239" s="23" t="s">
        <v>242</v>
      </c>
      <c r="AT239" s="23" t="s">
        <v>150</v>
      </c>
      <c r="AU239" s="23" t="s">
        <v>156</v>
      </c>
      <c r="AY239" s="23" t="s">
        <v>147</v>
      </c>
      <c r="BE239" s="203">
        <f t="shared" si="24"/>
        <v>0</v>
      </c>
      <c r="BF239" s="203">
        <f t="shared" si="25"/>
        <v>0</v>
      </c>
      <c r="BG239" s="203">
        <f t="shared" si="26"/>
        <v>0</v>
      </c>
      <c r="BH239" s="203">
        <f t="shared" si="27"/>
        <v>0</v>
      </c>
      <c r="BI239" s="203">
        <f t="shared" si="28"/>
        <v>0</v>
      </c>
      <c r="BJ239" s="23" t="s">
        <v>156</v>
      </c>
      <c r="BK239" s="203">
        <f t="shared" si="29"/>
        <v>0</v>
      </c>
      <c r="BL239" s="23" t="s">
        <v>242</v>
      </c>
      <c r="BM239" s="23" t="s">
        <v>1303</v>
      </c>
    </row>
    <row r="240" spans="2:65" s="1" customFormat="1" ht="22.5" customHeight="1">
      <c r="B240" s="40"/>
      <c r="C240" s="192" t="s">
        <v>508</v>
      </c>
      <c r="D240" s="192" t="s">
        <v>150</v>
      </c>
      <c r="E240" s="193" t="s">
        <v>509</v>
      </c>
      <c r="F240" s="194" t="s">
        <v>510</v>
      </c>
      <c r="G240" s="195" t="s">
        <v>490</v>
      </c>
      <c r="H240" s="196">
        <v>1</v>
      </c>
      <c r="I240" s="197"/>
      <c r="J240" s="198">
        <f t="shared" si="20"/>
        <v>0</v>
      </c>
      <c r="K240" s="194" t="s">
        <v>154</v>
      </c>
      <c r="L240" s="60"/>
      <c r="M240" s="199" t="s">
        <v>21</v>
      </c>
      <c r="N240" s="200" t="s">
        <v>42</v>
      </c>
      <c r="O240" s="41"/>
      <c r="P240" s="201">
        <f t="shared" si="21"/>
        <v>0</v>
      </c>
      <c r="Q240" s="201">
        <v>1.9990000000000001E-2</v>
      </c>
      <c r="R240" s="201">
        <f t="shared" si="22"/>
        <v>1.9990000000000001E-2</v>
      </c>
      <c r="S240" s="201">
        <v>0</v>
      </c>
      <c r="T240" s="202">
        <f t="shared" si="23"/>
        <v>0</v>
      </c>
      <c r="AR240" s="23" t="s">
        <v>242</v>
      </c>
      <c r="AT240" s="23" t="s">
        <v>150</v>
      </c>
      <c r="AU240" s="23" t="s">
        <v>156</v>
      </c>
      <c r="AY240" s="23" t="s">
        <v>147</v>
      </c>
      <c r="BE240" s="203">
        <f t="shared" si="24"/>
        <v>0</v>
      </c>
      <c r="BF240" s="203">
        <f t="shared" si="25"/>
        <v>0</v>
      </c>
      <c r="BG240" s="203">
        <f t="shared" si="26"/>
        <v>0</v>
      </c>
      <c r="BH240" s="203">
        <f t="shared" si="27"/>
        <v>0</v>
      </c>
      <c r="BI240" s="203">
        <f t="shared" si="28"/>
        <v>0</v>
      </c>
      <c r="BJ240" s="23" t="s">
        <v>156</v>
      </c>
      <c r="BK240" s="203">
        <f t="shared" si="29"/>
        <v>0</v>
      </c>
      <c r="BL240" s="23" t="s">
        <v>242</v>
      </c>
      <c r="BM240" s="23" t="s">
        <v>1304</v>
      </c>
    </row>
    <row r="241" spans="2:65" s="1" customFormat="1" ht="22.5" customHeight="1">
      <c r="B241" s="40"/>
      <c r="C241" s="192" t="s">
        <v>512</v>
      </c>
      <c r="D241" s="192" t="s">
        <v>150</v>
      </c>
      <c r="E241" s="193" t="s">
        <v>513</v>
      </c>
      <c r="F241" s="194" t="s">
        <v>514</v>
      </c>
      <c r="G241" s="195" t="s">
        <v>490</v>
      </c>
      <c r="H241" s="196">
        <v>1</v>
      </c>
      <c r="I241" s="197"/>
      <c r="J241" s="198">
        <f t="shared" si="20"/>
        <v>0</v>
      </c>
      <c r="K241" s="194" t="s">
        <v>154</v>
      </c>
      <c r="L241" s="60"/>
      <c r="M241" s="199" t="s">
        <v>21</v>
      </c>
      <c r="N241" s="200" t="s">
        <v>42</v>
      </c>
      <c r="O241" s="41"/>
      <c r="P241" s="201">
        <f t="shared" si="21"/>
        <v>0</v>
      </c>
      <c r="Q241" s="201">
        <v>9.0099999999999995E-5</v>
      </c>
      <c r="R241" s="201">
        <f t="shared" si="22"/>
        <v>9.0099999999999995E-5</v>
      </c>
      <c r="S241" s="201">
        <v>0</v>
      </c>
      <c r="T241" s="202">
        <f t="shared" si="23"/>
        <v>0</v>
      </c>
      <c r="AR241" s="23" t="s">
        <v>242</v>
      </c>
      <c r="AT241" s="23" t="s">
        <v>150</v>
      </c>
      <c r="AU241" s="23" t="s">
        <v>156</v>
      </c>
      <c r="AY241" s="23" t="s">
        <v>147</v>
      </c>
      <c r="BE241" s="203">
        <f t="shared" si="24"/>
        <v>0</v>
      </c>
      <c r="BF241" s="203">
        <f t="shared" si="25"/>
        <v>0</v>
      </c>
      <c r="BG241" s="203">
        <f t="shared" si="26"/>
        <v>0</v>
      </c>
      <c r="BH241" s="203">
        <f t="shared" si="27"/>
        <v>0</v>
      </c>
      <c r="BI241" s="203">
        <f t="shared" si="28"/>
        <v>0</v>
      </c>
      <c r="BJ241" s="23" t="s">
        <v>156</v>
      </c>
      <c r="BK241" s="203">
        <f t="shared" si="29"/>
        <v>0</v>
      </c>
      <c r="BL241" s="23" t="s">
        <v>242</v>
      </c>
      <c r="BM241" s="23" t="s">
        <v>1305</v>
      </c>
    </row>
    <row r="242" spans="2:65" s="1" customFormat="1" ht="22.5" customHeight="1">
      <c r="B242" s="40"/>
      <c r="C242" s="231" t="s">
        <v>516</v>
      </c>
      <c r="D242" s="231" t="s">
        <v>243</v>
      </c>
      <c r="E242" s="232" t="s">
        <v>517</v>
      </c>
      <c r="F242" s="233" t="s">
        <v>518</v>
      </c>
      <c r="G242" s="234" t="s">
        <v>153</v>
      </c>
      <c r="H242" s="235">
        <v>1</v>
      </c>
      <c r="I242" s="236"/>
      <c r="J242" s="237">
        <f t="shared" si="20"/>
        <v>0</v>
      </c>
      <c r="K242" s="233" t="s">
        <v>154</v>
      </c>
      <c r="L242" s="238"/>
      <c r="M242" s="239" t="s">
        <v>21</v>
      </c>
      <c r="N242" s="240" t="s">
        <v>42</v>
      </c>
      <c r="O242" s="41"/>
      <c r="P242" s="201">
        <f t="shared" si="21"/>
        <v>0</v>
      </c>
      <c r="Q242" s="201">
        <v>1E-3</v>
      </c>
      <c r="R242" s="201">
        <f t="shared" si="22"/>
        <v>1E-3</v>
      </c>
      <c r="S242" s="201">
        <v>0</v>
      </c>
      <c r="T242" s="202">
        <f t="shared" si="23"/>
        <v>0</v>
      </c>
      <c r="AR242" s="23" t="s">
        <v>332</v>
      </c>
      <c r="AT242" s="23" t="s">
        <v>243</v>
      </c>
      <c r="AU242" s="23" t="s">
        <v>156</v>
      </c>
      <c r="AY242" s="23" t="s">
        <v>147</v>
      </c>
      <c r="BE242" s="203">
        <f t="shared" si="24"/>
        <v>0</v>
      </c>
      <c r="BF242" s="203">
        <f t="shared" si="25"/>
        <v>0</v>
      </c>
      <c r="BG242" s="203">
        <f t="shared" si="26"/>
        <v>0</v>
      </c>
      <c r="BH242" s="203">
        <f t="shared" si="27"/>
        <v>0</v>
      </c>
      <c r="BI242" s="203">
        <f t="shared" si="28"/>
        <v>0</v>
      </c>
      <c r="BJ242" s="23" t="s">
        <v>156</v>
      </c>
      <c r="BK242" s="203">
        <f t="shared" si="29"/>
        <v>0</v>
      </c>
      <c r="BL242" s="23" t="s">
        <v>242</v>
      </c>
      <c r="BM242" s="23" t="s">
        <v>1306</v>
      </c>
    </row>
    <row r="243" spans="2:65" s="1" customFormat="1" ht="22.5" customHeight="1">
      <c r="B243" s="40"/>
      <c r="C243" s="192" t="s">
        <v>520</v>
      </c>
      <c r="D243" s="192" t="s">
        <v>150</v>
      </c>
      <c r="E243" s="193" t="s">
        <v>521</v>
      </c>
      <c r="F243" s="194" t="s">
        <v>522</v>
      </c>
      <c r="G243" s="195" t="s">
        <v>490</v>
      </c>
      <c r="H243" s="196">
        <v>5</v>
      </c>
      <c r="I243" s="197"/>
      <c r="J243" s="198">
        <f t="shared" si="20"/>
        <v>0</v>
      </c>
      <c r="K243" s="194" t="s">
        <v>154</v>
      </c>
      <c r="L243" s="60"/>
      <c r="M243" s="199" t="s">
        <v>21</v>
      </c>
      <c r="N243" s="200" t="s">
        <v>42</v>
      </c>
      <c r="O243" s="41"/>
      <c r="P243" s="201">
        <f t="shared" si="21"/>
        <v>0</v>
      </c>
      <c r="Q243" s="201">
        <v>9.0099999999999995E-5</v>
      </c>
      <c r="R243" s="201">
        <f t="shared" si="22"/>
        <v>4.5049999999999995E-4</v>
      </c>
      <c r="S243" s="201">
        <v>0</v>
      </c>
      <c r="T243" s="202">
        <f t="shared" si="23"/>
        <v>0</v>
      </c>
      <c r="AR243" s="23" t="s">
        <v>242</v>
      </c>
      <c r="AT243" s="23" t="s">
        <v>150</v>
      </c>
      <c r="AU243" s="23" t="s">
        <v>156</v>
      </c>
      <c r="AY243" s="23" t="s">
        <v>147</v>
      </c>
      <c r="BE243" s="203">
        <f t="shared" si="24"/>
        <v>0</v>
      </c>
      <c r="BF243" s="203">
        <f t="shared" si="25"/>
        <v>0</v>
      </c>
      <c r="BG243" s="203">
        <f t="shared" si="26"/>
        <v>0</v>
      </c>
      <c r="BH243" s="203">
        <f t="shared" si="27"/>
        <v>0</v>
      </c>
      <c r="BI243" s="203">
        <f t="shared" si="28"/>
        <v>0</v>
      </c>
      <c r="BJ243" s="23" t="s">
        <v>156</v>
      </c>
      <c r="BK243" s="203">
        <f t="shared" si="29"/>
        <v>0</v>
      </c>
      <c r="BL243" s="23" t="s">
        <v>242</v>
      </c>
      <c r="BM243" s="23" t="s">
        <v>1307</v>
      </c>
    </row>
    <row r="244" spans="2:65" s="1" customFormat="1" ht="22.5" customHeight="1">
      <c r="B244" s="40"/>
      <c r="C244" s="231" t="s">
        <v>524</v>
      </c>
      <c r="D244" s="231" t="s">
        <v>243</v>
      </c>
      <c r="E244" s="232" t="s">
        <v>525</v>
      </c>
      <c r="F244" s="233" t="s">
        <v>526</v>
      </c>
      <c r="G244" s="234" t="s">
        <v>153</v>
      </c>
      <c r="H244" s="235">
        <v>5</v>
      </c>
      <c r="I244" s="236"/>
      <c r="J244" s="237">
        <f t="shared" si="20"/>
        <v>0</v>
      </c>
      <c r="K244" s="233" t="s">
        <v>154</v>
      </c>
      <c r="L244" s="238"/>
      <c r="M244" s="239" t="s">
        <v>21</v>
      </c>
      <c r="N244" s="240" t="s">
        <v>42</v>
      </c>
      <c r="O244" s="41"/>
      <c r="P244" s="201">
        <f t="shared" si="21"/>
        <v>0</v>
      </c>
      <c r="Q244" s="201">
        <v>2.1000000000000001E-4</v>
      </c>
      <c r="R244" s="201">
        <f t="shared" si="22"/>
        <v>1.0500000000000002E-3</v>
      </c>
      <c r="S244" s="201">
        <v>0</v>
      </c>
      <c r="T244" s="202">
        <f t="shared" si="23"/>
        <v>0</v>
      </c>
      <c r="AR244" s="23" t="s">
        <v>332</v>
      </c>
      <c r="AT244" s="23" t="s">
        <v>243</v>
      </c>
      <c r="AU244" s="23" t="s">
        <v>156</v>
      </c>
      <c r="AY244" s="23" t="s">
        <v>147</v>
      </c>
      <c r="BE244" s="203">
        <f t="shared" si="24"/>
        <v>0</v>
      </c>
      <c r="BF244" s="203">
        <f t="shared" si="25"/>
        <v>0</v>
      </c>
      <c r="BG244" s="203">
        <f t="shared" si="26"/>
        <v>0</v>
      </c>
      <c r="BH244" s="203">
        <f t="shared" si="27"/>
        <v>0</v>
      </c>
      <c r="BI244" s="203">
        <f t="shared" si="28"/>
        <v>0</v>
      </c>
      <c r="BJ244" s="23" t="s">
        <v>156</v>
      </c>
      <c r="BK244" s="203">
        <f t="shared" si="29"/>
        <v>0</v>
      </c>
      <c r="BL244" s="23" t="s">
        <v>242</v>
      </c>
      <c r="BM244" s="23" t="s">
        <v>1308</v>
      </c>
    </row>
    <row r="245" spans="2:65" s="1" customFormat="1" ht="22.5" customHeight="1">
      <c r="B245" s="40"/>
      <c r="C245" s="192" t="s">
        <v>528</v>
      </c>
      <c r="D245" s="192" t="s">
        <v>150</v>
      </c>
      <c r="E245" s="193" t="s">
        <v>529</v>
      </c>
      <c r="F245" s="194" t="s">
        <v>530</v>
      </c>
      <c r="G245" s="195" t="s">
        <v>490</v>
      </c>
      <c r="H245" s="196">
        <v>3</v>
      </c>
      <c r="I245" s="197"/>
      <c r="J245" s="198">
        <f t="shared" si="20"/>
        <v>0</v>
      </c>
      <c r="K245" s="194" t="s">
        <v>154</v>
      </c>
      <c r="L245" s="60"/>
      <c r="M245" s="199" t="s">
        <v>21</v>
      </c>
      <c r="N245" s="200" t="s">
        <v>42</v>
      </c>
      <c r="O245" s="41"/>
      <c r="P245" s="201">
        <f t="shared" si="21"/>
        <v>0</v>
      </c>
      <c r="Q245" s="201">
        <v>0</v>
      </c>
      <c r="R245" s="201">
        <f t="shared" si="22"/>
        <v>0</v>
      </c>
      <c r="S245" s="201">
        <v>1.56E-3</v>
      </c>
      <c r="T245" s="202">
        <f t="shared" si="23"/>
        <v>4.6800000000000001E-3</v>
      </c>
      <c r="AR245" s="23" t="s">
        <v>242</v>
      </c>
      <c r="AT245" s="23" t="s">
        <v>150</v>
      </c>
      <c r="AU245" s="23" t="s">
        <v>156</v>
      </c>
      <c r="AY245" s="23" t="s">
        <v>147</v>
      </c>
      <c r="BE245" s="203">
        <f t="shared" si="24"/>
        <v>0</v>
      </c>
      <c r="BF245" s="203">
        <f t="shared" si="25"/>
        <v>0</v>
      </c>
      <c r="BG245" s="203">
        <f t="shared" si="26"/>
        <v>0</v>
      </c>
      <c r="BH245" s="203">
        <f t="shared" si="27"/>
        <v>0</v>
      </c>
      <c r="BI245" s="203">
        <f t="shared" si="28"/>
        <v>0</v>
      </c>
      <c r="BJ245" s="23" t="s">
        <v>156</v>
      </c>
      <c r="BK245" s="203">
        <f t="shared" si="29"/>
        <v>0</v>
      </c>
      <c r="BL245" s="23" t="s">
        <v>242</v>
      </c>
      <c r="BM245" s="23" t="s">
        <v>1309</v>
      </c>
    </row>
    <row r="246" spans="2:65" s="1" customFormat="1" ht="22.5" customHeight="1">
      <c r="B246" s="40"/>
      <c r="C246" s="192" t="s">
        <v>532</v>
      </c>
      <c r="D246" s="192" t="s">
        <v>150</v>
      </c>
      <c r="E246" s="193" t="s">
        <v>533</v>
      </c>
      <c r="F246" s="194" t="s">
        <v>534</v>
      </c>
      <c r="G246" s="195" t="s">
        <v>490</v>
      </c>
      <c r="H246" s="196">
        <v>1</v>
      </c>
      <c r="I246" s="197"/>
      <c r="J246" s="198">
        <f t="shared" si="20"/>
        <v>0</v>
      </c>
      <c r="K246" s="194" t="s">
        <v>154</v>
      </c>
      <c r="L246" s="60"/>
      <c r="M246" s="199" t="s">
        <v>21</v>
      </c>
      <c r="N246" s="200" t="s">
        <v>42</v>
      </c>
      <c r="O246" s="41"/>
      <c r="P246" s="201">
        <f t="shared" si="21"/>
        <v>0</v>
      </c>
      <c r="Q246" s="201">
        <v>1.8E-3</v>
      </c>
      <c r="R246" s="201">
        <f t="shared" si="22"/>
        <v>1.8E-3</v>
      </c>
      <c r="S246" s="201">
        <v>0</v>
      </c>
      <c r="T246" s="202">
        <f t="shared" si="23"/>
        <v>0</v>
      </c>
      <c r="AR246" s="23" t="s">
        <v>242</v>
      </c>
      <c r="AT246" s="23" t="s">
        <v>150</v>
      </c>
      <c r="AU246" s="23" t="s">
        <v>156</v>
      </c>
      <c r="AY246" s="23" t="s">
        <v>147</v>
      </c>
      <c r="BE246" s="203">
        <f t="shared" si="24"/>
        <v>0</v>
      </c>
      <c r="BF246" s="203">
        <f t="shared" si="25"/>
        <v>0</v>
      </c>
      <c r="BG246" s="203">
        <f t="shared" si="26"/>
        <v>0</v>
      </c>
      <c r="BH246" s="203">
        <f t="shared" si="27"/>
        <v>0</v>
      </c>
      <c r="BI246" s="203">
        <f t="shared" si="28"/>
        <v>0</v>
      </c>
      <c r="BJ246" s="23" t="s">
        <v>156</v>
      </c>
      <c r="BK246" s="203">
        <f t="shared" si="29"/>
        <v>0</v>
      </c>
      <c r="BL246" s="23" t="s">
        <v>242</v>
      </c>
      <c r="BM246" s="23" t="s">
        <v>1310</v>
      </c>
    </row>
    <row r="247" spans="2:65" s="1" customFormat="1" ht="22.5" customHeight="1">
      <c r="B247" s="40"/>
      <c r="C247" s="192" t="s">
        <v>536</v>
      </c>
      <c r="D247" s="192" t="s">
        <v>150</v>
      </c>
      <c r="E247" s="193" t="s">
        <v>537</v>
      </c>
      <c r="F247" s="194" t="s">
        <v>538</v>
      </c>
      <c r="G247" s="195" t="s">
        <v>490</v>
      </c>
      <c r="H247" s="196">
        <v>1</v>
      </c>
      <c r="I247" s="197"/>
      <c r="J247" s="198">
        <f t="shared" si="20"/>
        <v>0</v>
      </c>
      <c r="K247" s="194" t="s">
        <v>154</v>
      </c>
      <c r="L247" s="60"/>
      <c r="M247" s="199" t="s">
        <v>21</v>
      </c>
      <c r="N247" s="200" t="s">
        <v>42</v>
      </c>
      <c r="O247" s="41"/>
      <c r="P247" s="201">
        <f t="shared" si="21"/>
        <v>0</v>
      </c>
      <c r="Q247" s="201">
        <v>1.8400999999999999E-3</v>
      </c>
      <c r="R247" s="201">
        <f t="shared" si="22"/>
        <v>1.8400999999999999E-3</v>
      </c>
      <c r="S247" s="201">
        <v>0</v>
      </c>
      <c r="T247" s="202">
        <f t="shared" si="23"/>
        <v>0</v>
      </c>
      <c r="AR247" s="23" t="s">
        <v>242</v>
      </c>
      <c r="AT247" s="23" t="s">
        <v>150</v>
      </c>
      <c r="AU247" s="23" t="s">
        <v>156</v>
      </c>
      <c r="AY247" s="23" t="s">
        <v>147</v>
      </c>
      <c r="BE247" s="203">
        <f t="shared" si="24"/>
        <v>0</v>
      </c>
      <c r="BF247" s="203">
        <f t="shared" si="25"/>
        <v>0</v>
      </c>
      <c r="BG247" s="203">
        <f t="shared" si="26"/>
        <v>0</v>
      </c>
      <c r="BH247" s="203">
        <f t="shared" si="27"/>
        <v>0</v>
      </c>
      <c r="BI247" s="203">
        <f t="shared" si="28"/>
        <v>0</v>
      </c>
      <c r="BJ247" s="23" t="s">
        <v>156</v>
      </c>
      <c r="BK247" s="203">
        <f t="shared" si="29"/>
        <v>0</v>
      </c>
      <c r="BL247" s="23" t="s">
        <v>242</v>
      </c>
      <c r="BM247" s="23" t="s">
        <v>1311</v>
      </c>
    </row>
    <row r="248" spans="2:65" s="1" customFormat="1" ht="22.5" customHeight="1">
      <c r="B248" s="40"/>
      <c r="C248" s="192" t="s">
        <v>540</v>
      </c>
      <c r="D248" s="192" t="s">
        <v>150</v>
      </c>
      <c r="E248" s="193" t="s">
        <v>541</v>
      </c>
      <c r="F248" s="194" t="s">
        <v>542</v>
      </c>
      <c r="G248" s="195" t="s">
        <v>490</v>
      </c>
      <c r="H248" s="196">
        <v>1</v>
      </c>
      <c r="I248" s="197"/>
      <c r="J248" s="198">
        <f t="shared" si="20"/>
        <v>0</v>
      </c>
      <c r="K248" s="194" t="s">
        <v>154</v>
      </c>
      <c r="L248" s="60"/>
      <c r="M248" s="199" t="s">
        <v>21</v>
      </c>
      <c r="N248" s="200" t="s">
        <v>42</v>
      </c>
      <c r="O248" s="41"/>
      <c r="P248" s="201">
        <f t="shared" si="21"/>
        <v>0</v>
      </c>
      <c r="Q248" s="201">
        <v>1.9601000000000002E-3</v>
      </c>
      <c r="R248" s="201">
        <f t="shared" si="22"/>
        <v>1.9601000000000002E-3</v>
      </c>
      <c r="S248" s="201">
        <v>0</v>
      </c>
      <c r="T248" s="202">
        <f t="shared" si="23"/>
        <v>0</v>
      </c>
      <c r="AR248" s="23" t="s">
        <v>242</v>
      </c>
      <c r="AT248" s="23" t="s">
        <v>150</v>
      </c>
      <c r="AU248" s="23" t="s">
        <v>156</v>
      </c>
      <c r="AY248" s="23" t="s">
        <v>147</v>
      </c>
      <c r="BE248" s="203">
        <f t="shared" si="24"/>
        <v>0</v>
      </c>
      <c r="BF248" s="203">
        <f t="shared" si="25"/>
        <v>0</v>
      </c>
      <c r="BG248" s="203">
        <f t="shared" si="26"/>
        <v>0</v>
      </c>
      <c r="BH248" s="203">
        <f t="shared" si="27"/>
        <v>0</v>
      </c>
      <c r="BI248" s="203">
        <f t="shared" si="28"/>
        <v>0</v>
      </c>
      <c r="BJ248" s="23" t="s">
        <v>156</v>
      </c>
      <c r="BK248" s="203">
        <f t="shared" si="29"/>
        <v>0</v>
      </c>
      <c r="BL248" s="23" t="s">
        <v>242</v>
      </c>
      <c r="BM248" s="23" t="s">
        <v>1312</v>
      </c>
    </row>
    <row r="249" spans="2:65" s="1" customFormat="1" ht="22.5" customHeight="1">
      <c r="B249" s="40"/>
      <c r="C249" s="192" t="s">
        <v>544</v>
      </c>
      <c r="D249" s="192" t="s">
        <v>150</v>
      </c>
      <c r="E249" s="193" t="s">
        <v>545</v>
      </c>
      <c r="F249" s="194" t="s">
        <v>546</v>
      </c>
      <c r="G249" s="195" t="s">
        <v>153</v>
      </c>
      <c r="H249" s="196">
        <v>3</v>
      </c>
      <c r="I249" s="197"/>
      <c r="J249" s="198">
        <f t="shared" si="20"/>
        <v>0</v>
      </c>
      <c r="K249" s="194" t="s">
        <v>154</v>
      </c>
      <c r="L249" s="60"/>
      <c r="M249" s="199" t="s">
        <v>21</v>
      </c>
      <c r="N249" s="200" t="s">
        <v>42</v>
      </c>
      <c r="O249" s="41"/>
      <c r="P249" s="201">
        <f t="shared" si="21"/>
        <v>0</v>
      </c>
      <c r="Q249" s="201">
        <v>0</v>
      </c>
      <c r="R249" s="201">
        <f t="shared" si="22"/>
        <v>0</v>
      </c>
      <c r="S249" s="201">
        <v>8.4999999999999995E-4</v>
      </c>
      <c r="T249" s="202">
        <f t="shared" si="23"/>
        <v>2.5499999999999997E-3</v>
      </c>
      <c r="AR249" s="23" t="s">
        <v>242</v>
      </c>
      <c r="AT249" s="23" t="s">
        <v>150</v>
      </c>
      <c r="AU249" s="23" t="s">
        <v>156</v>
      </c>
      <c r="AY249" s="23" t="s">
        <v>147</v>
      </c>
      <c r="BE249" s="203">
        <f t="shared" si="24"/>
        <v>0</v>
      </c>
      <c r="BF249" s="203">
        <f t="shared" si="25"/>
        <v>0</v>
      </c>
      <c r="BG249" s="203">
        <f t="shared" si="26"/>
        <v>0</v>
      </c>
      <c r="BH249" s="203">
        <f t="shared" si="27"/>
        <v>0</v>
      </c>
      <c r="BI249" s="203">
        <f t="shared" si="28"/>
        <v>0</v>
      </c>
      <c r="BJ249" s="23" t="s">
        <v>156</v>
      </c>
      <c r="BK249" s="203">
        <f t="shared" si="29"/>
        <v>0</v>
      </c>
      <c r="BL249" s="23" t="s">
        <v>242</v>
      </c>
      <c r="BM249" s="23" t="s">
        <v>1313</v>
      </c>
    </row>
    <row r="250" spans="2:65" s="1" customFormat="1" ht="22.5" customHeight="1">
      <c r="B250" s="40"/>
      <c r="C250" s="192" t="s">
        <v>548</v>
      </c>
      <c r="D250" s="192" t="s">
        <v>150</v>
      </c>
      <c r="E250" s="193" t="s">
        <v>549</v>
      </c>
      <c r="F250" s="194" t="s">
        <v>550</v>
      </c>
      <c r="G250" s="195" t="s">
        <v>153</v>
      </c>
      <c r="H250" s="196">
        <v>1</v>
      </c>
      <c r="I250" s="197"/>
      <c r="J250" s="198">
        <f t="shared" si="20"/>
        <v>0</v>
      </c>
      <c r="K250" s="194" t="s">
        <v>154</v>
      </c>
      <c r="L250" s="60"/>
      <c r="M250" s="199" t="s">
        <v>21</v>
      </c>
      <c r="N250" s="200" t="s">
        <v>42</v>
      </c>
      <c r="O250" s="41"/>
      <c r="P250" s="201">
        <f t="shared" si="21"/>
        <v>0</v>
      </c>
      <c r="Q250" s="201">
        <v>2.2499999999999999E-4</v>
      </c>
      <c r="R250" s="201">
        <f t="shared" si="22"/>
        <v>2.2499999999999999E-4</v>
      </c>
      <c r="S250" s="201">
        <v>0</v>
      </c>
      <c r="T250" s="202">
        <f t="shared" si="23"/>
        <v>0</v>
      </c>
      <c r="AR250" s="23" t="s">
        <v>242</v>
      </c>
      <c r="AT250" s="23" t="s">
        <v>150</v>
      </c>
      <c r="AU250" s="23" t="s">
        <v>156</v>
      </c>
      <c r="AY250" s="23" t="s">
        <v>147</v>
      </c>
      <c r="BE250" s="203">
        <f t="shared" si="24"/>
        <v>0</v>
      </c>
      <c r="BF250" s="203">
        <f t="shared" si="25"/>
        <v>0</v>
      </c>
      <c r="BG250" s="203">
        <f t="shared" si="26"/>
        <v>0</v>
      </c>
      <c r="BH250" s="203">
        <f t="shared" si="27"/>
        <v>0</v>
      </c>
      <c r="BI250" s="203">
        <f t="shared" si="28"/>
        <v>0</v>
      </c>
      <c r="BJ250" s="23" t="s">
        <v>156</v>
      </c>
      <c r="BK250" s="203">
        <f t="shared" si="29"/>
        <v>0</v>
      </c>
      <c r="BL250" s="23" t="s">
        <v>242</v>
      </c>
      <c r="BM250" s="23" t="s">
        <v>1314</v>
      </c>
    </row>
    <row r="251" spans="2:65" s="1" customFormat="1" ht="22.5" customHeight="1">
      <c r="B251" s="40"/>
      <c r="C251" s="192" t="s">
        <v>552</v>
      </c>
      <c r="D251" s="192" t="s">
        <v>150</v>
      </c>
      <c r="E251" s="193" t="s">
        <v>553</v>
      </c>
      <c r="F251" s="194" t="s">
        <v>554</v>
      </c>
      <c r="G251" s="195" t="s">
        <v>153</v>
      </c>
      <c r="H251" s="196">
        <v>1</v>
      </c>
      <c r="I251" s="197"/>
      <c r="J251" s="198">
        <f t="shared" si="20"/>
        <v>0</v>
      </c>
      <c r="K251" s="194" t="s">
        <v>154</v>
      </c>
      <c r="L251" s="60"/>
      <c r="M251" s="199" t="s">
        <v>21</v>
      </c>
      <c r="N251" s="200" t="s">
        <v>42</v>
      </c>
      <c r="O251" s="41"/>
      <c r="P251" s="201">
        <f t="shared" si="21"/>
        <v>0</v>
      </c>
      <c r="Q251" s="201">
        <v>2.7750000000000002E-4</v>
      </c>
      <c r="R251" s="201">
        <f t="shared" si="22"/>
        <v>2.7750000000000002E-4</v>
      </c>
      <c r="S251" s="201">
        <v>0</v>
      </c>
      <c r="T251" s="202">
        <f t="shared" si="23"/>
        <v>0</v>
      </c>
      <c r="AR251" s="23" t="s">
        <v>242</v>
      </c>
      <c r="AT251" s="23" t="s">
        <v>150</v>
      </c>
      <c r="AU251" s="23" t="s">
        <v>156</v>
      </c>
      <c r="AY251" s="23" t="s">
        <v>147</v>
      </c>
      <c r="BE251" s="203">
        <f t="shared" si="24"/>
        <v>0</v>
      </c>
      <c r="BF251" s="203">
        <f t="shared" si="25"/>
        <v>0</v>
      </c>
      <c r="BG251" s="203">
        <f t="shared" si="26"/>
        <v>0</v>
      </c>
      <c r="BH251" s="203">
        <f t="shared" si="27"/>
        <v>0</v>
      </c>
      <c r="BI251" s="203">
        <f t="shared" si="28"/>
        <v>0</v>
      </c>
      <c r="BJ251" s="23" t="s">
        <v>156</v>
      </c>
      <c r="BK251" s="203">
        <f t="shared" si="29"/>
        <v>0</v>
      </c>
      <c r="BL251" s="23" t="s">
        <v>242</v>
      </c>
      <c r="BM251" s="23" t="s">
        <v>1315</v>
      </c>
    </row>
    <row r="252" spans="2:65" s="1" customFormat="1" ht="22.5" customHeight="1">
      <c r="B252" s="40"/>
      <c r="C252" s="192" t="s">
        <v>556</v>
      </c>
      <c r="D252" s="192" t="s">
        <v>150</v>
      </c>
      <c r="E252" s="193" t="s">
        <v>557</v>
      </c>
      <c r="F252" s="194" t="s">
        <v>558</v>
      </c>
      <c r="G252" s="195" t="s">
        <v>153</v>
      </c>
      <c r="H252" s="196">
        <v>1</v>
      </c>
      <c r="I252" s="197"/>
      <c r="J252" s="198">
        <f t="shared" si="20"/>
        <v>0</v>
      </c>
      <c r="K252" s="194" t="s">
        <v>154</v>
      </c>
      <c r="L252" s="60"/>
      <c r="M252" s="199" t="s">
        <v>21</v>
      </c>
      <c r="N252" s="200" t="s">
        <v>42</v>
      </c>
      <c r="O252" s="41"/>
      <c r="P252" s="201">
        <f t="shared" si="21"/>
        <v>0</v>
      </c>
      <c r="Q252" s="201">
        <v>1.01E-3</v>
      </c>
      <c r="R252" s="201">
        <f t="shared" si="22"/>
        <v>1.01E-3</v>
      </c>
      <c r="S252" s="201">
        <v>0</v>
      </c>
      <c r="T252" s="202">
        <f t="shared" si="23"/>
        <v>0</v>
      </c>
      <c r="AR252" s="23" t="s">
        <v>242</v>
      </c>
      <c r="AT252" s="23" t="s">
        <v>150</v>
      </c>
      <c r="AU252" s="23" t="s">
        <v>156</v>
      </c>
      <c r="AY252" s="23" t="s">
        <v>147</v>
      </c>
      <c r="BE252" s="203">
        <f t="shared" si="24"/>
        <v>0</v>
      </c>
      <c r="BF252" s="203">
        <f t="shared" si="25"/>
        <v>0</v>
      </c>
      <c r="BG252" s="203">
        <f t="shared" si="26"/>
        <v>0</v>
      </c>
      <c r="BH252" s="203">
        <f t="shared" si="27"/>
        <v>0</v>
      </c>
      <c r="BI252" s="203">
        <f t="shared" si="28"/>
        <v>0</v>
      </c>
      <c r="BJ252" s="23" t="s">
        <v>156</v>
      </c>
      <c r="BK252" s="203">
        <f t="shared" si="29"/>
        <v>0</v>
      </c>
      <c r="BL252" s="23" t="s">
        <v>242</v>
      </c>
      <c r="BM252" s="23" t="s">
        <v>1316</v>
      </c>
    </row>
    <row r="253" spans="2:65" s="1" customFormat="1" ht="22.5" customHeight="1">
      <c r="B253" s="40"/>
      <c r="C253" s="192" t="s">
        <v>560</v>
      </c>
      <c r="D253" s="192" t="s">
        <v>150</v>
      </c>
      <c r="E253" s="193" t="s">
        <v>561</v>
      </c>
      <c r="F253" s="194" t="s">
        <v>562</v>
      </c>
      <c r="G253" s="195" t="s">
        <v>153</v>
      </c>
      <c r="H253" s="196">
        <v>1</v>
      </c>
      <c r="I253" s="197"/>
      <c r="J253" s="198">
        <f t="shared" si="20"/>
        <v>0</v>
      </c>
      <c r="K253" s="194" t="s">
        <v>191</v>
      </c>
      <c r="L253" s="60"/>
      <c r="M253" s="199" t="s">
        <v>21</v>
      </c>
      <c r="N253" s="200" t="s">
        <v>42</v>
      </c>
      <c r="O253" s="41"/>
      <c r="P253" s="201">
        <f t="shared" si="21"/>
        <v>0</v>
      </c>
      <c r="Q253" s="201">
        <v>9.0000000000000006E-5</v>
      </c>
      <c r="R253" s="201">
        <f t="shared" si="22"/>
        <v>9.0000000000000006E-5</v>
      </c>
      <c r="S253" s="201">
        <v>0</v>
      </c>
      <c r="T253" s="202">
        <f t="shared" si="23"/>
        <v>0</v>
      </c>
      <c r="AR253" s="23" t="s">
        <v>242</v>
      </c>
      <c r="AT253" s="23" t="s">
        <v>150</v>
      </c>
      <c r="AU253" s="23" t="s">
        <v>156</v>
      </c>
      <c r="AY253" s="23" t="s">
        <v>147</v>
      </c>
      <c r="BE253" s="203">
        <f t="shared" si="24"/>
        <v>0</v>
      </c>
      <c r="BF253" s="203">
        <f t="shared" si="25"/>
        <v>0</v>
      </c>
      <c r="BG253" s="203">
        <f t="shared" si="26"/>
        <v>0</v>
      </c>
      <c r="BH253" s="203">
        <f t="shared" si="27"/>
        <v>0</v>
      </c>
      <c r="BI253" s="203">
        <f t="shared" si="28"/>
        <v>0</v>
      </c>
      <c r="BJ253" s="23" t="s">
        <v>156</v>
      </c>
      <c r="BK253" s="203">
        <f t="shared" si="29"/>
        <v>0</v>
      </c>
      <c r="BL253" s="23" t="s">
        <v>242</v>
      </c>
      <c r="BM253" s="23" t="s">
        <v>1317</v>
      </c>
    </row>
    <row r="254" spans="2:65" s="1" customFormat="1" ht="22.5" customHeight="1">
      <c r="B254" s="40"/>
      <c r="C254" s="192" t="s">
        <v>564</v>
      </c>
      <c r="D254" s="192" t="s">
        <v>150</v>
      </c>
      <c r="E254" s="193" t="s">
        <v>565</v>
      </c>
      <c r="F254" s="194" t="s">
        <v>566</v>
      </c>
      <c r="G254" s="195" t="s">
        <v>153</v>
      </c>
      <c r="H254" s="196">
        <v>1</v>
      </c>
      <c r="I254" s="197"/>
      <c r="J254" s="198">
        <f t="shared" si="20"/>
        <v>0</v>
      </c>
      <c r="K254" s="194" t="s">
        <v>154</v>
      </c>
      <c r="L254" s="60"/>
      <c r="M254" s="199" t="s">
        <v>21</v>
      </c>
      <c r="N254" s="200" t="s">
        <v>42</v>
      </c>
      <c r="O254" s="41"/>
      <c r="P254" s="201">
        <f t="shared" si="21"/>
        <v>0</v>
      </c>
      <c r="Q254" s="201">
        <v>3.1E-4</v>
      </c>
      <c r="R254" s="201">
        <f t="shared" si="22"/>
        <v>3.1E-4</v>
      </c>
      <c r="S254" s="201">
        <v>0</v>
      </c>
      <c r="T254" s="202">
        <f t="shared" si="23"/>
        <v>0</v>
      </c>
      <c r="AR254" s="23" t="s">
        <v>242</v>
      </c>
      <c r="AT254" s="23" t="s">
        <v>150</v>
      </c>
      <c r="AU254" s="23" t="s">
        <v>156</v>
      </c>
      <c r="AY254" s="23" t="s">
        <v>147</v>
      </c>
      <c r="BE254" s="203">
        <f t="shared" si="24"/>
        <v>0</v>
      </c>
      <c r="BF254" s="203">
        <f t="shared" si="25"/>
        <v>0</v>
      </c>
      <c r="BG254" s="203">
        <f t="shared" si="26"/>
        <v>0</v>
      </c>
      <c r="BH254" s="203">
        <f t="shared" si="27"/>
        <v>0</v>
      </c>
      <c r="BI254" s="203">
        <f t="shared" si="28"/>
        <v>0</v>
      </c>
      <c r="BJ254" s="23" t="s">
        <v>156</v>
      </c>
      <c r="BK254" s="203">
        <f t="shared" si="29"/>
        <v>0</v>
      </c>
      <c r="BL254" s="23" t="s">
        <v>242</v>
      </c>
      <c r="BM254" s="23" t="s">
        <v>1318</v>
      </c>
    </row>
    <row r="255" spans="2:65" s="1" customFormat="1" ht="22.5" customHeight="1">
      <c r="B255" s="40"/>
      <c r="C255" s="192" t="s">
        <v>568</v>
      </c>
      <c r="D255" s="192" t="s">
        <v>150</v>
      </c>
      <c r="E255" s="193" t="s">
        <v>569</v>
      </c>
      <c r="F255" s="194" t="s">
        <v>570</v>
      </c>
      <c r="G255" s="195" t="s">
        <v>369</v>
      </c>
      <c r="H255" s="257"/>
      <c r="I255" s="197"/>
      <c r="J255" s="198">
        <f t="shared" si="20"/>
        <v>0</v>
      </c>
      <c r="K255" s="194" t="s">
        <v>191</v>
      </c>
      <c r="L255" s="60"/>
      <c r="M255" s="199" t="s">
        <v>21</v>
      </c>
      <c r="N255" s="200" t="s">
        <v>42</v>
      </c>
      <c r="O255" s="41"/>
      <c r="P255" s="201">
        <f t="shared" si="21"/>
        <v>0</v>
      </c>
      <c r="Q255" s="201">
        <v>0</v>
      </c>
      <c r="R255" s="201">
        <f t="shared" si="22"/>
        <v>0</v>
      </c>
      <c r="S255" s="201">
        <v>0</v>
      </c>
      <c r="T255" s="202">
        <f t="shared" si="23"/>
        <v>0</v>
      </c>
      <c r="AR255" s="23" t="s">
        <v>242</v>
      </c>
      <c r="AT255" s="23" t="s">
        <v>150</v>
      </c>
      <c r="AU255" s="23" t="s">
        <v>156</v>
      </c>
      <c r="AY255" s="23" t="s">
        <v>147</v>
      </c>
      <c r="BE255" s="203">
        <f t="shared" si="24"/>
        <v>0</v>
      </c>
      <c r="BF255" s="203">
        <f t="shared" si="25"/>
        <v>0</v>
      </c>
      <c r="BG255" s="203">
        <f t="shared" si="26"/>
        <v>0</v>
      </c>
      <c r="BH255" s="203">
        <f t="shared" si="27"/>
        <v>0</v>
      </c>
      <c r="BI255" s="203">
        <f t="shared" si="28"/>
        <v>0</v>
      </c>
      <c r="BJ255" s="23" t="s">
        <v>156</v>
      </c>
      <c r="BK255" s="203">
        <f t="shared" si="29"/>
        <v>0</v>
      </c>
      <c r="BL255" s="23" t="s">
        <v>242</v>
      </c>
      <c r="BM255" s="23" t="s">
        <v>1319</v>
      </c>
    </row>
    <row r="256" spans="2:65" s="10" customFormat="1" ht="29.85" customHeight="1">
      <c r="B256" s="175"/>
      <c r="C256" s="176"/>
      <c r="D256" s="189" t="s">
        <v>69</v>
      </c>
      <c r="E256" s="190" t="s">
        <v>572</v>
      </c>
      <c r="F256" s="190" t="s">
        <v>573</v>
      </c>
      <c r="G256" s="176"/>
      <c r="H256" s="176"/>
      <c r="I256" s="179"/>
      <c r="J256" s="191">
        <f>BK256</f>
        <v>0</v>
      </c>
      <c r="K256" s="176"/>
      <c r="L256" s="181"/>
      <c r="M256" s="182"/>
      <c r="N256" s="183"/>
      <c r="O256" s="183"/>
      <c r="P256" s="184">
        <f>SUM(P257:P286)</f>
        <v>0</v>
      </c>
      <c r="Q256" s="183"/>
      <c r="R256" s="184">
        <f>SUM(R257:R286)</f>
        <v>4.8510000000000005E-2</v>
      </c>
      <c r="S256" s="183"/>
      <c r="T256" s="185">
        <f>SUM(T257:T286)</f>
        <v>0</v>
      </c>
      <c r="AR256" s="186" t="s">
        <v>156</v>
      </c>
      <c r="AT256" s="187" t="s">
        <v>69</v>
      </c>
      <c r="AU256" s="187" t="s">
        <v>78</v>
      </c>
      <c r="AY256" s="186" t="s">
        <v>147</v>
      </c>
      <c r="BK256" s="188">
        <f>SUM(BK257:BK286)</f>
        <v>0</v>
      </c>
    </row>
    <row r="257" spans="2:65" s="1" customFormat="1" ht="22.5" customHeight="1">
      <c r="B257" s="40"/>
      <c r="C257" s="192" t="s">
        <v>574</v>
      </c>
      <c r="D257" s="192" t="s">
        <v>150</v>
      </c>
      <c r="E257" s="193" t="s">
        <v>575</v>
      </c>
      <c r="F257" s="194" t="s">
        <v>576</v>
      </c>
      <c r="G257" s="195" t="s">
        <v>153</v>
      </c>
      <c r="H257" s="196">
        <v>40</v>
      </c>
      <c r="I257" s="197"/>
      <c r="J257" s="198">
        <f t="shared" ref="J257:J282" si="30">ROUND(I257*H257,2)</f>
        <v>0</v>
      </c>
      <c r="K257" s="194" t="s">
        <v>191</v>
      </c>
      <c r="L257" s="60"/>
      <c r="M257" s="199" t="s">
        <v>21</v>
      </c>
      <c r="N257" s="200" t="s">
        <v>42</v>
      </c>
      <c r="O257" s="41"/>
      <c r="P257" s="201">
        <f t="shared" ref="P257:P282" si="31">O257*H257</f>
        <v>0</v>
      </c>
      <c r="Q257" s="201">
        <v>0</v>
      </c>
      <c r="R257" s="201">
        <f t="shared" ref="R257:R282" si="32">Q257*H257</f>
        <v>0</v>
      </c>
      <c r="S257" s="201">
        <v>0</v>
      </c>
      <c r="T257" s="202">
        <f t="shared" ref="T257:T282" si="33">S257*H257</f>
        <v>0</v>
      </c>
      <c r="AR257" s="23" t="s">
        <v>242</v>
      </c>
      <c r="AT257" s="23" t="s">
        <v>150</v>
      </c>
      <c r="AU257" s="23" t="s">
        <v>156</v>
      </c>
      <c r="AY257" s="23" t="s">
        <v>147</v>
      </c>
      <c r="BE257" s="203">
        <f t="shared" ref="BE257:BE282" si="34">IF(N257="základní",J257,0)</f>
        <v>0</v>
      </c>
      <c r="BF257" s="203">
        <f t="shared" ref="BF257:BF282" si="35">IF(N257="snížená",J257,0)</f>
        <v>0</v>
      </c>
      <c r="BG257" s="203">
        <f t="shared" ref="BG257:BG282" si="36">IF(N257="zákl. přenesená",J257,0)</f>
        <v>0</v>
      </c>
      <c r="BH257" s="203">
        <f t="shared" ref="BH257:BH282" si="37">IF(N257="sníž. přenesená",J257,0)</f>
        <v>0</v>
      </c>
      <c r="BI257" s="203">
        <f t="shared" ref="BI257:BI282" si="38">IF(N257="nulová",J257,0)</f>
        <v>0</v>
      </c>
      <c r="BJ257" s="23" t="s">
        <v>156</v>
      </c>
      <c r="BK257" s="203">
        <f t="shared" ref="BK257:BK282" si="39">ROUND(I257*H257,2)</f>
        <v>0</v>
      </c>
      <c r="BL257" s="23" t="s">
        <v>242</v>
      </c>
      <c r="BM257" s="23" t="s">
        <v>1320</v>
      </c>
    </row>
    <row r="258" spans="2:65" s="1" customFormat="1" ht="22.5" customHeight="1">
      <c r="B258" s="40"/>
      <c r="C258" s="231" t="s">
        <v>578</v>
      </c>
      <c r="D258" s="231" t="s">
        <v>243</v>
      </c>
      <c r="E258" s="232" t="s">
        <v>579</v>
      </c>
      <c r="F258" s="233" t="s">
        <v>580</v>
      </c>
      <c r="G258" s="234" t="s">
        <v>153</v>
      </c>
      <c r="H258" s="235">
        <v>40</v>
      </c>
      <c r="I258" s="236"/>
      <c r="J258" s="237">
        <f t="shared" si="30"/>
        <v>0</v>
      </c>
      <c r="K258" s="233" t="s">
        <v>154</v>
      </c>
      <c r="L258" s="238"/>
      <c r="M258" s="239" t="s">
        <v>21</v>
      </c>
      <c r="N258" s="240" t="s">
        <v>42</v>
      </c>
      <c r="O258" s="41"/>
      <c r="P258" s="201">
        <f t="shared" si="31"/>
        <v>0</v>
      </c>
      <c r="Q258" s="201">
        <v>4.6E-5</v>
      </c>
      <c r="R258" s="201">
        <f t="shared" si="32"/>
        <v>1.8400000000000001E-3</v>
      </c>
      <c r="S258" s="201">
        <v>0</v>
      </c>
      <c r="T258" s="202">
        <f t="shared" si="33"/>
        <v>0</v>
      </c>
      <c r="AR258" s="23" t="s">
        <v>332</v>
      </c>
      <c r="AT258" s="23" t="s">
        <v>243</v>
      </c>
      <c r="AU258" s="23" t="s">
        <v>156</v>
      </c>
      <c r="AY258" s="23" t="s">
        <v>147</v>
      </c>
      <c r="BE258" s="203">
        <f t="shared" si="34"/>
        <v>0</v>
      </c>
      <c r="BF258" s="203">
        <f t="shared" si="35"/>
        <v>0</v>
      </c>
      <c r="BG258" s="203">
        <f t="shared" si="36"/>
        <v>0</v>
      </c>
      <c r="BH258" s="203">
        <f t="shared" si="37"/>
        <v>0</v>
      </c>
      <c r="BI258" s="203">
        <f t="shared" si="38"/>
        <v>0</v>
      </c>
      <c r="BJ258" s="23" t="s">
        <v>156</v>
      </c>
      <c r="BK258" s="203">
        <f t="shared" si="39"/>
        <v>0</v>
      </c>
      <c r="BL258" s="23" t="s">
        <v>242</v>
      </c>
      <c r="BM258" s="23" t="s">
        <v>1321</v>
      </c>
    </row>
    <row r="259" spans="2:65" s="1" customFormat="1" ht="22.5" customHeight="1">
      <c r="B259" s="40"/>
      <c r="C259" s="192" t="s">
        <v>582</v>
      </c>
      <c r="D259" s="192" t="s">
        <v>150</v>
      </c>
      <c r="E259" s="193" t="s">
        <v>583</v>
      </c>
      <c r="F259" s="194" t="s">
        <v>584</v>
      </c>
      <c r="G259" s="195" t="s">
        <v>276</v>
      </c>
      <c r="H259" s="196">
        <v>135</v>
      </c>
      <c r="I259" s="197"/>
      <c r="J259" s="198">
        <f t="shared" si="30"/>
        <v>0</v>
      </c>
      <c r="K259" s="194" t="s">
        <v>191</v>
      </c>
      <c r="L259" s="60"/>
      <c r="M259" s="199" t="s">
        <v>21</v>
      </c>
      <c r="N259" s="200" t="s">
        <v>42</v>
      </c>
      <c r="O259" s="41"/>
      <c r="P259" s="201">
        <f t="shared" si="31"/>
        <v>0</v>
      </c>
      <c r="Q259" s="201">
        <v>0</v>
      </c>
      <c r="R259" s="201">
        <f t="shared" si="32"/>
        <v>0</v>
      </c>
      <c r="S259" s="201">
        <v>0</v>
      </c>
      <c r="T259" s="202">
        <f t="shared" si="33"/>
        <v>0</v>
      </c>
      <c r="AR259" s="23" t="s">
        <v>242</v>
      </c>
      <c r="AT259" s="23" t="s">
        <v>150</v>
      </c>
      <c r="AU259" s="23" t="s">
        <v>156</v>
      </c>
      <c r="AY259" s="23" t="s">
        <v>147</v>
      </c>
      <c r="BE259" s="203">
        <f t="shared" si="34"/>
        <v>0</v>
      </c>
      <c r="BF259" s="203">
        <f t="shared" si="35"/>
        <v>0</v>
      </c>
      <c r="BG259" s="203">
        <f t="shared" si="36"/>
        <v>0</v>
      </c>
      <c r="BH259" s="203">
        <f t="shared" si="37"/>
        <v>0</v>
      </c>
      <c r="BI259" s="203">
        <f t="shared" si="38"/>
        <v>0</v>
      </c>
      <c r="BJ259" s="23" t="s">
        <v>156</v>
      </c>
      <c r="BK259" s="203">
        <f t="shared" si="39"/>
        <v>0</v>
      </c>
      <c r="BL259" s="23" t="s">
        <v>242</v>
      </c>
      <c r="BM259" s="23" t="s">
        <v>1322</v>
      </c>
    </row>
    <row r="260" spans="2:65" s="1" customFormat="1" ht="22.5" customHeight="1">
      <c r="B260" s="40"/>
      <c r="C260" s="231" t="s">
        <v>586</v>
      </c>
      <c r="D260" s="231" t="s">
        <v>243</v>
      </c>
      <c r="E260" s="232" t="s">
        <v>587</v>
      </c>
      <c r="F260" s="233" t="s">
        <v>588</v>
      </c>
      <c r="G260" s="234" t="s">
        <v>276</v>
      </c>
      <c r="H260" s="235">
        <v>135</v>
      </c>
      <c r="I260" s="236"/>
      <c r="J260" s="237">
        <f t="shared" si="30"/>
        <v>0</v>
      </c>
      <c r="K260" s="233" t="s">
        <v>191</v>
      </c>
      <c r="L260" s="238"/>
      <c r="M260" s="239" t="s">
        <v>21</v>
      </c>
      <c r="N260" s="240" t="s">
        <v>42</v>
      </c>
      <c r="O260" s="41"/>
      <c r="P260" s="201">
        <f t="shared" si="31"/>
        <v>0</v>
      </c>
      <c r="Q260" s="201">
        <v>1.2E-4</v>
      </c>
      <c r="R260" s="201">
        <f t="shared" si="32"/>
        <v>1.6199999999999999E-2</v>
      </c>
      <c r="S260" s="201">
        <v>0</v>
      </c>
      <c r="T260" s="202">
        <f t="shared" si="33"/>
        <v>0</v>
      </c>
      <c r="AR260" s="23" t="s">
        <v>332</v>
      </c>
      <c r="AT260" s="23" t="s">
        <v>243</v>
      </c>
      <c r="AU260" s="23" t="s">
        <v>156</v>
      </c>
      <c r="AY260" s="23" t="s">
        <v>147</v>
      </c>
      <c r="BE260" s="203">
        <f t="shared" si="34"/>
        <v>0</v>
      </c>
      <c r="BF260" s="203">
        <f t="shared" si="35"/>
        <v>0</v>
      </c>
      <c r="BG260" s="203">
        <f t="shared" si="36"/>
        <v>0</v>
      </c>
      <c r="BH260" s="203">
        <f t="shared" si="37"/>
        <v>0</v>
      </c>
      <c r="BI260" s="203">
        <f t="shared" si="38"/>
        <v>0</v>
      </c>
      <c r="BJ260" s="23" t="s">
        <v>156</v>
      </c>
      <c r="BK260" s="203">
        <f t="shared" si="39"/>
        <v>0</v>
      </c>
      <c r="BL260" s="23" t="s">
        <v>242</v>
      </c>
      <c r="BM260" s="23" t="s">
        <v>1323</v>
      </c>
    </row>
    <row r="261" spans="2:65" s="1" customFormat="1" ht="22.5" customHeight="1">
      <c r="B261" s="40"/>
      <c r="C261" s="192" t="s">
        <v>590</v>
      </c>
      <c r="D261" s="192" t="s">
        <v>150</v>
      </c>
      <c r="E261" s="193" t="s">
        <v>591</v>
      </c>
      <c r="F261" s="194" t="s">
        <v>592</v>
      </c>
      <c r="G261" s="195" t="s">
        <v>276</v>
      </c>
      <c r="H261" s="196">
        <v>160</v>
      </c>
      <c r="I261" s="197"/>
      <c r="J261" s="198">
        <f t="shared" si="30"/>
        <v>0</v>
      </c>
      <c r="K261" s="194" t="s">
        <v>191</v>
      </c>
      <c r="L261" s="60"/>
      <c r="M261" s="199" t="s">
        <v>21</v>
      </c>
      <c r="N261" s="200" t="s">
        <v>42</v>
      </c>
      <c r="O261" s="41"/>
      <c r="P261" s="201">
        <f t="shared" si="31"/>
        <v>0</v>
      </c>
      <c r="Q261" s="201">
        <v>0</v>
      </c>
      <c r="R261" s="201">
        <f t="shared" si="32"/>
        <v>0</v>
      </c>
      <c r="S261" s="201">
        <v>0</v>
      </c>
      <c r="T261" s="202">
        <f t="shared" si="33"/>
        <v>0</v>
      </c>
      <c r="AR261" s="23" t="s">
        <v>242</v>
      </c>
      <c r="AT261" s="23" t="s">
        <v>150</v>
      </c>
      <c r="AU261" s="23" t="s">
        <v>156</v>
      </c>
      <c r="AY261" s="23" t="s">
        <v>147</v>
      </c>
      <c r="BE261" s="203">
        <f t="shared" si="34"/>
        <v>0</v>
      </c>
      <c r="BF261" s="203">
        <f t="shared" si="35"/>
        <v>0</v>
      </c>
      <c r="BG261" s="203">
        <f t="shared" si="36"/>
        <v>0</v>
      </c>
      <c r="BH261" s="203">
        <f t="shared" si="37"/>
        <v>0</v>
      </c>
      <c r="BI261" s="203">
        <f t="shared" si="38"/>
        <v>0</v>
      </c>
      <c r="BJ261" s="23" t="s">
        <v>156</v>
      </c>
      <c r="BK261" s="203">
        <f t="shared" si="39"/>
        <v>0</v>
      </c>
      <c r="BL261" s="23" t="s">
        <v>242</v>
      </c>
      <c r="BM261" s="23" t="s">
        <v>1324</v>
      </c>
    </row>
    <row r="262" spans="2:65" s="1" customFormat="1" ht="22.5" customHeight="1">
      <c r="B262" s="40"/>
      <c r="C262" s="231" t="s">
        <v>594</v>
      </c>
      <c r="D262" s="231" t="s">
        <v>243</v>
      </c>
      <c r="E262" s="232" t="s">
        <v>595</v>
      </c>
      <c r="F262" s="233" t="s">
        <v>596</v>
      </c>
      <c r="G262" s="234" t="s">
        <v>276</v>
      </c>
      <c r="H262" s="235">
        <v>160</v>
      </c>
      <c r="I262" s="236"/>
      <c r="J262" s="237">
        <f t="shared" si="30"/>
        <v>0</v>
      </c>
      <c r="K262" s="233" t="s">
        <v>191</v>
      </c>
      <c r="L262" s="238"/>
      <c r="M262" s="239" t="s">
        <v>21</v>
      </c>
      <c r="N262" s="240" t="s">
        <v>42</v>
      </c>
      <c r="O262" s="41"/>
      <c r="P262" s="201">
        <f t="shared" si="31"/>
        <v>0</v>
      </c>
      <c r="Q262" s="201">
        <v>1.7000000000000001E-4</v>
      </c>
      <c r="R262" s="201">
        <f t="shared" si="32"/>
        <v>2.7200000000000002E-2</v>
      </c>
      <c r="S262" s="201">
        <v>0</v>
      </c>
      <c r="T262" s="202">
        <f t="shared" si="33"/>
        <v>0</v>
      </c>
      <c r="AR262" s="23" t="s">
        <v>332</v>
      </c>
      <c r="AT262" s="23" t="s">
        <v>243</v>
      </c>
      <c r="AU262" s="23" t="s">
        <v>156</v>
      </c>
      <c r="AY262" s="23" t="s">
        <v>147</v>
      </c>
      <c r="BE262" s="203">
        <f t="shared" si="34"/>
        <v>0</v>
      </c>
      <c r="BF262" s="203">
        <f t="shared" si="35"/>
        <v>0</v>
      </c>
      <c r="BG262" s="203">
        <f t="shared" si="36"/>
        <v>0</v>
      </c>
      <c r="BH262" s="203">
        <f t="shared" si="37"/>
        <v>0</v>
      </c>
      <c r="BI262" s="203">
        <f t="shared" si="38"/>
        <v>0</v>
      </c>
      <c r="BJ262" s="23" t="s">
        <v>156</v>
      </c>
      <c r="BK262" s="203">
        <f t="shared" si="39"/>
        <v>0</v>
      </c>
      <c r="BL262" s="23" t="s">
        <v>242</v>
      </c>
      <c r="BM262" s="23" t="s">
        <v>1325</v>
      </c>
    </row>
    <row r="263" spans="2:65" s="1" customFormat="1" ht="22.5" customHeight="1">
      <c r="B263" s="40"/>
      <c r="C263" s="192" t="s">
        <v>598</v>
      </c>
      <c r="D263" s="192" t="s">
        <v>150</v>
      </c>
      <c r="E263" s="193" t="s">
        <v>599</v>
      </c>
      <c r="F263" s="194" t="s">
        <v>600</v>
      </c>
      <c r="G263" s="195" t="s">
        <v>153</v>
      </c>
      <c r="H263" s="196">
        <v>1</v>
      </c>
      <c r="I263" s="197"/>
      <c r="J263" s="198">
        <f t="shared" si="30"/>
        <v>0</v>
      </c>
      <c r="K263" s="194" t="s">
        <v>21</v>
      </c>
      <c r="L263" s="60"/>
      <c r="M263" s="199" t="s">
        <v>21</v>
      </c>
      <c r="N263" s="200" t="s">
        <v>42</v>
      </c>
      <c r="O263" s="41"/>
      <c r="P263" s="201">
        <f t="shared" si="31"/>
        <v>0</v>
      </c>
      <c r="Q263" s="201">
        <v>1E-3</v>
      </c>
      <c r="R263" s="201">
        <f t="shared" si="32"/>
        <v>1E-3</v>
      </c>
      <c r="S263" s="201">
        <v>0</v>
      </c>
      <c r="T263" s="202">
        <f t="shared" si="33"/>
        <v>0</v>
      </c>
      <c r="AR263" s="23" t="s">
        <v>242</v>
      </c>
      <c r="AT263" s="23" t="s">
        <v>150</v>
      </c>
      <c r="AU263" s="23" t="s">
        <v>156</v>
      </c>
      <c r="AY263" s="23" t="s">
        <v>147</v>
      </c>
      <c r="BE263" s="203">
        <f t="shared" si="34"/>
        <v>0</v>
      </c>
      <c r="BF263" s="203">
        <f t="shared" si="35"/>
        <v>0</v>
      </c>
      <c r="BG263" s="203">
        <f t="shared" si="36"/>
        <v>0</v>
      </c>
      <c r="BH263" s="203">
        <f t="shared" si="37"/>
        <v>0</v>
      </c>
      <c r="BI263" s="203">
        <f t="shared" si="38"/>
        <v>0</v>
      </c>
      <c r="BJ263" s="23" t="s">
        <v>156</v>
      </c>
      <c r="BK263" s="203">
        <f t="shared" si="39"/>
        <v>0</v>
      </c>
      <c r="BL263" s="23" t="s">
        <v>242</v>
      </c>
      <c r="BM263" s="23" t="s">
        <v>1326</v>
      </c>
    </row>
    <row r="264" spans="2:65" s="1" customFormat="1" ht="22.5" customHeight="1">
      <c r="B264" s="40"/>
      <c r="C264" s="192" t="s">
        <v>602</v>
      </c>
      <c r="D264" s="192" t="s">
        <v>150</v>
      </c>
      <c r="E264" s="193" t="s">
        <v>603</v>
      </c>
      <c r="F264" s="194" t="s">
        <v>604</v>
      </c>
      <c r="G264" s="195" t="s">
        <v>153</v>
      </c>
      <c r="H264" s="196">
        <v>13</v>
      </c>
      <c r="I264" s="197"/>
      <c r="J264" s="198">
        <f t="shared" si="30"/>
        <v>0</v>
      </c>
      <c r="K264" s="194" t="s">
        <v>191</v>
      </c>
      <c r="L264" s="60"/>
      <c r="M264" s="199" t="s">
        <v>21</v>
      </c>
      <c r="N264" s="200" t="s">
        <v>42</v>
      </c>
      <c r="O264" s="41"/>
      <c r="P264" s="201">
        <f t="shared" si="31"/>
        <v>0</v>
      </c>
      <c r="Q264" s="201">
        <v>0</v>
      </c>
      <c r="R264" s="201">
        <f t="shared" si="32"/>
        <v>0</v>
      </c>
      <c r="S264" s="201">
        <v>0</v>
      </c>
      <c r="T264" s="202">
        <f t="shared" si="33"/>
        <v>0</v>
      </c>
      <c r="AR264" s="23" t="s">
        <v>242</v>
      </c>
      <c r="AT264" s="23" t="s">
        <v>150</v>
      </c>
      <c r="AU264" s="23" t="s">
        <v>156</v>
      </c>
      <c r="AY264" s="23" t="s">
        <v>147</v>
      </c>
      <c r="BE264" s="203">
        <f t="shared" si="34"/>
        <v>0</v>
      </c>
      <c r="BF264" s="203">
        <f t="shared" si="35"/>
        <v>0</v>
      </c>
      <c r="BG264" s="203">
        <f t="shared" si="36"/>
        <v>0</v>
      </c>
      <c r="BH264" s="203">
        <f t="shared" si="37"/>
        <v>0</v>
      </c>
      <c r="BI264" s="203">
        <f t="shared" si="38"/>
        <v>0</v>
      </c>
      <c r="BJ264" s="23" t="s">
        <v>156</v>
      </c>
      <c r="BK264" s="203">
        <f t="shared" si="39"/>
        <v>0</v>
      </c>
      <c r="BL264" s="23" t="s">
        <v>242</v>
      </c>
      <c r="BM264" s="23" t="s">
        <v>1327</v>
      </c>
    </row>
    <row r="265" spans="2:65" s="1" customFormat="1" ht="22.5" customHeight="1">
      <c r="B265" s="40"/>
      <c r="C265" s="231" t="s">
        <v>606</v>
      </c>
      <c r="D265" s="231" t="s">
        <v>243</v>
      </c>
      <c r="E265" s="232" t="s">
        <v>607</v>
      </c>
      <c r="F265" s="233" t="s">
        <v>608</v>
      </c>
      <c r="G265" s="234" t="s">
        <v>153</v>
      </c>
      <c r="H265" s="235">
        <v>7</v>
      </c>
      <c r="I265" s="236"/>
      <c r="J265" s="237">
        <f t="shared" si="30"/>
        <v>0</v>
      </c>
      <c r="K265" s="233" t="s">
        <v>191</v>
      </c>
      <c r="L265" s="238"/>
      <c r="M265" s="239" t="s">
        <v>21</v>
      </c>
      <c r="N265" s="240" t="s">
        <v>42</v>
      </c>
      <c r="O265" s="41"/>
      <c r="P265" s="201">
        <f t="shared" si="31"/>
        <v>0</v>
      </c>
      <c r="Q265" s="201">
        <v>5.0000000000000002E-5</v>
      </c>
      <c r="R265" s="201">
        <f t="shared" si="32"/>
        <v>3.5E-4</v>
      </c>
      <c r="S265" s="201">
        <v>0</v>
      </c>
      <c r="T265" s="202">
        <f t="shared" si="33"/>
        <v>0</v>
      </c>
      <c r="AR265" s="23" t="s">
        <v>332</v>
      </c>
      <c r="AT265" s="23" t="s">
        <v>243</v>
      </c>
      <c r="AU265" s="23" t="s">
        <v>156</v>
      </c>
      <c r="AY265" s="23" t="s">
        <v>147</v>
      </c>
      <c r="BE265" s="203">
        <f t="shared" si="34"/>
        <v>0</v>
      </c>
      <c r="BF265" s="203">
        <f t="shared" si="35"/>
        <v>0</v>
      </c>
      <c r="BG265" s="203">
        <f t="shared" si="36"/>
        <v>0</v>
      </c>
      <c r="BH265" s="203">
        <f t="shared" si="37"/>
        <v>0</v>
      </c>
      <c r="BI265" s="203">
        <f t="shared" si="38"/>
        <v>0</v>
      </c>
      <c r="BJ265" s="23" t="s">
        <v>156</v>
      </c>
      <c r="BK265" s="203">
        <f t="shared" si="39"/>
        <v>0</v>
      </c>
      <c r="BL265" s="23" t="s">
        <v>242</v>
      </c>
      <c r="BM265" s="23" t="s">
        <v>1328</v>
      </c>
    </row>
    <row r="266" spans="2:65" s="1" customFormat="1" ht="22.5" customHeight="1">
      <c r="B266" s="40"/>
      <c r="C266" s="231" t="s">
        <v>610</v>
      </c>
      <c r="D266" s="231" t="s">
        <v>243</v>
      </c>
      <c r="E266" s="232" t="s">
        <v>611</v>
      </c>
      <c r="F266" s="233" t="s">
        <v>612</v>
      </c>
      <c r="G266" s="234" t="s">
        <v>153</v>
      </c>
      <c r="H266" s="235">
        <v>6</v>
      </c>
      <c r="I266" s="236"/>
      <c r="J266" s="237">
        <f t="shared" si="30"/>
        <v>0</v>
      </c>
      <c r="K266" s="233" t="s">
        <v>191</v>
      </c>
      <c r="L266" s="238"/>
      <c r="M266" s="239" t="s">
        <v>21</v>
      </c>
      <c r="N266" s="240" t="s">
        <v>42</v>
      </c>
      <c r="O266" s="41"/>
      <c r="P266" s="201">
        <f t="shared" si="31"/>
        <v>0</v>
      </c>
      <c r="Q266" s="201">
        <v>5.0000000000000002E-5</v>
      </c>
      <c r="R266" s="201">
        <f t="shared" si="32"/>
        <v>3.0000000000000003E-4</v>
      </c>
      <c r="S266" s="201">
        <v>0</v>
      </c>
      <c r="T266" s="202">
        <f t="shared" si="33"/>
        <v>0</v>
      </c>
      <c r="AR266" s="23" t="s">
        <v>332</v>
      </c>
      <c r="AT266" s="23" t="s">
        <v>243</v>
      </c>
      <c r="AU266" s="23" t="s">
        <v>156</v>
      </c>
      <c r="AY266" s="23" t="s">
        <v>147</v>
      </c>
      <c r="BE266" s="203">
        <f t="shared" si="34"/>
        <v>0</v>
      </c>
      <c r="BF266" s="203">
        <f t="shared" si="35"/>
        <v>0</v>
      </c>
      <c r="BG266" s="203">
        <f t="shared" si="36"/>
        <v>0</v>
      </c>
      <c r="BH266" s="203">
        <f t="shared" si="37"/>
        <v>0</v>
      </c>
      <c r="BI266" s="203">
        <f t="shared" si="38"/>
        <v>0</v>
      </c>
      <c r="BJ266" s="23" t="s">
        <v>156</v>
      </c>
      <c r="BK266" s="203">
        <f t="shared" si="39"/>
        <v>0</v>
      </c>
      <c r="BL266" s="23" t="s">
        <v>242</v>
      </c>
      <c r="BM266" s="23" t="s">
        <v>1329</v>
      </c>
    </row>
    <row r="267" spans="2:65" s="1" customFormat="1" ht="22.5" customHeight="1">
      <c r="B267" s="40"/>
      <c r="C267" s="192" t="s">
        <v>614</v>
      </c>
      <c r="D267" s="192" t="s">
        <v>150</v>
      </c>
      <c r="E267" s="193" t="s">
        <v>615</v>
      </c>
      <c r="F267" s="194" t="s">
        <v>616</v>
      </c>
      <c r="G267" s="195" t="s">
        <v>153</v>
      </c>
      <c r="H267" s="196">
        <v>23</v>
      </c>
      <c r="I267" s="197"/>
      <c r="J267" s="198">
        <f t="shared" si="30"/>
        <v>0</v>
      </c>
      <c r="K267" s="194" t="s">
        <v>191</v>
      </c>
      <c r="L267" s="60"/>
      <c r="M267" s="199" t="s">
        <v>21</v>
      </c>
      <c r="N267" s="200" t="s">
        <v>42</v>
      </c>
      <c r="O267" s="41"/>
      <c r="P267" s="201">
        <f t="shared" si="31"/>
        <v>0</v>
      </c>
      <c r="Q267" s="201">
        <v>0</v>
      </c>
      <c r="R267" s="201">
        <f t="shared" si="32"/>
        <v>0</v>
      </c>
      <c r="S267" s="201">
        <v>0</v>
      </c>
      <c r="T267" s="202">
        <f t="shared" si="33"/>
        <v>0</v>
      </c>
      <c r="AR267" s="23" t="s">
        <v>242</v>
      </c>
      <c r="AT267" s="23" t="s">
        <v>150</v>
      </c>
      <c r="AU267" s="23" t="s">
        <v>156</v>
      </c>
      <c r="AY267" s="23" t="s">
        <v>147</v>
      </c>
      <c r="BE267" s="203">
        <f t="shared" si="34"/>
        <v>0</v>
      </c>
      <c r="BF267" s="203">
        <f t="shared" si="35"/>
        <v>0</v>
      </c>
      <c r="BG267" s="203">
        <f t="shared" si="36"/>
        <v>0</v>
      </c>
      <c r="BH267" s="203">
        <f t="shared" si="37"/>
        <v>0</v>
      </c>
      <c r="BI267" s="203">
        <f t="shared" si="38"/>
        <v>0</v>
      </c>
      <c r="BJ267" s="23" t="s">
        <v>156</v>
      </c>
      <c r="BK267" s="203">
        <f t="shared" si="39"/>
        <v>0</v>
      </c>
      <c r="BL267" s="23" t="s">
        <v>242</v>
      </c>
      <c r="BM267" s="23" t="s">
        <v>1330</v>
      </c>
    </row>
    <row r="268" spans="2:65" s="1" customFormat="1" ht="22.5" customHeight="1">
      <c r="B268" s="40"/>
      <c r="C268" s="231" t="s">
        <v>618</v>
      </c>
      <c r="D268" s="231" t="s">
        <v>243</v>
      </c>
      <c r="E268" s="232" t="s">
        <v>619</v>
      </c>
      <c r="F268" s="233" t="s">
        <v>620</v>
      </c>
      <c r="G268" s="234" t="s">
        <v>153</v>
      </c>
      <c r="H268" s="235">
        <v>23</v>
      </c>
      <c r="I268" s="236"/>
      <c r="J268" s="237">
        <f t="shared" si="30"/>
        <v>0</v>
      </c>
      <c r="K268" s="233" t="s">
        <v>191</v>
      </c>
      <c r="L268" s="238"/>
      <c r="M268" s="239" t="s">
        <v>21</v>
      </c>
      <c r="N268" s="240" t="s">
        <v>42</v>
      </c>
      <c r="O268" s="41"/>
      <c r="P268" s="201">
        <f t="shared" si="31"/>
        <v>0</v>
      </c>
      <c r="Q268" s="201">
        <v>6.0000000000000002E-5</v>
      </c>
      <c r="R268" s="201">
        <f t="shared" si="32"/>
        <v>1.3799999999999999E-3</v>
      </c>
      <c r="S268" s="201">
        <v>0</v>
      </c>
      <c r="T268" s="202">
        <f t="shared" si="33"/>
        <v>0</v>
      </c>
      <c r="AR268" s="23" t="s">
        <v>332</v>
      </c>
      <c r="AT268" s="23" t="s">
        <v>243</v>
      </c>
      <c r="AU268" s="23" t="s">
        <v>156</v>
      </c>
      <c r="AY268" s="23" t="s">
        <v>147</v>
      </c>
      <c r="BE268" s="203">
        <f t="shared" si="34"/>
        <v>0</v>
      </c>
      <c r="BF268" s="203">
        <f t="shared" si="35"/>
        <v>0</v>
      </c>
      <c r="BG268" s="203">
        <f t="shared" si="36"/>
        <v>0</v>
      </c>
      <c r="BH268" s="203">
        <f t="shared" si="37"/>
        <v>0</v>
      </c>
      <c r="BI268" s="203">
        <f t="shared" si="38"/>
        <v>0</v>
      </c>
      <c r="BJ268" s="23" t="s">
        <v>156</v>
      </c>
      <c r="BK268" s="203">
        <f t="shared" si="39"/>
        <v>0</v>
      </c>
      <c r="BL268" s="23" t="s">
        <v>242</v>
      </c>
      <c r="BM268" s="23" t="s">
        <v>1331</v>
      </c>
    </row>
    <row r="269" spans="2:65" s="1" customFormat="1" ht="22.5" customHeight="1">
      <c r="B269" s="40"/>
      <c r="C269" s="192" t="s">
        <v>622</v>
      </c>
      <c r="D269" s="192" t="s">
        <v>150</v>
      </c>
      <c r="E269" s="193" t="s">
        <v>623</v>
      </c>
      <c r="F269" s="194" t="s">
        <v>624</v>
      </c>
      <c r="G269" s="195" t="s">
        <v>153</v>
      </c>
      <c r="H269" s="196">
        <v>8</v>
      </c>
      <c r="I269" s="197"/>
      <c r="J269" s="198">
        <f t="shared" si="30"/>
        <v>0</v>
      </c>
      <c r="K269" s="194" t="s">
        <v>191</v>
      </c>
      <c r="L269" s="60"/>
      <c r="M269" s="199" t="s">
        <v>21</v>
      </c>
      <c r="N269" s="200" t="s">
        <v>42</v>
      </c>
      <c r="O269" s="41"/>
      <c r="P269" s="201">
        <f t="shared" si="31"/>
        <v>0</v>
      </c>
      <c r="Q269" s="201">
        <v>0</v>
      </c>
      <c r="R269" s="201">
        <f t="shared" si="32"/>
        <v>0</v>
      </c>
      <c r="S269" s="201">
        <v>0</v>
      </c>
      <c r="T269" s="202">
        <f t="shared" si="33"/>
        <v>0</v>
      </c>
      <c r="AR269" s="23" t="s">
        <v>242</v>
      </c>
      <c r="AT269" s="23" t="s">
        <v>150</v>
      </c>
      <c r="AU269" s="23" t="s">
        <v>156</v>
      </c>
      <c r="AY269" s="23" t="s">
        <v>147</v>
      </c>
      <c r="BE269" s="203">
        <f t="shared" si="34"/>
        <v>0</v>
      </c>
      <c r="BF269" s="203">
        <f t="shared" si="35"/>
        <v>0</v>
      </c>
      <c r="BG269" s="203">
        <f t="shared" si="36"/>
        <v>0</v>
      </c>
      <c r="BH269" s="203">
        <f t="shared" si="37"/>
        <v>0</v>
      </c>
      <c r="BI269" s="203">
        <f t="shared" si="38"/>
        <v>0</v>
      </c>
      <c r="BJ269" s="23" t="s">
        <v>156</v>
      </c>
      <c r="BK269" s="203">
        <f t="shared" si="39"/>
        <v>0</v>
      </c>
      <c r="BL269" s="23" t="s">
        <v>242</v>
      </c>
      <c r="BM269" s="23" t="s">
        <v>1332</v>
      </c>
    </row>
    <row r="270" spans="2:65" s="1" customFormat="1" ht="22.5" customHeight="1">
      <c r="B270" s="40"/>
      <c r="C270" s="231" t="s">
        <v>626</v>
      </c>
      <c r="D270" s="231" t="s">
        <v>243</v>
      </c>
      <c r="E270" s="232" t="s">
        <v>627</v>
      </c>
      <c r="F270" s="233" t="s">
        <v>628</v>
      </c>
      <c r="G270" s="234" t="s">
        <v>471</v>
      </c>
      <c r="H270" s="235">
        <v>2</v>
      </c>
      <c r="I270" s="236"/>
      <c r="J270" s="237">
        <f t="shared" si="30"/>
        <v>0</v>
      </c>
      <c r="K270" s="233" t="s">
        <v>21</v>
      </c>
      <c r="L270" s="238"/>
      <c r="M270" s="239" t="s">
        <v>21</v>
      </c>
      <c r="N270" s="240" t="s">
        <v>42</v>
      </c>
      <c r="O270" s="41"/>
      <c r="P270" s="201">
        <f t="shared" si="31"/>
        <v>0</v>
      </c>
      <c r="Q270" s="201">
        <v>0</v>
      </c>
      <c r="R270" s="201">
        <f t="shared" si="32"/>
        <v>0</v>
      </c>
      <c r="S270" s="201">
        <v>0</v>
      </c>
      <c r="T270" s="202">
        <f t="shared" si="33"/>
        <v>0</v>
      </c>
      <c r="AR270" s="23" t="s">
        <v>332</v>
      </c>
      <c r="AT270" s="23" t="s">
        <v>243</v>
      </c>
      <c r="AU270" s="23" t="s">
        <v>156</v>
      </c>
      <c r="AY270" s="23" t="s">
        <v>147</v>
      </c>
      <c r="BE270" s="203">
        <f t="shared" si="34"/>
        <v>0</v>
      </c>
      <c r="BF270" s="203">
        <f t="shared" si="35"/>
        <v>0</v>
      </c>
      <c r="BG270" s="203">
        <f t="shared" si="36"/>
        <v>0</v>
      </c>
      <c r="BH270" s="203">
        <f t="shared" si="37"/>
        <v>0</v>
      </c>
      <c r="BI270" s="203">
        <f t="shared" si="38"/>
        <v>0</v>
      </c>
      <c r="BJ270" s="23" t="s">
        <v>156</v>
      </c>
      <c r="BK270" s="203">
        <f t="shared" si="39"/>
        <v>0</v>
      </c>
      <c r="BL270" s="23" t="s">
        <v>242</v>
      </c>
      <c r="BM270" s="23" t="s">
        <v>1333</v>
      </c>
    </row>
    <row r="271" spans="2:65" s="1" customFormat="1" ht="22.5" customHeight="1">
      <c r="B271" s="40"/>
      <c r="C271" s="231" t="s">
        <v>630</v>
      </c>
      <c r="D271" s="231" t="s">
        <v>243</v>
      </c>
      <c r="E271" s="232" t="s">
        <v>631</v>
      </c>
      <c r="F271" s="233" t="s">
        <v>632</v>
      </c>
      <c r="G271" s="234" t="s">
        <v>471</v>
      </c>
      <c r="H271" s="235">
        <v>6</v>
      </c>
      <c r="I271" s="236"/>
      <c r="J271" s="237">
        <f t="shared" si="30"/>
        <v>0</v>
      </c>
      <c r="K271" s="233" t="s">
        <v>21</v>
      </c>
      <c r="L271" s="238"/>
      <c r="M271" s="239" t="s">
        <v>21</v>
      </c>
      <c r="N271" s="240" t="s">
        <v>42</v>
      </c>
      <c r="O271" s="41"/>
      <c r="P271" s="201">
        <f t="shared" si="31"/>
        <v>0</v>
      </c>
      <c r="Q271" s="201">
        <v>0</v>
      </c>
      <c r="R271" s="201">
        <f t="shared" si="32"/>
        <v>0</v>
      </c>
      <c r="S271" s="201">
        <v>0</v>
      </c>
      <c r="T271" s="202">
        <f t="shared" si="33"/>
        <v>0</v>
      </c>
      <c r="AR271" s="23" t="s">
        <v>332</v>
      </c>
      <c r="AT271" s="23" t="s">
        <v>243</v>
      </c>
      <c r="AU271" s="23" t="s">
        <v>156</v>
      </c>
      <c r="AY271" s="23" t="s">
        <v>147</v>
      </c>
      <c r="BE271" s="203">
        <f t="shared" si="34"/>
        <v>0</v>
      </c>
      <c r="BF271" s="203">
        <f t="shared" si="35"/>
        <v>0</v>
      </c>
      <c r="BG271" s="203">
        <f t="shared" si="36"/>
        <v>0</v>
      </c>
      <c r="BH271" s="203">
        <f t="shared" si="37"/>
        <v>0</v>
      </c>
      <c r="BI271" s="203">
        <f t="shared" si="38"/>
        <v>0</v>
      </c>
      <c r="BJ271" s="23" t="s">
        <v>156</v>
      </c>
      <c r="BK271" s="203">
        <f t="shared" si="39"/>
        <v>0</v>
      </c>
      <c r="BL271" s="23" t="s">
        <v>242</v>
      </c>
      <c r="BM271" s="23" t="s">
        <v>1334</v>
      </c>
    </row>
    <row r="272" spans="2:65" s="1" customFormat="1" ht="22.5" customHeight="1">
      <c r="B272" s="40"/>
      <c r="C272" s="192" t="s">
        <v>634</v>
      </c>
      <c r="D272" s="192" t="s">
        <v>150</v>
      </c>
      <c r="E272" s="193" t="s">
        <v>635</v>
      </c>
      <c r="F272" s="194" t="s">
        <v>636</v>
      </c>
      <c r="G272" s="195" t="s">
        <v>153</v>
      </c>
      <c r="H272" s="196">
        <v>1</v>
      </c>
      <c r="I272" s="197"/>
      <c r="J272" s="198">
        <f t="shared" si="30"/>
        <v>0</v>
      </c>
      <c r="K272" s="194" t="s">
        <v>191</v>
      </c>
      <c r="L272" s="60"/>
      <c r="M272" s="199" t="s">
        <v>21</v>
      </c>
      <c r="N272" s="200" t="s">
        <v>42</v>
      </c>
      <c r="O272" s="41"/>
      <c r="P272" s="201">
        <f t="shared" si="31"/>
        <v>0</v>
      </c>
      <c r="Q272" s="201">
        <v>0</v>
      </c>
      <c r="R272" s="201">
        <f t="shared" si="32"/>
        <v>0</v>
      </c>
      <c r="S272" s="201">
        <v>0</v>
      </c>
      <c r="T272" s="202">
        <f t="shared" si="33"/>
        <v>0</v>
      </c>
      <c r="AR272" s="23" t="s">
        <v>242</v>
      </c>
      <c r="AT272" s="23" t="s">
        <v>150</v>
      </c>
      <c r="AU272" s="23" t="s">
        <v>156</v>
      </c>
      <c r="AY272" s="23" t="s">
        <v>147</v>
      </c>
      <c r="BE272" s="203">
        <f t="shared" si="34"/>
        <v>0</v>
      </c>
      <c r="BF272" s="203">
        <f t="shared" si="35"/>
        <v>0</v>
      </c>
      <c r="BG272" s="203">
        <f t="shared" si="36"/>
        <v>0</v>
      </c>
      <c r="BH272" s="203">
        <f t="shared" si="37"/>
        <v>0</v>
      </c>
      <c r="BI272" s="203">
        <f t="shared" si="38"/>
        <v>0</v>
      </c>
      <c r="BJ272" s="23" t="s">
        <v>156</v>
      </c>
      <c r="BK272" s="203">
        <f t="shared" si="39"/>
        <v>0</v>
      </c>
      <c r="BL272" s="23" t="s">
        <v>242</v>
      </c>
      <c r="BM272" s="23" t="s">
        <v>1335</v>
      </c>
    </row>
    <row r="273" spans="2:65" s="1" customFormat="1" ht="22.5" customHeight="1">
      <c r="B273" s="40"/>
      <c r="C273" s="231" t="s">
        <v>638</v>
      </c>
      <c r="D273" s="231" t="s">
        <v>243</v>
      </c>
      <c r="E273" s="232" t="s">
        <v>639</v>
      </c>
      <c r="F273" s="233" t="s">
        <v>640</v>
      </c>
      <c r="G273" s="234" t="s">
        <v>153</v>
      </c>
      <c r="H273" s="235">
        <v>1</v>
      </c>
      <c r="I273" s="236"/>
      <c r="J273" s="237">
        <f t="shared" si="30"/>
        <v>0</v>
      </c>
      <c r="K273" s="233" t="s">
        <v>191</v>
      </c>
      <c r="L273" s="238"/>
      <c r="M273" s="239" t="s">
        <v>21</v>
      </c>
      <c r="N273" s="240" t="s">
        <v>42</v>
      </c>
      <c r="O273" s="41"/>
      <c r="P273" s="201">
        <f t="shared" si="31"/>
        <v>0</v>
      </c>
      <c r="Q273" s="201">
        <v>2.4000000000000001E-4</v>
      </c>
      <c r="R273" s="201">
        <f t="shared" si="32"/>
        <v>2.4000000000000001E-4</v>
      </c>
      <c r="S273" s="201">
        <v>0</v>
      </c>
      <c r="T273" s="202">
        <f t="shared" si="33"/>
        <v>0</v>
      </c>
      <c r="AR273" s="23" t="s">
        <v>332</v>
      </c>
      <c r="AT273" s="23" t="s">
        <v>243</v>
      </c>
      <c r="AU273" s="23" t="s">
        <v>156</v>
      </c>
      <c r="AY273" s="23" t="s">
        <v>147</v>
      </c>
      <c r="BE273" s="203">
        <f t="shared" si="34"/>
        <v>0</v>
      </c>
      <c r="BF273" s="203">
        <f t="shared" si="35"/>
        <v>0</v>
      </c>
      <c r="BG273" s="203">
        <f t="shared" si="36"/>
        <v>0</v>
      </c>
      <c r="BH273" s="203">
        <f t="shared" si="37"/>
        <v>0</v>
      </c>
      <c r="BI273" s="203">
        <f t="shared" si="38"/>
        <v>0</v>
      </c>
      <c r="BJ273" s="23" t="s">
        <v>156</v>
      </c>
      <c r="BK273" s="203">
        <f t="shared" si="39"/>
        <v>0</v>
      </c>
      <c r="BL273" s="23" t="s">
        <v>242</v>
      </c>
      <c r="BM273" s="23" t="s">
        <v>1336</v>
      </c>
    </row>
    <row r="274" spans="2:65" s="1" customFormat="1" ht="22.5" customHeight="1">
      <c r="B274" s="40"/>
      <c r="C274" s="192" t="s">
        <v>642</v>
      </c>
      <c r="D274" s="192" t="s">
        <v>150</v>
      </c>
      <c r="E274" s="193" t="s">
        <v>643</v>
      </c>
      <c r="F274" s="194" t="s">
        <v>644</v>
      </c>
      <c r="G274" s="195" t="s">
        <v>153</v>
      </c>
      <c r="H274" s="196">
        <v>6</v>
      </c>
      <c r="I274" s="197"/>
      <c r="J274" s="198">
        <f t="shared" si="30"/>
        <v>0</v>
      </c>
      <c r="K274" s="194" t="s">
        <v>191</v>
      </c>
      <c r="L274" s="60"/>
      <c r="M274" s="199" t="s">
        <v>21</v>
      </c>
      <c r="N274" s="200" t="s">
        <v>42</v>
      </c>
      <c r="O274" s="41"/>
      <c r="P274" s="201">
        <f t="shared" si="31"/>
        <v>0</v>
      </c>
      <c r="Q274" s="201">
        <v>0</v>
      </c>
      <c r="R274" s="201">
        <f t="shared" si="32"/>
        <v>0</v>
      </c>
      <c r="S274" s="201">
        <v>0</v>
      </c>
      <c r="T274" s="202">
        <f t="shared" si="33"/>
        <v>0</v>
      </c>
      <c r="AR274" s="23" t="s">
        <v>242</v>
      </c>
      <c r="AT274" s="23" t="s">
        <v>150</v>
      </c>
      <c r="AU274" s="23" t="s">
        <v>156</v>
      </c>
      <c r="AY274" s="23" t="s">
        <v>147</v>
      </c>
      <c r="BE274" s="203">
        <f t="shared" si="34"/>
        <v>0</v>
      </c>
      <c r="BF274" s="203">
        <f t="shared" si="35"/>
        <v>0</v>
      </c>
      <c r="BG274" s="203">
        <f t="shared" si="36"/>
        <v>0</v>
      </c>
      <c r="BH274" s="203">
        <f t="shared" si="37"/>
        <v>0</v>
      </c>
      <c r="BI274" s="203">
        <f t="shared" si="38"/>
        <v>0</v>
      </c>
      <c r="BJ274" s="23" t="s">
        <v>156</v>
      </c>
      <c r="BK274" s="203">
        <f t="shared" si="39"/>
        <v>0</v>
      </c>
      <c r="BL274" s="23" t="s">
        <v>242</v>
      </c>
      <c r="BM274" s="23" t="s">
        <v>1337</v>
      </c>
    </row>
    <row r="275" spans="2:65" s="1" customFormat="1" ht="22.5" customHeight="1">
      <c r="B275" s="40"/>
      <c r="C275" s="231" t="s">
        <v>646</v>
      </c>
      <c r="D275" s="231" t="s">
        <v>243</v>
      </c>
      <c r="E275" s="232" t="s">
        <v>647</v>
      </c>
      <c r="F275" s="233" t="s">
        <v>648</v>
      </c>
      <c r="G275" s="234" t="s">
        <v>471</v>
      </c>
      <c r="H275" s="235">
        <v>6</v>
      </c>
      <c r="I275" s="236"/>
      <c r="J275" s="237">
        <f t="shared" si="30"/>
        <v>0</v>
      </c>
      <c r="K275" s="233" t="s">
        <v>21</v>
      </c>
      <c r="L275" s="238"/>
      <c r="M275" s="239" t="s">
        <v>21</v>
      </c>
      <c r="N275" s="240" t="s">
        <v>42</v>
      </c>
      <c r="O275" s="41"/>
      <c r="P275" s="201">
        <f t="shared" si="31"/>
        <v>0</v>
      </c>
      <c r="Q275" s="201">
        <v>0</v>
      </c>
      <c r="R275" s="201">
        <f t="shared" si="32"/>
        <v>0</v>
      </c>
      <c r="S275" s="201">
        <v>0</v>
      </c>
      <c r="T275" s="202">
        <f t="shared" si="33"/>
        <v>0</v>
      </c>
      <c r="AR275" s="23" t="s">
        <v>332</v>
      </c>
      <c r="AT275" s="23" t="s">
        <v>243</v>
      </c>
      <c r="AU275" s="23" t="s">
        <v>156</v>
      </c>
      <c r="AY275" s="23" t="s">
        <v>147</v>
      </c>
      <c r="BE275" s="203">
        <f t="shared" si="34"/>
        <v>0</v>
      </c>
      <c r="BF275" s="203">
        <f t="shared" si="35"/>
        <v>0</v>
      </c>
      <c r="BG275" s="203">
        <f t="shared" si="36"/>
        <v>0</v>
      </c>
      <c r="BH275" s="203">
        <f t="shared" si="37"/>
        <v>0</v>
      </c>
      <c r="BI275" s="203">
        <f t="shared" si="38"/>
        <v>0</v>
      </c>
      <c r="BJ275" s="23" t="s">
        <v>156</v>
      </c>
      <c r="BK275" s="203">
        <f t="shared" si="39"/>
        <v>0</v>
      </c>
      <c r="BL275" s="23" t="s">
        <v>242</v>
      </c>
      <c r="BM275" s="23" t="s">
        <v>1338</v>
      </c>
    </row>
    <row r="276" spans="2:65" s="1" customFormat="1" ht="22.5" customHeight="1">
      <c r="B276" s="40"/>
      <c r="C276" s="192" t="s">
        <v>650</v>
      </c>
      <c r="D276" s="192" t="s">
        <v>150</v>
      </c>
      <c r="E276" s="193" t="s">
        <v>651</v>
      </c>
      <c r="F276" s="194" t="s">
        <v>652</v>
      </c>
      <c r="G276" s="195" t="s">
        <v>153</v>
      </c>
      <c r="H276" s="196">
        <v>1</v>
      </c>
      <c r="I276" s="197"/>
      <c r="J276" s="198">
        <f t="shared" si="30"/>
        <v>0</v>
      </c>
      <c r="K276" s="194" t="s">
        <v>191</v>
      </c>
      <c r="L276" s="60"/>
      <c r="M276" s="199" t="s">
        <v>21</v>
      </c>
      <c r="N276" s="200" t="s">
        <v>42</v>
      </c>
      <c r="O276" s="41"/>
      <c r="P276" s="201">
        <f t="shared" si="31"/>
        <v>0</v>
      </c>
      <c r="Q276" s="201">
        <v>0</v>
      </c>
      <c r="R276" s="201">
        <f t="shared" si="32"/>
        <v>0</v>
      </c>
      <c r="S276" s="201">
        <v>0</v>
      </c>
      <c r="T276" s="202">
        <f t="shared" si="33"/>
        <v>0</v>
      </c>
      <c r="AR276" s="23" t="s">
        <v>242</v>
      </c>
      <c r="AT276" s="23" t="s">
        <v>150</v>
      </c>
      <c r="AU276" s="23" t="s">
        <v>156</v>
      </c>
      <c r="AY276" s="23" t="s">
        <v>147</v>
      </c>
      <c r="BE276" s="203">
        <f t="shared" si="34"/>
        <v>0</v>
      </c>
      <c r="BF276" s="203">
        <f t="shared" si="35"/>
        <v>0</v>
      </c>
      <c r="BG276" s="203">
        <f t="shared" si="36"/>
        <v>0</v>
      </c>
      <c r="BH276" s="203">
        <f t="shared" si="37"/>
        <v>0</v>
      </c>
      <c r="BI276" s="203">
        <f t="shared" si="38"/>
        <v>0</v>
      </c>
      <c r="BJ276" s="23" t="s">
        <v>156</v>
      </c>
      <c r="BK276" s="203">
        <f t="shared" si="39"/>
        <v>0</v>
      </c>
      <c r="BL276" s="23" t="s">
        <v>242</v>
      </c>
      <c r="BM276" s="23" t="s">
        <v>1339</v>
      </c>
    </row>
    <row r="277" spans="2:65" s="1" customFormat="1" ht="22.5" customHeight="1">
      <c r="B277" s="40"/>
      <c r="C277" s="231" t="s">
        <v>654</v>
      </c>
      <c r="D277" s="231" t="s">
        <v>243</v>
      </c>
      <c r="E277" s="232" t="s">
        <v>655</v>
      </c>
      <c r="F277" s="233" t="s">
        <v>656</v>
      </c>
      <c r="G277" s="234" t="s">
        <v>21</v>
      </c>
      <c r="H277" s="235">
        <v>1</v>
      </c>
      <c r="I277" s="236"/>
      <c r="J277" s="237">
        <f t="shared" si="30"/>
        <v>0</v>
      </c>
      <c r="K277" s="233" t="s">
        <v>21</v>
      </c>
      <c r="L277" s="238"/>
      <c r="M277" s="239" t="s">
        <v>21</v>
      </c>
      <c r="N277" s="240" t="s">
        <v>42</v>
      </c>
      <c r="O277" s="41"/>
      <c r="P277" s="201">
        <f t="shared" si="31"/>
        <v>0</v>
      </c>
      <c r="Q277" s="201">
        <v>0</v>
      </c>
      <c r="R277" s="201">
        <f t="shared" si="32"/>
        <v>0</v>
      </c>
      <c r="S277" s="201">
        <v>0</v>
      </c>
      <c r="T277" s="202">
        <f t="shared" si="33"/>
        <v>0</v>
      </c>
      <c r="AR277" s="23" t="s">
        <v>332</v>
      </c>
      <c r="AT277" s="23" t="s">
        <v>243</v>
      </c>
      <c r="AU277" s="23" t="s">
        <v>156</v>
      </c>
      <c r="AY277" s="23" t="s">
        <v>147</v>
      </c>
      <c r="BE277" s="203">
        <f t="shared" si="34"/>
        <v>0</v>
      </c>
      <c r="BF277" s="203">
        <f t="shared" si="35"/>
        <v>0</v>
      </c>
      <c r="BG277" s="203">
        <f t="shared" si="36"/>
        <v>0</v>
      </c>
      <c r="BH277" s="203">
        <f t="shared" si="37"/>
        <v>0</v>
      </c>
      <c r="BI277" s="203">
        <f t="shared" si="38"/>
        <v>0</v>
      </c>
      <c r="BJ277" s="23" t="s">
        <v>156</v>
      </c>
      <c r="BK277" s="203">
        <f t="shared" si="39"/>
        <v>0</v>
      </c>
      <c r="BL277" s="23" t="s">
        <v>242</v>
      </c>
      <c r="BM277" s="23" t="s">
        <v>1340</v>
      </c>
    </row>
    <row r="278" spans="2:65" s="1" customFormat="1" ht="22.5" customHeight="1">
      <c r="B278" s="40"/>
      <c r="C278" s="192" t="s">
        <v>658</v>
      </c>
      <c r="D278" s="192" t="s">
        <v>150</v>
      </c>
      <c r="E278" s="193" t="s">
        <v>664</v>
      </c>
      <c r="F278" s="194" t="s">
        <v>665</v>
      </c>
      <c r="G278" s="195" t="s">
        <v>471</v>
      </c>
      <c r="H278" s="196">
        <v>1</v>
      </c>
      <c r="I278" s="197"/>
      <c r="J278" s="198">
        <f t="shared" si="30"/>
        <v>0</v>
      </c>
      <c r="K278" s="194" t="s">
        <v>21</v>
      </c>
      <c r="L278" s="60"/>
      <c r="M278" s="199" t="s">
        <v>21</v>
      </c>
      <c r="N278" s="200" t="s">
        <v>42</v>
      </c>
      <c r="O278" s="41"/>
      <c r="P278" s="201">
        <f t="shared" si="31"/>
        <v>0</v>
      </c>
      <c r="Q278" s="201">
        <v>0</v>
      </c>
      <c r="R278" s="201">
        <f t="shared" si="32"/>
        <v>0</v>
      </c>
      <c r="S278" s="201">
        <v>0</v>
      </c>
      <c r="T278" s="202">
        <f t="shared" si="33"/>
        <v>0</v>
      </c>
      <c r="AR278" s="23" t="s">
        <v>242</v>
      </c>
      <c r="AT278" s="23" t="s">
        <v>150</v>
      </c>
      <c r="AU278" s="23" t="s">
        <v>156</v>
      </c>
      <c r="AY278" s="23" t="s">
        <v>147</v>
      </c>
      <c r="BE278" s="203">
        <f t="shared" si="34"/>
        <v>0</v>
      </c>
      <c r="BF278" s="203">
        <f t="shared" si="35"/>
        <v>0</v>
      </c>
      <c r="BG278" s="203">
        <f t="shared" si="36"/>
        <v>0</v>
      </c>
      <c r="BH278" s="203">
        <f t="shared" si="37"/>
        <v>0</v>
      </c>
      <c r="BI278" s="203">
        <f t="shared" si="38"/>
        <v>0</v>
      </c>
      <c r="BJ278" s="23" t="s">
        <v>156</v>
      </c>
      <c r="BK278" s="203">
        <f t="shared" si="39"/>
        <v>0</v>
      </c>
      <c r="BL278" s="23" t="s">
        <v>242</v>
      </c>
      <c r="BM278" s="23" t="s">
        <v>1341</v>
      </c>
    </row>
    <row r="279" spans="2:65" s="1" customFormat="1" ht="22.5" customHeight="1">
      <c r="B279" s="40"/>
      <c r="C279" s="231" t="s">
        <v>663</v>
      </c>
      <c r="D279" s="231" t="s">
        <v>243</v>
      </c>
      <c r="E279" s="232" t="s">
        <v>668</v>
      </c>
      <c r="F279" s="233" t="s">
        <v>669</v>
      </c>
      <c r="G279" s="234" t="s">
        <v>471</v>
      </c>
      <c r="H279" s="235">
        <v>1</v>
      </c>
      <c r="I279" s="236"/>
      <c r="J279" s="237">
        <f t="shared" si="30"/>
        <v>0</v>
      </c>
      <c r="K279" s="233" t="s">
        <v>21</v>
      </c>
      <c r="L279" s="238"/>
      <c r="M279" s="239" t="s">
        <v>21</v>
      </c>
      <c r="N279" s="240" t="s">
        <v>42</v>
      </c>
      <c r="O279" s="41"/>
      <c r="P279" s="201">
        <f t="shared" si="31"/>
        <v>0</v>
      </c>
      <c r="Q279" s="201">
        <v>0</v>
      </c>
      <c r="R279" s="201">
        <f t="shared" si="32"/>
        <v>0</v>
      </c>
      <c r="S279" s="201">
        <v>0</v>
      </c>
      <c r="T279" s="202">
        <f t="shared" si="33"/>
        <v>0</v>
      </c>
      <c r="AR279" s="23" t="s">
        <v>332</v>
      </c>
      <c r="AT279" s="23" t="s">
        <v>243</v>
      </c>
      <c r="AU279" s="23" t="s">
        <v>156</v>
      </c>
      <c r="AY279" s="23" t="s">
        <v>147</v>
      </c>
      <c r="BE279" s="203">
        <f t="shared" si="34"/>
        <v>0</v>
      </c>
      <c r="BF279" s="203">
        <f t="shared" si="35"/>
        <v>0</v>
      </c>
      <c r="BG279" s="203">
        <f t="shared" si="36"/>
        <v>0</v>
      </c>
      <c r="BH279" s="203">
        <f t="shared" si="37"/>
        <v>0</v>
      </c>
      <c r="BI279" s="203">
        <f t="shared" si="38"/>
        <v>0</v>
      </c>
      <c r="BJ279" s="23" t="s">
        <v>156</v>
      </c>
      <c r="BK279" s="203">
        <f t="shared" si="39"/>
        <v>0</v>
      </c>
      <c r="BL279" s="23" t="s">
        <v>242</v>
      </c>
      <c r="BM279" s="23" t="s">
        <v>1342</v>
      </c>
    </row>
    <row r="280" spans="2:65" s="1" customFormat="1" ht="22.5" customHeight="1">
      <c r="B280" s="40"/>
      <c r="C280" s="192" t="s">
        <v>667</v>
      </c>
      <c r="D280" s="192" t="s">
        <v>150</v>
      </c>
      <c r="E280" s="193" t="s">
        <v>672</v>
      </c>
      <c r="F280" s="194" t="s">
        <v>673</v>
      </c>
      <c r="G280" s="195" t="s">
        <v>471</v>
      </c>
      <c r="H280" s="196">
        <v>1</v>
      </c>
      <c r="I280" s="197"/>
      <c r="J280" s="198">
        <f t="shared" si="30"/>
        <v>0</v>
      </c>
      <c r="K280" s="194" t="s">
        <v>21</v>
      </c>
      <c r="L280" s="60"/>
      <c r="M280" s="199" t="s">
        <v>21</v>
      </c>
      <c r="N280" s="200" t="s">
        <v>42</v>
      </c>
      <c r="O280" s="41"/>
      <c r="P280" s="201">
        <f t="shared" si="31"/>
        <v>0</v>
      </c>
      <c r="Q280" s="201">
        <v>0</v>
      </c>
      <c r="R280" s="201">
        <f t="shared" si="32"/>
        <v>0</v>
      </c>
      <c r="S280" s="201">
        <v>0</v>
      </c>
      <c r="T280" s="202">
        <f t="shared" si="33"/>
        <v>0</v>
      </c>
      <c r="AR280" s="23" t="s">
        <v>242</v>
      </c>
      <c r="AT280" s="23" t="s">
        <v>150</v>
      </c>
      <c r="AU280" s="23" t="s">
        <v>156</v>
      </c>
      <c r="AY280" s="23" t="s">
        <v>147</v>
      </c>
      <c r="BE280" s="203">
        <f t="shared" si="34"/>
        <v>0</v>
      </c>
      <c r="BF280" s="203">
        <f t="shared" si="35"/>
        <v>0</v>
      </c>
      <c r="BG280" s="203">
        <f t="shared" si="36"/>
        <v>0</v>
      </c>
      <c r="BH280" s="203">
        <f t="shared" si="37"/>
        <v>0</v>
      </c>
      <c r="BI280" s="203">
        <f t="shared" si="38"/>
        <v>0</v>
      </c>
      <c r="BJ280" s="23" t="s">
        <v>156</v>
      </c>
      <c r="BK280" s="203">
        <f t="shared" si="39"/>
        <v>0</v>
      </c>
      <c r="BL280" s="23" t="s">
        <v>242</v>
      </c>
      <c r="BM280" s="23" t="s">
        <v>1343</v>
      </c>
    </row>
    <row r="281" spans="2:65" s="1" customFormat="1" ht="22.5" customHeight="1">
      <c r="B281" s="40"/>
      <c r="C281" s="231" t="s">
        <v>671</v>
      </c>
      <c r="D281" s="231" t="s">
        <v>243</v>
      </c>
      <c r="E281" s="232" t="s">
        <v>676</v>
      </c>
      <c r="F281" s="233" t="s">
        <v>677</v>
      </c>
      <c r="G281" s="234" t="s">
        <v>471</v>
      </c>
      <c r="H281" s="235">
        <v>1</v>
      </c>
      <c r="I281" s="236"/>
      <c r="J281" s="237">
        <f t="shared" si="30"/>
        <v>0</v>
      </c>
      <c r="K281" s="233" t="s">
        <v>21</v>
      </c>
      <c r="L281" s="238"/>
      <c r="M281" s="239" t="s">
        <v>21</v>
      </c>
      <c r="N281" s="240" t="s">
        <v>42</v>
      </c>
      <c r="O281" s="41"/>
      <c r="P281" s="201">
        <f t="shared" si="31"/>
        <v>0</v>
      </c>
      <c r="Q281" s="201">
        <v>0</v>
      </c>
      <c r="R281" s="201">
        <f t="shared" si="32"/>
        <v>0</v>
      </c>
      <c r="S281" s="201">
        <v>0</v>
      </c>
      <c r="T281" s="202">
        <f t="shared" si="33"/>
        <v>0</v>
      </c>
      <c r="AR281" s="23" t="s">
        <v>332</v>
      </c>
      <c r="AT281" s="23" t="s">
        <v>243</v>
      </c>
      <c r="AU281" s="23" t="s">
        <v>156</v>
      </c>
      <c r="AY281" s="23" t="s">
        <v>147</v>
      </c>
      <c r="BE281" s="203">
        <f t="shared" si="34"/>
        <v>0</v>
      </c>
      <c r="BF281" s="203">
        <f t="shared" si="35"/>
        <v>0</v>
      </c>
      <c r="BG281" s="203">
        <f t="shared" si="36"/>
        <v>0</v>
      </c>
      <c r="BH281" s="203">
        <f t="shared" si="37"/>
        <v>0</v>
      </c>
      <c r="BI281" s="203">
        <f t="shared" si="38"/>
        <v>0</v>
      </c>
      <c r="BJ281" s="23" t="s">
        <v>156</v>
      </c>
      <c r="BK281" s="203">
        <f t="shared" si="39"/>
        <v>0</v>
      </c>
      <c r="BL281" s="23" t="s">
        <v>242</v>
      </c>
      <c r="BM281" s="23" t="s">
        <v>1344</v>
      </c>
    </row>
    <row r="282" spans="2:65" s="1" customFormat="1" ht="22.5" customHeight="1">
      <c r="B282" s="40"/>
      <c r="C282" s="192" t="s">
        <v>675</v>
      </c>
      <c r="D282" s="192" t="s">
        <v>150</v>
      </c>
      <c r="E282" s="193" t="s">
        <v>680</v>
      </c>
      <c r="F282" s="194" t="s">
        <v>681</v>
      </c>
      <c r="G282" s="195" t="s">
        <v>153</v>
      </c>
      <c r="H282" s="196">
        <v>1</v>
      </c>
      <c r="I282" s="197"/>
      <c r="J282" s="198">
        <f t="shared" si="30"/>
        <v>0</v>
      </c>
      <c r="K282" s="194" t="s">
        <v>191</v>
      </c>
      <c r="L282" s="60"/>
      <c r="M282" s="199" t="s">
        <v>21</v>
      </c>
      <c r="N282" s="200" t="s">
        <v>42</v>
      </c>
      <c r="O282" s="41"/>
      <c r="P282" s="201">
        <f t="shared" si="31"/>
        <v>0</v>
      </c>
      <c r="Q282" s="201">
        <v>0</v>
      </c>
      <c r="R282" s="201">
        <f t="shared" si="32"/>
        <v>0</v>
      </c>
      <c r="S282" s="201">
        <v>0</v>
      </c>
      <c r="T282" s="202">
        <f t="shared" si="33"/>
        <v>0</v>
      </c>
      <c r="AR282" s="23" t="s">
        <v>242</v>
      </c>
      <c r="AT282" s="23" t="s">
        <v>150</v>
      </c>
      <c r="AU282" s="23" t="s">
        <v>156</v>
      </c>
      <c r="AY282" s="23" t="s">
        <v>147</v>
      </c>
      <c r="BE282" s="203">
        <f t="shared" si="34"/>
        <v>0</v>
      </c>
      <c r="BF282" s="203">
        <f t="shared" si="35"/>
        <v>0</v>
      </c>
      <c r="BG282" s="203">
        <f t="shared" si="36"/>
        <v>0</v>
      </c>
      <c r="BH282" s="203">
        <f t="shared" si="37"/>
        <v>0</v>
      </c>
      <c r="BI282" s="203">
        <f t="shared" si="38"/>
        <v>0</v>
      </c>
      <c r="BJ282" s="23" t="s">
        <v>156</v>
      </c>
      <c r="BK282" s="203">
        <f t="shared" si="39"/>
        <v>0</v>
      </c>
      <c r="BL282" s="23" t="s">
        <v>242</v>
      </c>
      <c r="BM282" s="23" t="s">
        <v>1345</v>
      </c>
    </row>
    <row r="283" spans="2:65" s="1" customFormat="1" ht="40.5">
      <c r="B283" s="40"/>
      <c r="C283" s="62"/>
      <c r="D283" s="206" t="s">
        <v>329</v>
      </c>
      <c r="E283" s="62"/>
      <c r="F283" s="258" t="s">
        <v>683</v>
      </c>
      <c r="G283" s="62"/>
      <c r="H283" s="62"/>
      <c r="I283" s="162"/>
      <c r="J283" s="62"/>
      <c r="K283" s="62"/>
      <c r="L283" s="60"/>
      <c r="M283" s="256"/>
      <c r="N283" s="41"/>
      <c r="O283" s="41"/>
      <c r="P283" s="41"/>
      <c r="Q283" s="41"/>
      <c r="R283" s="41"/>
      <c r="S283" s="41"/>
      <c r="T283" s="77"/>
      <c r="AT283" s="23" t="s">
        <v>329</v>
      </c>
      <c r="AU283" s="23" t="s">
        <v>156</v>
      </c>
    </row>
    <row r="284" spans="2:65" s="1" customFormat="1" ht="22.5" customHeight="1">
      <c r="B284" s="40"/>
      <c r="C284" s="192" t="s">
        <v>679</v>
      </c>
      <c r="D284" s="192" t="s">
        <v>150</v>
      </c>
      <c r="E284" s="193" t="s">
        <v>685</v>
      </c>
      <c r="F284" s="194" t="s">
        <v>686</v>
      </c>
      <c r="G284" s="195" t="s">
        <v>661</v>
      </c>
      <c r="H284" s="196">
        <v>1</v>
      </c>
      <c r="I284" s="197"/>
      <c r="J284" s="198">
        <f>ROUND(I284*H284,2)</f>
        <v>0</v>
      </c>
      <c r="K284" s="194" t="s">
        <v>21</v>
      </c>
      <c r="L284" s="60"/>
      <c r="M284" s="199" t="s">
        <v>21</v>
      </c>
      <c r="N284" s="200" t="s">
        <v>42</v>
      </c>
      <c r="O284" s="41"/>
      <c r="P284" s="201">
        <f>O284*H284</f>
        <v>0</v>
      </c>
      <c r="Q284" s="201">
        <v>0</v>
      </c>
      <c r="R284" s="201">
        <f>Q284*H284</f>
        <v>0</v>
      </c>
      <c r="S284" s="201">
        <v>0</v>
      </c>
      <c r="T284" s="202">
        <f>S284*H284</f>
        <v>0</v>
      </c>
      <c r="AR284" s="23" t="s">
        <v>242</v>
      </c>
      <c r="AT284" s="23" t="s">
        <v>150</v>
      </c>
      <c r="AU284" s="23" t="s">
        <v>156</v>
      </c>
      <c r="AY284" s="23" t="s">
        <v>147</v>
      </c>
      <c r="BE284" s="203">
        <f>IF(N284="základní",J284,0)</f>
        <v>0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23" t="s">
        <v>156</v>
      </c>
      <c r="BK284" s="203">
        <f>ROUND(I284*H284,2)</f>
        <v>0</v>
      </c>
      <c r="BL284" s="23" t="s">
        <v>242</v>
      </c>
      <c r="BM284" s="23" t="s">
        <v>1346</v>
      </c>
    </row>
    <row r="285" spans="2:65" s="1" customFormat="1" ht="22.5" customHeight="1">
      <c r="B285" s="40"/>
      <c r="C285" s="192" t="s">
        <v>684</v>
      </c>
      <c r="D285" s="192" t="s">
        <v>150</v>
      </c>
      <c r="E285" s="193" t="s">
        <v>690</v>
      </c>
      <c r="F285" s="194" t="s">
        <v>691</v>
      </c>
      <c r="G285" s="195" t="s">
        <v>661</v>
      </c>
      <c r="H285" s="196">
        <v>1</v>
      </c>
      <c r="I285" s="197"/>
      <c r="J285" s="198">
        <f>ROUND(I285*H285,2)</f>
        <v>0</v>
      </c>
      <c r="K285" s="194" t="s">
        <v>21</v>
      </c>
      <c r="L285" s="60"/>
      <c r="M285" s="199" t="s">
        <v>21</v>
      </c>
      <c r="N285" s="200" t="s">
        <v>42</v>
      </c>
      <c r="O285" s="41"/>
      <c r="P285" s="201">
        <f>O285*H285</f>
        <v>0</v>
      </c>
      <c r="Q285" s="201">
        <v>0</v>
      </c>
      <c r="R285" s="201">
        <f>Q285*H285</f>
        <v>0</v>
      </c>
      <c r="S285" s="201">
        <v>0</v>
      </c>
      <c r="T285" s="202">
        <f>S285*H285</f>
        <v>0</v>
      </c>
      <c r="AR285" s="23" t="s">
        <v>242</v>
      </c>
      <c r="AT285" s="23" t="s">
        <v>150</v>
      </c>
      <c r="AU285" s="23" t="s">
        <v>156</v>
      </c>
      <c r="AY285" s="23" t="s">
        <v>147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23" t="s">
        <v>156</v>
      </c>
      <c r="BK285" s="203">
        <f>ROUND(I285*H285,2)</f>
        <v>0</v>
      </c>
      <c r="BL285" s="23" t="s">
        <v>242</v>
      </c>
      <c r="BM285" s="23" t="s">
        <v>1347</v>
      </c>
    </row>
    <row r="286" spans="2:65" s="1" customFormat="1" ht="22.5" customHeight="1">
      <c r="B286" s="40"/>
      <c r="C286" s="192" t="s">
        <v>689</v>
      </c>
      <c r="D286" s="192" t="s">
        <v>150</v>
      </c>
      <c r="E286" s="193" t="s">
        <v>694</v>
      </c>
      <c r="F286" s="194" t="s">
        <v>695</v>
      </c>
      <c r="G286" s="195" t="s">
        <v>369</v>
      </c>
      <c r="H286" s="257"/>
      <c r="I286" s="197"/>
      <c r="J286" s="198">
        <f>ROUND(I286*H286,2)</f>
        <v>0</v>
      </c>
      <c r="K286" s="194" t="s">
        <v>191</v>
      </c>
      <c r="L286" s="60"/>
      <c r="M286" s="199" t="s">
        <v>21</v>
      </c>
      <c r="N286" s="200" t="s">
        <v>42</v>
      </c>
      <c r="O286" s="41"/>
      <c r="P286" s="201">
        <f>O286*H286</f>
        <v>0</v>
      </c>
      <c r="Q286" s="201">
        <v>0</v>
      </c>
      <c r="R286" s="201">
        <f>Q286*H286</f>
        <v>0</v>
      </c>
      <c r="S286" s="201">
        <v>0</v>
      </c>
      <c r="T286" s="202">
        <f>S286*H286</f>
        <v>0</v>
      </c>
      <c r="AR286" s="23" t="s">
        <v>242</v>
      </c>
      <c r="AT286" s="23" t="s">
        <v>150</v>
      </c>
      <c r="AU286" s="23" t="s">
        <v>156</v>
      </c>
      <c r="AY286" s="23" t="s">
        <v>147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23" t="s">
        <v>156</v>
      </c>
      <c r="BK286" s="203">
        <f>ROUND(I286*H286,2)</f>
        <v>0</v>
      </c>
      <c r="BL286" s="23" t="s">
        <v>242</v>
      </c>
      <c r="BM286" s="23" t="s">
        <v>1348</v>
      </c>
    </row>
    <row r="287" spans="2:65" s="10" customFormat="1" ht="29.85" customHeight="1">
      <c r="B287" s="175"/>
      <c r="C287" s="176"/>
      <c r="D287" s="189" t="s">
        <v>69</v>
      </c>
      <c r="E287" s="190" t="s">
        <v>697</v>
      </c>
      <c r="F287" s="190" t="s">
        <v>698</v>
      </c>
      <c r="G287" s="176"/>
      <c r="H287" s="176"/>
      <c r="I287" s="179"/>
      <c r="J287" s="191">
        <f>BK287</f>
        <v>0</v>
      </c>
      <c r="K287" s="176"/>
      <c r="L287" s="181"/>
      <c r="M287" s="182"/>
      <c r="N287" s="183"/>
      <c r="O287" s="183"/>
      <c r="P287" s="184">
        <f>SUM(P288:P294)</f>
        <v>0</v>
      </c>
      <c r="Q287" s="183"/>
      <c r="R287" s="184">
        <f>SUM(R288:R294)</f>
        <v>0.30352875000000001</v>
      </c>
      <c r="S287" s="183"/>
      <c r="T287" s="185">
        <f>SUM(T288:T294)</f>
        <v>0.65625</v>
      </c>
      <c r="AR287" s="186" t="s">
        <v>156</v>
      </c>
      <c r="AT287" s="187" t="s">
        <v>69</v>
      </c>
      <c r="AU287" s="187" t="s">
        <v>78</v>
      </c>
      <c r="AY287" s="186" t="s">
        <v>147</v>
      </c>
      <c r="BK287" s="188">
        <f>SUM(BK288:BK294)</f>
        <v>0</v>
      </c>
    </row>
    <row r="288" spans="2:65" s="1" customFormat="1" ht="22.5" customHeight="1">
      <c r="B288" s="40"/>
      <c r="C288" s="192" t="s">
        <v>693</v>
      </c>
      <c r="D288" s="192" t="s">
        <v>150</v>
      </c>
      <c r="E288" s="193" t="s">
        <v>700</v>
      </c>
      <c r="F288" s="194" t="s">
        <v>701</v>
      </c>
      <c r="G288" s="195" t="s">
        <v>165</v>
      </c>
      <c r="H288" s="196">
        <v>21.875</v>
      </c>
      <c r="I288" s="197"/>
      <c r="J288" s="198">
        <f>ROUND(I288*H288,2)</f>
        <v>0</v>
      </c>
      <c r="K288" s="194" t="s">
        <v>154</v>
      </c>
      <c r="L288" s="60"/>
      <c r="M288" s="199" t="s">
        <v>21</v>
      </c>
      <c r="N288" s="200" t="s">
        <v>42</v>
      </c>
      <c r="O288" s="41"/>
      <c r="P288" s="201">
        <f>O288*H288</f>
        <v>0</v>
      </c>
      <c r="Q288" s="201">
        <v>1.38756E-2</v>
      </c>
      <c r="R288" s="201">
        <f>Q288*H288</f>
        <v>0.30352875000000001</v>
      </c>
      <c r="S288" s="201">
        <v>0</v>
      </c>
      <c r="T288" s="202">
        <f>S288*H288</f>
        <v>0</v>
      </c>
      <c r="AR288" s="23" t="s">
        <v>242</v>
      </c>
      <c r="AT288" s="23" t="s">
        <v>150</v>
      </c>
      <c r="AU288" s="23" t="s">
        <v>156</v>
      </c>
      <c r="AY288" s="23" t="s">
        <v>147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23" t="s">
        <v>156</v>
      </c>
      <c r="BK288" s="203">
        <f>ROUND(I288*H288,2)</f>
        <v>0</v>
      </c>
      <c r="BL288" s="23" t="s">
        <v>242</v>
      </c>
      <c r="BM288" s="23" t="s">
        <v>1349</v>
      </c>
    </row>
    <row r="289" spans="2:65" s="11" customFormat="1" ht="13.5">
      <c r="B289" s="204"/>
      <c r="C289" s="205"/>
      <c r="D289" s="206" t="s">
        <v>158</v>
      </c>
      <c r="E289" s="207" t="s">
        <v>21</v>
      </c>
      <c r="F289" s="208" t="s">
        <v>1350</v>
      </c>
      <c r="G289" s="205"/>
      <c r="H289" s="209">
        <v>21.875</v>
      </c>
      <c r="I289" s="210"/>
      <c r="J289" s="205"/>
      <c r="K289" s="205"/>
      <c r="L289" s="211"/>
      <c r="M289" s="212"/>
      <c r="N289" s="213"/>
      <c r="O289" s="213"/>
      <c r="P289" s="213"/>
      <c r="Q289" s="213"/>
      <c r="R289" s="213"/>
      <c r="S289" s="213"/>
      <c r="T289" s="214"/>
      <c r="AT289" s="215" t="s">
        <v>158</v>
      </c>
      <c r="AU289" s="215" t="s">
        <v>156</v>
      </c>
      <c r="AV289" s="11" t="s">
        <v>156</v>
      </c>
      <c r="AW289" s="11" t="s">
        <v>34</v>
      </c>
      <c r="AX289" s="11" t="s">
        <v>78</v>
      </c>
      <c r="AY289" s="215" t="s">
        <v>147</v>
      </c>
    </row>
    <row r="290" spans="2:65" s="1" customFormat="1" ht="22.5" customHeight="1">
      <c r="B290" s="40"/>
      <c r="C290" s="192" t="s">
        <v>699</v>
      </c>
      <c r="D290" s="192" t="s">
        <v>150</v>
      </c>
      <c r="E290" s="193" t="s">
        <v>705</v>
      </c>
      <c r="F290" s="194" t="s">
        <v>706</v>
      </c>
      <c r="G290" s="195" t="s">
        <v>165</v>
      </c>
      <c r="H290" s="196">
        <v>21.875</v>
      </c>
      <c r="I290" s="197"/>
      <c r="J290" s="198">
        <f>ROUND(I290*H290,2)</f>
        <v>0</v>
      </c>
      <c r="K290" s="194" t="s">
        <v>154</v>
      </c>
      <c r="L290" s="60"/>
      <c r="M290" s="199" t="s">
        <v>21</v>
      </c>
      <c r="N290" s="200" t="s">
        <v>42</v>
      </c>
      <c r="O290" s="41"/>
      <c r="P290" s="201">
        <f>O290*H290</f>
        <v>0</v>
      </c>
      <c r="Q290" s="201">
        <v>0</v>
      </c>
      <c r="R290" s="201">
        <f>Q290*H290</f>
        <v>0</v>
      </c>
      <c r="S290" s="201">
        <v>0.03</v>
      </c>
      <c r="T290" s="202">
        <f>S290*H290</f>
        <v>0.65625</v>
      </c>
      <c r="AR290" s="23" t="s">
        <v>242</v>
      </c>
      <c r="AT290" s="23" t="s">
        <v>150</v>
      </c>
      <c r="AU290" s="23" t="s">
        <v>156</v>
      </c>
      <c r="AY290" s="23" t="s">
        <v>147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23" t="s">
        <v>156</v>
      </c>
      <c r="BK290" s="203">
        <f>ROUND(I290*H290,2)</f>
        <v>0</v>
      </c>
      <c r="BL290" s="23" t="s">
        <v>242</v>
      </c>
      <c r="BM290" s="23" t="s">
        <v>1351</v>
      </c>
    </row>
    <row r="291" spans="2:65" s="11" customFormat="1" ht="13.5">
      <c r="B291" s="204"/>
      <c r="C291" s="205"/>
      <c r="D291" s="216" t="s">
        <v>158</v>
      </c>
      <c r="E291" s="217" t="s">
        <v>21</v>
      </c>
      <c r="F291" s="218" t="s">
        <v>708</v>
      </c>
      <c r="G291" s="205"/>
      <c r="H291" s="219">
        <v>10.91</v>
      </c>
      <c r="I291" s="210"/>
      <c r="J291" s="205"/>
      <c r="K291" s="205"/>
      <c r="L291" s="211"/>
      <c r="M291" s="212"/>
      <c r="N291" s="213"/>
      <c r="O291" s="213"/>
      <c r="P291" s="213"/>
      <c r="Q291" s="213"/>
      <c r="R291" s="213"/>
      <c r="S291" s="213"/>
      <c r="T291" s="214"/>
      <c r="AT291" s="215" t="s">
        <v>158</v>
      </c>
      <c r="AU291" s="215" t="s">
        <v>156</v>
      </c>
      <c r="AV291" s="11" t="s">
        <v>156</v>
      </c>
      <c r="AW291" s="11" t="s">
        <v>34</v>
      </c>
      <c r="AX291" s="11" t="s">
        <v>70</v>
      </c>
      <c r="AY291" s="215" t="s">
        <v>147</v>
      </c>
    </row>
    <row r="292" spans="2:65" s="11" customFormat="1" ht="13.5">
      <c r="B292" s="204"/>
      <c r="C292" s="205"/>
      <c r="D292" s="216" t="s">
        <v>158</v>
      </c>
      <c r="E292" s="217" t="s">
        <v>21</v>
      </c>
      <c r="F292" s="218" t="s">
        <v>710</v>
      </c>
      <c r="G292" s="205"/>
      <c r="H292" s="219">
        <v>10.965</v>
      </c>
      <c r="I292" s="210"/>
      <c r="J292" s="205"/>
      <c r="K292" s="205"/>
      <c r="L292" s="211"/>
      <c r="M292" s="212"/>
      <c r="N292" s="213"/>
      <c r="O292" s="213"/>
      <c r="P292" s="213"/>
      <c r="Q292" s="213"/>
      <c r="R292" s="213"/>
      <c r="S292" s="213"/>
      <c r="T292" s="214"/>
      <c r="AT292" s="215" t="s">
        <v>158</v>
      </c>
      <c r="AU292" s="215" t="s">
        <v>156</v>
      </c>
      <c r="AV292" s="11" t="s">
        <v>156</v>
      </c>
      <c r="AW292" s="11" t="s">
        <v>34</v>
      </c>
      <c r="AX292" s="11" t="s">
        <v>70</v>
      </c>
      <c r="AY292" s="215" t="s">
        <v>147</v>
      </c>
    </row>
    <row r="293" spans="2:65" s="12" customFormat="1" ht="13.5">
      <c r="B293" s="220"/>
      <c r="C293" s="221"/>
      <c r="D293" s="206" t="s">
        <v>158</v>
      </c>
      <c r="E293" s="222" t="s">
        <v>21</v>
      </c>
      <c r="F293" s="223" t="s">
        <v>170</v>
      </c>
      <c r="G293" s="221"/>
      <c r="H293" s="224">
        <v>21.875</v>
      </c>
      <c r="I293" s="225"/>
      <c r="J293" s="221"/>
      <c r="K293" s="221"/>
      <c r="L293" s="226"/>
      <c r="M293" s="227"/>
      <c r="N293" s="228"/>
      <c r="O293" s="228"/>
      <c r="P293" s="228"/>
      <c r="Q293" s="228"/>
      <c r="R293" s="228"/>
      <c r="S293" s="228"/>
      <c r="T293" s="229"/>
      <c r="AT293" s="230" t="s">
        <v>158</v>
      </c>
      <c r="AU293" s="230" t="s">
        <v>156</v>
      </c>
      <c r="AV293" s="12" t="s">
        <v>155</v>
      </c>
      <c r="AW293" s="12" t="s">
        <v>34</v>
      </c>
      <c r="AX293" s="12" t="s">
        <v>78</v>
      </c>
      <c r="AY293" s="230" t="s">
        <v>147</v>
      </c>
    </row>
    <row r="294" spans="2:65" s="1" customFormat="1" ht="22.5" customHeight="1">
      <c r="B294" s="40"/>
      <c r="C294" s="192" t="s">
        <v>704</v>
      </c>
      <c r="D294" s="192" t="s">
        <v>150</v>
      </c>
      <c r="E294" s="193" t="s">
        <v>713</v>
      </c>
      <c r="F294" s="194" t="s">
        <v>714</v>
      </c>
      <c r="G294" s="195" t="s">
        <v>369</v>
      </c>
      <c r="H294" s="257"/>
      <c r="I294" s="197"/>
      <c r="J294" s="198">
        <f>ROUND(I294*H294,2)</f>
        <v>0</v>
      </c>
      <c r="K294" s="194" t="s">
        <v>191</v>
      </c>
      <c r="L294" s="60"/>
      <c r="M294" s="199" t="s">
        <v>21</v>
      </c>
      <c r="N294" s="200" t="s">
        <v>42</v>
      </c>
      <c r="O294" s="41"/>
      <c r="P294" s="201">
        <f>O294*H294</f>
        <v>0</v>
      </c>
      <c r="Q294" s="201">
        <v>0</v>
      </c>
      <c r="R294" s="201">
        <f>Q294*H294</f>
        <v>0</v>
      </c>
      <c r="S294" s="201">
        <v>0</v>
      </c>
      <c r="T294" s="202">
        <f>S294*H294</f>
        <v>0</v>
      </c>
      <c r="AR294" s="23" t="s">
        <v>242</v>
      </c>
      <c r="AT294" s="23" t="s">
        <v>150</v>
      </c>
      <c r="AU294" s="23" t="s">
        <v>156</v>
      </c>
      <c r="AY294" s="23" t="s">
        <v>147</v>
      </c>
      <c r="BE294" s="203">
        <f>IF(N294="základní",J294,0)</f>
        <v>0</v>
      </c>
      <c r="BF294" s="203">
        <f>IF(N294="snížená",J294,0)</f>
        <v>0</v>
      </c>
      <c r="BG294" s="203">
        <f>IF(N294="zákl. přenesená",J294,0)</f>
        <v>0</v>
      </c>
      <c r="BH294" s="203">
        <f>IF(N294="sníž. přenesená",J294,0)</f>
        <v>0</v>
      </c>
      <c r="BI294" s="203">
        <f>IF(N294="nulová",J294,0)</f>
        <v>0</v>
      </c>
      <c r="BJ294" s="23" t="s">
        <v>156</v>
      </c>
      <c r="BK294" s="203">
        <f>ROUND(I294*H294,2)</f>
        <v>0</v>
      </c>
      <c r="BL294" s="23" t="s">
        <v>242</v>
      </c>
      <c r="BM294" s="23" t="s">
        <v>1352</v>
      </c>
    </row>
    <row r="295" spans="2:65" s="10" customFormat="1" ht="29.85" customHeight="1">
      <c r="B295" s="175"/>
      <c r="C295" s="176"/>
      <c r="D295" s="189" t="s">
        <v>69</v>
      </c>
      <c r="E295" s="190" t="s">
        <v>716</v>
      </c>
      <c r="F295" s="190" t="s">
        <v>717</v>
      </c>
      <c r="G295" s="176"/>
      <c r="H295" s="176"/>
      <c r="I295" s="179"/>
      <c r="J295" s="191">
        <f>BK295</f>
        <v>0</v>
      </c>
      <c r="K295" s="176"/>
      <c r="L295" s="181"/>
      <c r="M295" s="182"/>
      <c r="N295" s="183"/>
      <c r="O295" s="183"/>
      <c r="P295" s="184">
        <f>SUM(P296:P298)</f>
        <v>0</v>
      </c>
      <c r="Q295" s="183"/>
      <c r="R295" s="184">
        <f>SUM(R296:R298)</f>
        <v>2.4275999999999999E-2</v>
      </c>
      <c r="S295" s="183"/>
      <c r="T295" s="185">
        <f>SUM(T296:T298)</f>
        <v>0</v>
      </c>
      <c r="AR295" s="186" t="s">
        <v>156</v>
      </c>
      <c r="AT295" s="187" t="s">
        <v>69</v>
      </c>
      <c r="AU295" s="187" t="s">
        <v>78</v>
      </c>
      <c r="AY295" s="186" t="s">
        <v>147</v>
      </c>
      <c r="BK295" s="188">
        <f>SUM(BK296:BK298)</f>
        <v>0</v>
      </c>
    </row>
    <row r="296" spans="2:65" s="1" customFormat="1" ht="22.5" customHeight="1">
      <c r="B296" s="40"/>
      <c r="C296" s="192" t="s">
        <v>712</v>
      </c>
      <c r="D296" s="192" t="s">
        <v>150</v>
      </c>
      <c r="E296" s="193" t="s">
        <v>719</v>
      </c>
      <c r="F296" s="194" t="s">
        <v>720</v>
      </c>
      <c r="G296" s="195" t="s">
        <v>276</v>
      </c>
      <c r="H296" s="196">
        <v>2.8</v>
      </c>
      <c r="I296" s="197"/>
      <c r="J296" s="198">
        <f>ROUND(I296*H296,2)</f>
        <v>0</v>
      </c>
      <c r="K296" s="194" t="s">
        <v>191</v>
      </c>
      <c r="L296" s="60"/>
      <c r="M296" s="199" t="s">
        <v>21</v>
      </c>
      <c r="N296" s="200" t="s">
        <v>42</v>
      </c>
      <c r="O296" s="41"/>
      <c r="P296" s="201">
        <f>O296*H296</f>
        <v>0</v>
      </c>
      <c r="Q296" s="201">
        <v>8.6700000000000006E-3</v>
      </c>
      <c r="R296" s="201">
        <f>Q296*H296</f>
        <v>2.4275999999999999E-2</v>
      </c>
      <c r="S296" s="201">
        <v>0</v>
      </c>
      <c r="T296" s="202">
        <f>S296*H296</f>
        <v>0</v>
      </c>
      <c r="AR296" s="23" t="s">
        <v>242</v>
      </c>
      <c r="AT296" s="23" t="s">
        <v>150</v>
      </c>
      <c r="AU296" s="23" t="s">
        <v>156</v>
      </c>
      <c r="AY296" s="23" t="s">
        <v>147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23" t="s">
        <v>156</v>
      </c>
      <c r="BK296" s="203">
        <f>ROUND(I296*H296,2)</f>
        <v>0</v>
      </c>
      <c r="BL296" s="23" t="s">
        <v>242</v>
      </c>
      <c r="BM296" s="23" t="s">
        <v>1353</v>
      </c>
    </row>
    <row r="297" spans="2:65" s="1" customFormat="1" ht="27">
      <c r="B297" s="40"/>
      <c r="C297" s="62"/>
      <c r="D297" s="206" t="s">
        <v>329</v>
      </c>
      <c r="E297" s="62"/>
      <c r="F297" s="258" t="s">
        <v>722</v>
      </c>
      <c r="G297" s="62"/>
      <c r="H297" s="62"/>
      <c r="I297" s="162"/>
      <c r="J297" s="62"/>
      <c r="K297" s="62"/>
      <c r="L297" s="60"/>
      <c r="M297" s="256"/>
      <c r="N297" s="41"/>
      <c r="O297" s="41"/>
      <c r="P297" s="41"/>
      <c r="Q297" s="41"/>
      <c r="R297" s="41"/>
      <c r="S297" s="41"/>
      <c r="T297" s="77"/>
      <c r="AT297" s="23" t="s">
        <v>329</v>
      </c>
      <c r="AU297" s="23" t="s">
        <v>156</v>
      </c>
    </row>
    <row r="298" spans="2:65" s="1" customFormat="1" ht="22.5" customHeight="1">
      <c r="B298" s="40"/>
      <c r="C298" s="192" t="s">
        <v>718</v>
      </c>
      <c r="D298" s="192" t="s">
        <v>150</v>
      </c>
      <c r="E298" s="193" t="s">
        <v>724</v>
      </c>
      <c r="F298" s="194" t="s">
        <v>725</v>
      </c>
      <c r="G298" s="195" t="s">
        <v>369</v>
      </c>
      <c r="H298" s="257"/>
      <c r="I298" s="197"/>
      <c r="J298" s="198">
        <f>ROUND(I298*H298,2)</f>
        <v>0</v>
      </c>
      <c r="K298" s="194" t="s">
        <v>191</v>
      </c>
      <c r="L298" s="60"/>
      <c r="M298" s="199" t="s">
        <v>21</v>
      </c>
      <c r="N298" s="200" t="s">
        <v>42</v>
      </c>
      <c r="O298" s="41"/>
      <c r="P298" s="201">
        <f>O298*H298</f>
        <v>0</v>
      </c>
      <c r="Q298" s="201">
        <v>0</v>
      </c>
      <c r="R298" s="201">
        <f>Q298*H298</f>
        <v>0</v>
      </c>
      <c r="S298" s="201">
        <v>0</v>
      </c>
      <c r="T298" s="202">
        <f>S298*H298</f>
        <v>0</v>
      </c>
      <c r="AR298" s="23" t="s">
        <v>242</v>
      </c>
      <c r="AT298" s="23" t="s">
        <v>150</v>
      </c>
      <c r="AU298" s="23" t="s">
        <v>156</v>
      </c>
      <c r="AY298" s="23" t="s">
        <v>147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23" t="s">
        <v>156</v>
      </c>
      <c r="BK298" s="203">
        <f>ROUND(I298*H298,2)</f>
        <v>0</v>
      </c>
      <c r="BL298" s="23" t="s">
        <v>242</v>
      </c>
      <c r="BM298" s="23" t="s">
        <v>1354</v>
      </c>
    </row>
    <row r="299" spans="2:65" s="10" customFormat="1" ht="29.85" customHeight="1">
      <c r="B299" s="175"/>
      <c r="C299" s="176"/>
      <c r="D299" s="189" t="s">
        <v>69</v>
      </c>
      <c r="E299" s="190" t="s">
        <v>727</v>
      </c>
      <c r="F299" s="190" t="s">
        <v>728</v>
      </c>
      <c r="G299" s="176"/>
      <c r="H299" s="176"/>
      <c r="I299" s="179"/>
      <c r="J299" s="191">
        <f>BK299</f>
        <v>0</v>
      </c>
      <c r="K299" s="176"/>
      <c r="L299" s="181"/>
      <c r="M299" s="182"/>
      <c r="N299" s="183"/>
      <c r="O299" s="183"/>
      <c r="P299" s="184">
        <f>SUM(P300:P319)</f>
        <v>0</v>
      </c>
      <c r="Q299" s="183"/>
      <c r="R299" s="184">
        <f>SUM(R300:R319)</f>
        <v>0.13392999999999999</v>
      </c>
      <c r="S299" s="183"/>
      <c r="T299" s="185">
        <f>SUM(T300:T319)</f>
        <v>0.7014260000000001</v>
      </c>
      <c r="AR299" s="186" t="s">
        <v>156</v>
      </c>
      <c r="AT299" s="187" t="s">
        <v>69</v>
      </c>
      <c r="AU299" s="187" t="s">
        <v>78</v>
      </c>
      <c r="AY299" s="186" t="s">
        <v>147</v>
      </c>
      <c r="BK299" s="188">
        <f>SUM(BK300:BK319)</f>
        <v>0</v>
      </c>
    </row>
    <row r="300" spans="2:65" s="1" customFormat="1" ht="22.5" customHeight="1">
      <c r="B300" s="40"/>
      <c r="C300" s="192" t="s">
        <v>723</v>
      </c>
      <c r="D300" s="192" t="s">
        <v>150</v>
      </c>
      <c r="E300" s="193" t="s">
        <v>1355</v>
      </c>
      <c r="F300" s="194" t="s">
        <v>1356</v>
      </c>
      <c r="G300" s="195" t="s">
        <v>165</v>
      </c>
      <c r="H300" s="196">
        <v>3.7</v>
      </c>
      <c r="I300" s="197"/>
      <c r="J300" s="198">
        <f>ROUND(I300*H300,2)</f>
        <v>0</v>
      </c>
      <c r="K300" s="194" t="s">
        <v>191</v>
      </c>
      <c r="L300" s="60"/>
      <c r="M300" s="199" t="s">
        <v>21</v>
      </c>
      <c r="N300" s="200" t="s">
        <v>42</v>
      </c>
      <c r="O300" s="41"/>
      <c r="P300" s="201">
        <f>O300*H300</f>
        <v>0</v>
      </c>
      <c r="Q300" s="201">
        <v>0</v>
      </c>
      <c r="R300" s="201">
        <f>Q300*H300</f>
        <v>0</v>
      </c>
      <c r="S300" s="201">
        <v>1.098E-2</v>
      </c>
      <c r="T300" s="202">
        <f>S300*H300</f>
        <v>4.0626000000000002E-2</v>
      </c>
      <c r="AR300" s="23" t="s">
        <v>242</v>
      </c>
      <c r="AT300" s="23" t="s">
        <v>150</v>
      </c>
      <c r="AU300" s="23" t="s">
        <v>156</v>
      </c>
      <c r="AY300" s="23" t="s">
        <v>147</v>
      </c>
      <c r="BE300" s="203">
        <f>IF(N300="základní",J300,0)</f>
        <v>0</v>
      </c>
      <c r="BF300" s="203">
        <f>IF(N300="snížená",J300,0)</f>
        <v>0</v>
      </c>
      <c r="BG300" s="203">
        <f>IF(N300="zákl. přenesená",J300,0)</f>
        <v>0</v>
      </c>
      <c r="BH300" s="203">
        <f>IF(N300="sníž. přenesená",J300,0)</f>
        <v>0</v>
      </c>
      <c r="BI300" s="203">
        <f>IF(N300="nulová",J300,0)</f>
        <v>0</v>
      </c>
      <c r="BJ300" s="23" t="s">
        <v>156</v>
      </c>
      <c r="BK300" s="203">
        <f>ROUND(I300*H300,2)</f>
        <v>0</v>
      </c>
      <c r="BL300" s="23" t="s">
        <v>242</v>
      </c>
      <c r="BM300" s="23" t="s">
        <v>1357</v>
      </c>
    </row>
    <row r="301" spans="2:65" s="11" customFormat="1" ht="13.5">
      <c r="B301" s="204"/>
      <c r="C301" s="205"/>
      <c r="D301" s="206" t="s">
        <v>158</v>
      </c>
      <c r="E301" s="207" t="s">
        <v>21</v>
      </c>
      <c r="F301" s="208" t="s">
        <v>1358</v>
      </c>
      <c r="G301" s="205"/>
      <c r="H301" s="209">
        <v>3.7</v>
      </c>
      <c r="I301" s="210"/>
      <c r="J301" s="205"/>
      <c r="K301" s="205"/>
      <c r="L301" s="211"/>
      <c r="M301" s="212"/>
      <c r="N301" s="213"/>
      <c r="O301" s="213"/>
      <c r="P301" s="213"/>
      <c r="Q301" s="213"/>
      <c r="R301" s="213"/>
      <c r="S301" s="213"/>
      <c r="T301" s="214"/>
      <c r="AT301" s="215" t="s">
        <v>158</v>
      </c>
      <c r="AU301" s="215" t="s">
        <v>156</v>
      </c>
      <c r="AV301" s="11" t="s">
        <v>156</v>
      </c>
      <c r="AW301" s="11" t="s">
        <v>34</v>
      </c>
      <c r="AX301" s="11" t="s">
        <v>78</v>
      </c>
      <c r="AY301" s="215" t="s">
        <v>147</v>
      </c>
    </row>
    <row r="302" spans="2:65" s="1" customFormat="1" ht="22.5" customHeight="1">
      <c r="B302" s="40"/>
      <c r="C302" s="192" t="s">
        <v>729</v>
      </c>
      <c r="D302" s="192" t="s">
        <v>150</v>
      </c>
      <c r="E302" s="193" t="s">
        <v>730</v>
      </c>
      <c r="F302" s="194" t="s">
        <v>731</v>
      </c>
      <c r="G302" s="195" t="s">
        <v>153</v>
      </c>
      <c r="H302" s="196">
        <v>6</v>
      </c>
      <c r="I302" s="197"/>
      <c r="J302" s="198">
        <f t="shared" ref="J302:J313" si="40">ROUND(I302*H302,2)</f>
        <v>0</v>
      </c>
      <c r="K302" s="194" t="s">
        <v>154</v>
      </c>
      <c r="L302" s="60"/>
      <c r="M302" s="199" t="s">
        <v>21</v>
      </c>
      <c r="N302" s="200" t="s">
        <v>42</v>
      </c>
      <c r="O302" s="41"/>
      <c r="P302" s="201">
        <f t="shared" ref="P302:P313" si="41">O302*H302</f>
        <v>0</v>
      </c>
      <c r="Q302" s="201">
        <v>0</v>
      </c>
      <c r="R302" s="201">
        <f t="shared" ref="R302:R313" si="42">Q302*H302</f>
        <v>0</v>
      </c>
      <c r="S302" s="201">
        <v>0</v>
      </c>
      <c r="T302" s="202">
        <f t="shared" ref="T302:T313" si="43">S302*H302</f>
        <v>0</v>
      </c>
      <c r="AR302" s="23" t="s">
        <v>242</v>
      </c>
      <c r="AT302" s="23" t="s">
        <v>150</v>
      </c>
      <c r="AU302" s="23" t="s">
        <v>156</v>
      </c>
      <c r="AY302" s="23" t="s">
        <v>147</v>
      </c>
      <c r="BE302" s="203">
        <f t="shared" ref="BE302:BE313" si="44">IF(N302="základní",J302,0)</f>
        <v>0</v>
      </c>
      <c r="BF302" s="203">
        <f t="shared" ref="BF302:BF313" si="45">IF(N302="snížená",J302,0)</f>
        <v>0</v>
      </c>
      <c r="BG302" s="203">
        <f t="shared" ref="BG302:BG313" si="46">IF(N302="zákl. přenesená",J302,0)</f>
        <v>0</v>
      </c>
      <c r="BH302" s="203">
        <f t="shared" ref="BH302:BH313" si="47">IF(N302="sníž. přenesená",J302,0)</f>
        <v>0</v>
      </c>
      <c r="BI302" s="203">
        <f t="shared" ref="BI302:BI313" si="48">IF(N302="nulová",J302,0)</f>
        <v>0</v>
      </c>
      <c r="BJ302" s="23" t="s">
        <v>156</v>
      </c>
      <c r="BK302" s="203">
        <f t="shared" ref="BK302:BK313" si="49">ROUND(I302*H302,2)</f>
        <v>0</v>
      </c>
      <c r="BL302" s="23" t="s">
        <v>242</v>
      </c>
      <c r="BM302" s="23" t="s">
        <v>1359</v>
      </c>
    </row>
    <row r="303" spans="2:65" s="1" customFormat="1" ht="22.5" customHeight="1">
      <c r="B303" s="40"/>
      <c r="C303" s="231" t="s">
        <v>733</v>
      </c>
      <c r="D303" s="231" t="s">
        <v>243</v>
      </c>
      <c r="E303" s="232" t="s">
        <v>734</v>
      </c>
      <c r="F303" s="233" t="s">
        <v>735</v>
      </c>
      <c r="G303" s="234" t="s">
        <v>153</v>
      </c>
      <c r="H303" s="235">
        <v>3</v>
      </c>
      <c r="I303" s="236"/>
      <c r="J303" s="237">
        <f t="shared" si="40"/>
        <v>0</v>
      </c>
      <c r="K303" s="233" t="s">
        <v>154</v>
      </c>
      <c r="L303" s="238"/>
      <c r="M303" s="239" t="s">
        <v>21</v>
      </c>
      <c r="N303" s="240" t="s">
        <v>42</v>
      </c>
      <c r="O303" s="41"/>
      <c r="P303" s="201">
        <f t="shared" si="41"/>
        <v>0</v>
      </c>
      <c r="Q303" s="201">
        <v>1.38E-2</v>
      </c>
      <c r="R303" s="201">
        <f t="shared" si="42"/>
        <v>4.1399999999999999E-2</v>
      </c>
      <c r="S303" s="201">
        <v>0</v>
      </c>
      <c r="T303" s="202">
        <f t="shared" si="43"/>
        <v>0</v>
      </c>
      <c r="AR303" s="23" t="s">
        <v>332</v>
      </c>
      <c r="AT303" s="23" t="s">
        <v>243</v>
      </c>
      <c r="AU303" s="23" t="s">
        <v>156</v>
      </c>
      <c r="AY303" s="23" t="s">
        <v>147</v>
      </c>
      <c r="BE303" s="203">
        <f t="shared" si="44"/>
        <v>0</v>
      </c>
      <c r="BF303" s="203">
        <f t="shared" si="45"/>
        <v>0</v>
      </c>
      <c r="BG303" s="203">
        <f t="shared" si="46"/>
        <v>0</v>
      </c>
      <c r="BH303" s="203">
        <f t="shared" si="47"/>
        <v>0</v>
      </c>
      <c r="BI303" s="203">
        <f t="shared" si="48"/>
        <v>0</v>
      </c>
      <c r="BJ303" s="23" t="s">
        <v>156</v>
      </c>
      <c r="BK303" s="203">
        <f t="shared" si="49"/>
        <v>0</v>
      </c>
      <c r="BL303" s="23" t="s">
        <v>242</v>
      </c>
      <c r="BM303" s="23" t="s">
        <v>1360</v>
      </c>
    </row>
    <row r="304" spans="2:65" s="1" customFormat="1" ht="22.5" customHeight="1">
      <c r="B304" s="40"/>
      <c r="C304" s="231" t="s">
        <v>737</v>
      </c>
      <c r="D304" s="231" t="s">
        <v>243</v>
      </c>
      <c r="E304" s="232" t="s">
        <v>738</v>
      </c>
      <c r="F304" s="233" t="s">
        <v>739</v>
      </c>
      <c r="G304" s="234" t="s">
        <v>153</v>
      </c>
      <c r="H304" s="235">
        <v>2</v>
      </c>
      <c r="I304" s="236"/>
      <c r="J304" s="237">
        <f t="shared" si="40"/>
        <v>0</v>
      </c>
      <c r="K304" s="233" t="s">
        <v>154</v>
      </c>
      <c r="L304" s="238"/>
      <c r="M304" s="239" t="s">
        <v>21</v>
      </c>
      <c r="N304" s="240" t="s">
        <v>42</v>
      </c>
      <c r="O304" s="41"/>
      <c r="P304" s="201">
        <f t="shared" si="41"/>
        <v>0</v>
      </c>
      <c r="Q304" s="201">
        <v>2.0500000000000001E-2</v>
      </c>
      <c r="R304" s="201">
        <f t="shared" si="42"/>
        <v>4.1000000000000002E-2</v>
      </c>
      <c r="S304" s="201">
        <v>0</v>
      </c>
      <c r="T304" s="202">
        <f t="shared" si="43"/>
        <v>0</v>
      </c>
      <c r="AR304" s="23" t="s">
        <v>332</v>
      </c>
      <c r="AT304" s="23" t="s">
        <v>243</v>
      </c>
      <c r="AU304" s="23" t="s">
        <v>156</v>
      </c>
      <c r="AY304" s="23" t="s">
        <v>147</v>
      </c>
      <c r="BE304" s="203">
        <f t="shared" si="44"/>
        <v>0</v>
      </c>
      <c r="BF304" s="203">
        <f t="shared" si="45"/>
        <v>0</v>
      </c>
      <c r="BG304" s="203">
        <f t="shared" si="46"/>
        <v>0</v>
      </c>
      <c r="BH304" s="203">
        <f t="shared" si="47"/>
        <v>0</v>
      </c>
      <c r="BI304" s="203">
        <f t="shared" si="48"/>
        <v>0</v>
      </c>
      <c r="BJ304" s="23" t="s">
        <v>156</v>
      </c>
      <c r="BK304" s="203">
        <f t="shared" si="49"/>
        <v>0</v>
      </c>
      <c r="BL304" s="23" t="s">
        <v>242</v>
      </c>
      <c r="BM304" s="23" t="s">
        <v>1361</v>
      </c>
    </row>
    <row r="305" spans="2:65" s="1" customFormat="1" ht="22.5" customHeight="1">
      <c r="B305" s="40"/>
      <c r="C305" s="231" t="s">
        <v>741</v>
      </c>
      <c r="D305" s="231" t="s">
        <v>243</v>
      </c>
      <c r="E305" s="232" t="s">
        <v>742</v>
      </c>
      <c r="F305" s="233" t="s">
        <v>743</v>
      </c>
      <c r="G305" s="234" t="s">
        <v>153</v>
      </c>
      <c r="H305" s="235">
        <v>1</v>
      </c>
      <c r="I305" s="236"/>
      <c r="J305" s="237">
        <f t="shared" si="40"/>
        <v>0</v>
      </c>
      <c r="K305" s="233" t="s">
        <v>154</v>
      </c>
      <c r="L305" s="238"/>
      <c r="M305" s="239" t="s">
        <v>21</v>
      </c>
      <c r="N305" s="240" t="s">
        <v>42</v>
      </c>
      <c r="O305" s="41"/>
      <c r="P305" s="201">
        <f t="shared" si="41"/>
        <v>0</v>
      </c>
      <c r="Q305" s="201">
        <v>1.6E-2</v>
      </c>
      <c r="R305" s="201">
        <f t="shared" si="42"/>
        <v>1.6E-2</v>
      </c>
      <c r="S305" s="201">
        <v>0</v>
      </c>
      <c r="T305" s="202">
        <f t="shared" si="43"/>
        <v>0</v>
      </c>
      <c r="AR305" s="23" t="s">
        <v>332</v>
      </c>
      <c r="AT305" s="23" t="s">
        <v>243</v>
      </c>
      <c r="AU305" s="23" t="s">
        <v>156</v>
      </c>
      <c r="AY305" s="23" t="s">
        <v>147</v>
      </c>
      <c r="BE305" s="203">
        <f t="shared" si="44"/>
        <v>0</v>
      </c>
      <c r="BF305" s="203">
        <f t="shared" si="45"/>
        <v>0</v>
      </c>
      <c r="BG305" s="203">
        <f t="shared" si="46"/>
        <v>0</v>
      </c>
      <c r="BH305" s="203">
        <f t="shared" si="47"/>
        <v>0</v>
      </c>
      <c r="BI305" s="203">
        <f t="shared" si="48"/>
        <v>0</v>
      </c>
      <c r="BJ305" s="23" t="s">
        <v>156</v>
      </c>
      <c r="BK305" s="203">
        <f t="shared" si="49"/>
        <v>0</v>
      </c>
      <c r="BL305" s="23" t="s">
        <v>242</v>
      </c>
      <c r="BM305" s="23" t="s">
        <v>1362</v>
      </c>
    </row>
    <row r="306" spans="2:65" s="1" customFormat="1" ht="22.5" customHeight="1">
      <c r="B306" s="40"/>
      <c r="C306" s="192" t="s">
        <v>753</v>
      </c>
      <c r="D306" s="192" t="s">
        <v>150</v>
      </c>
      <c r="E306" s="193" t="s">
        <v>754</v>
      </c>
      <c r="F306" s="194" t="s">
        <v>755</v>
      </c>
      <c r="G306" s="195" t="s">
        <v>153</v>
      </c>
      <c r="H306" s="196">
        <v>9</v>
      </c>
      <c r="I306" s="197"/>
      <c r="J306" s="198">
        <f t="shared" si="40"/>
        <v>0</v>
      </c>
      <c r="K306" s="194" t="s">
        <v>154</v>
      </c>
      <c r="L306" s="60"/>
      <c r="M306" s="199" t="s">
        <v>21</v>
      </c>
      <c r="N306" s="200" t="s">
        <v>42</v>
      </c>
      <c r="O306" s="41"/>
      <c r="P306" s="201">
        <f t="shared" si="41"/>
        <v>0</v>
      </c>
      <c r="Q306" s="201">
        <v>0</v>
      </c>
      <c r="R306" s="201">
        <f t="shared" si="42"/>
        <v>0</v>
      </c>
      <c r="S306" s="201">
        <v>2.4E-2</v>
      </c>
      <c r="T306" s="202">
        <f t="shared" si="43"/>
        <v>0.216</v>
      </c>
      <c r="AR306" s="23" t="s">
        <v>242</v>
      </c>
      <c r="AT306" s="23" t="s">
        <v>150</v>
      </c>
      <c r="AU306" s="23" t="s">
        <v>156</v>
      </c>
      <c r="AY306" s="23" t="s">
        <v>147</v>
      </c>
      <c r="BE306" s="203">
        <f t="shared" si="44"/>
        <v>0</v>
      </c>
      <c r="BF306" s="203">
        <f t="shared" si="45"/>
        <v>0</v>
      </c>
      <c r="BG306" s="203">
        <f t="shared" si="46"/>
        <v>0</v>
      </c>
      <c r="BH306" s="203">
        <f t="shared" si="47"/>
        <v>0</v>
      </c>
      <c r="BI306" s="203">
        <f t="shared" si="48"/>
        <v>0</v>
      </c>
      <c r="BJ306" s="23" t="s">
        <v>156</v>
      </c>
      <c r="BK306" s="203">
        <f t="shared" si="49"/>
        <v>0</v>
      </c>
      <c r="BL306" s="23" t="s">
        <v>242</v>
      </c>
      <c r="BM306" s="23" t="s">
        <v>1363</v>
      </c>
    </row>
    <row r="307" spans="2:65" s="1" customFormat="1" ht="22.5" customHeight="1">
      <c r="B307" s="40"/>
      <c r="C307" s="192" t="s">
        <v>757</v>
      </c>
      <c r="D307" s="192" t="s">
        <v>150</v>
      </c>
      <c r="E307" s="193" t="s">
        <v>758</v>
      </c>
      <c r="F307" s="194" t="s">
        <v>759</v>
      </c>
      <c r="G307" s="195" t="s">
        <v>153</v>
      </c>
      <c r="H307" s="196">
        <v>6</v>
      </c>
      <c r="I307" s="197"/>
      <c r="J307" s="198">
        <f t="shared" si="40"/>
        <v>0</v>
      </c>
      <c r="K307" s="194" t="s">
        <v>154</v>
      </c>
      <c r="L307" s="60"/>
      <c r="M307" s="199" t="s">
        <v>21</v>
      </c>
      <c r="N307" s="200" t="s">
        <v>42</v>
      </c>
      <c r="O307" s="41"/>
      <c r="P307" s="201">
        <f t="shared" si="41"/>
        <v>0</v>
      </c>
      <c r="Q307" s="201">
        <v>0</v>
      </c>
      <c r="R307" s="201">
        <f t="shared" si="42"/>
        <v>0</v>
      </c>
      <c r="S307" s="201">
        <v>0</v>
      </c>
      <c r="T307" s="202">
        <f t="shared" si="43"/>
        <v>0</v>
      </c>
      <c r="AR307" s="23" t="s">
        <v>242</v>
      </c>
      <c r="AT307" s="23" t="s">
        <v>150</v>
      </c>
      <c r="AU307" s="23" t="s">
        <v>156</v>
      </c>
      <c r="AY307" s="23" t="s">
        <v>147</v>
      </c>
      <c r="BE307" s="203">
        <f t="shared" si="44"/>
        <v>0</v>
      </c>
      <c r="BF307" s="203">
        <f t="shared" si="45"/>
        <v>0</v>
      </c>
      <c r="BG307" s="203">
        <f t="shared" si="46"/>
        <v>0</v>
      </c>
      <c r="BH307" s="203">
        <f t="shared" si="47"/>
        <v>0</v>
      </c>
      <c r="BI307" s="203">
        <f t="shared" si="48"/>
        <v>0</v>
      </c>
      <c r="BJ307" s="23" t="s">
        <v>156</v>
      </c>
      <c r="BK307" s="203">
        <f t="shared" si="49"/>
        <v>0</v>
      </c>
      <c r="BL307" s="23" t="s">
        <v>242</v>
      </c>
      <c r="BM307" s="23" t="s">
        <v>1364</v>
      </c>
    </row>
    <row r="308" spans="2:65" s="1" customFormat="1" ht="22.5" customHeight="1">
      <c r="B308" s="40"/>
      <c r="C308" s="231" t="s">
        <v>761</v>
      </c>
      <c r="D308" s="231" t="s">
        <v>243</v>
      </c>
      <c r="E308" s="232" t="s">
        <v>762</v>
      </c>
      <c r="F308" s="233" t="s">
        <v>763</v>
      </c>
      <c r="G308" s="234" t="s">
        <v>153</v>
      </c>
      <c r="H308" s="235">
        <v>3</v>
      </c>
      <c r="I308" s="236"/>
      <c r="J308" s="237">
        <f t="shared" si="40"/>
        <v>0</v>
      </c>
      <c r="K308" s="233" t="s">
        <v>154</v>
      </c>
      <c r="L308" s="238"/>
      <c r="M308" s="239" t="s">
        <v>21</v>
      </c>
      <c r="N308" s="240" t="s">
        <v>42</v>
      </c>
      <c r="O308" s="41"/>
      <c r="P308" s="201">
        <f t="shared" si="41"/>
        <v>0</v>
      </c>
      <c r="Q308" s="201">
        <v>9.2000000000000003E-4</v>
      </c>
      <c r="R308" s="201">
        <f t="shared" si="42"/>
        <v>2.7600000000000003E-3</v>
      </c>
      <c r="S308" s="201">
        <v>0</v>
      </c>
      <c r="T308" s="202">
        <f t="shared" si="43"/>
        <v>0</v>
      </c>
      <c r="AR308" s="23" t="s">
        <v>332</v>
      </c>
      <c r="AT308" s="23" t="s">
        <v>243</v>
      </c>
      <c r="AU308" s="23" t="s">
        <v>156</v>
      </c>
      <c r="AY308" s="23" t="s">
        <v>147</v>
      </c>
      <c r="BE308" s="203">
        <f t="shared" si="44"/>
        <v>0</v>
      </c>
      <c r="BF308" s="203">
        <f t="shared" si="45"/>
        <v>0</v>
      </c>
      <c r="BG308" s="203">
        <f t="shared" si="46"/>
        <v>0</v>
      </c>
      <c r="BH308" s="203">
        <f t="shared" si="47"/>
        <v>0</v>
      </c>
      <c r="BI308" s="203">
        <f t="shared" si="48"/>
        <v>0</v>
      </c>
      <c r="BJ308" s="23" t="s">
        <v>156</v>
      </c>
      <c r="BK308" s="203">
        <f t="shared" si="49"/>
        <v>0</v>
      </c>
      <c r="BL308" s="23" t="s">
        <v>242</v>
      </c>
      <c r="BM308" s="23" t="s">
        <v>1365</v>
      </c>
    </row>
    <row r="309" spans="2:65" s="1" customFormat="1" ht="22.5" customHeight="1">
      <c r="B309" s="40"/>
      <c r="C309" s="231" t="s">
        <v>765</v>
      </c>
      <c r="D309" s="231" t="s">
        <v>243</v>
      </c>
      <c r="E309" s="232" t="s">
        <v>766</v>
      </c>
      <c r="F309" s="233" t="s">
        <v>767</v>
      </c>
      <c r="G309" s="234" t="s">
        <v>153</v>
      </c>
      <c r="H309" s="235">
        <v>3</v>
      </c>
      <c r="I309" s="236"/>
      <c r="J309" s="237">
        <f t="shared" si="40"/>
        <v>0</v>
      </c>
      <c r="K309" s="233" t="s">
        <v>154</v>
      </c>
      <c r="L309" s="238"/>
      <c r="M309" s="239" t="s">
        <v>21</v>
      </c>
      <c r="N309" s="240" t="s">
        <v>42</v>
      </c>
      <c r="O309" s="41"/>
      <c r="P309" s="201">
        <f t="shared" si="41"/>
        <v>0</v>
      </c>
      <c r="Q309" s="201">
        <v>1.23E-3</v>
      </c>
      <c r="R309" s="201">
        <f t="shared" si="42"/>
        <v>3.6899999999999997E-3</v>
      </c>
      <c r="S309" s="201">
        <v>0</v>
      </c>
      <c r="T309" s="202">
        <f t="shared" si="43"/>
        <v>0</v>
      </c>
      <c r="AR309" s="23" t="s">
        <v>332</v>
      </c>
      <c r="AT309" s="23" t="s">
        <v>243</v>
      </c>
      <c r="AU309" s="23" t="s">
        <v>156</v>
      </c>
      <c r="AY309" s="23" t="s">
        <v>147</v>
      </c>
      <c r="BE309" s="203">
        <f t="shared" si="44"/>
        <v>0</v>
      </c>
      <c r="BF309" s="203">
        <f t="shared" si="45"/>
        <v>0</v>
      </c>
      <c r="BG309" s="203">
        <f t="shared" si="46"/>
        <v>0</v>
      </c>
      <c r="BH309" s="203">
        <f t="shared" si="47"/>
        <v>0</v>
      </c>
      <c r="BI309" s="203">
        <f t="shared" si="48"/>
        <v>0</v>
      </c>
      <c r="BJ309" s="23" t="s">
        <v>156</v>
      </c>
      <c r="BK309" s="203">
        <f t="shared" si="49"/>
        <v>0</v>
      </c>
      <c r="BL309" s="23" t="s">
        <v>242</v>
      </c>
      <c r="BM309" s="23" t="s">
        <v>1366</v>
      </c>
    </row>
    <row r="310" spans="2:65" s="1" customFormat="1" ht="22.5" customHeight="1">
      <c r="B310" s="40"/>
      <c r="C310" s="192" t="s">
        <v>1367</v>
      </c>
      <c r="D310" s="192" t="s">
        <v>150</v>
      </c>
      <c r="E310" s="193" t="s">
        <v>1368</v>
      </c>
      <c r="F310" s="194" t="s">
        <v>1369</v>
      </c>
      <c r="G310" s="195" t="s">
        <v>153</v>
      </c>
      <c r="H310" s="196">
        <v>1</v>
      </c>
      <c r="I310" s="197"/>
      <c r="J310" s="198">
        <f t="shared" si="40"/>
        <v>0</v>
      </c>
      <c r="K310" s="194" t="s">
        <v>191</v>
      </c>
      <c r="L310" s="60"/>
      <c r="M310" s="199" t="s">
        <v>21</v>
      </c>
      <c r="N310" s="200" t="s">
        <v>42</v>
      </c>
      <c r="O310" s="41"/>
      <c r="P310" s="201">
        <f t="shared" si="41"/>
        <v>0</v>
      </c>
      <c r="Q310" s="201">
        <v>0</v>
      </c>
      <c r="R310" s="201">
        <f t="shared" si="42"/>
        <v>0</v>
      </c>
      <c r="S310" s="201">
        <v>0</v>
      </c>
      <c r="T310" s="202">
        <f t="shared" si="43"/>
        <v>0</v>
      </c>
      <c r="AR310" s="23" t="s">
        <v>242</v>
      </c>
      <c r="AT310" s="23" t="s">
        <v>150</v>
      </c>
      <c r="AU310" s="23" t="s">
        <v>156</v>
      </c>
      <c r="AY310" s="23" t="s">
        <v>147</v>
      </c>
      <c r="BE310" s="203">
        <f t="shared" si="44"/>
        <v>0</v>
      </c>
      <c r="BF310" s="203">
        <f t="shared" si="45"/>
        <v>0</v>
      </c>
      <c r="BG310" s="203">
        <f t="shared" si="46"/>
        <v>0</v>
      </c>
      <c r="BH310" s="203">
        <f t="shared" si="47"/>
        <v>0</v>
      </c>
      <c r="BI310" s="203">
        <f t="shared" si="48"/>
        <v>0</v>
      </c>
      <c r="BJ310" s="23" t="s">
        <v>156</v>
      </c>
      <c r="BK310" s="203">
        <f t="shared" si="49"/>
        <v>0</v>
      </c>
      <c r="BL310" s="23" t="s">
        <v>242</v>
      </c>
      <c r="BM310" s="23" t="s">
        <v>1370</v>
      </c>
    </row>
    <row r="311" spans="2:65" s="1" customFormat="1" ht="22.5" customHeight="1">
      <c r="B311" s="40"/>
      <c r="C311" s="231" t="s">
        <v>769</v>
      </c>
      <c r="D311" s="231" t="s">
        <v>243</v>
      </c>
      <c r="E311" s="232" t="s">
        <v>1371</v>
      </c>
      <c r="F311" s="233" t="s">
        <v>1372</v>
      </c>
      <c r="G311" s="234" t="s">
        <v>153</v>
      </c>
      <c r="H311" s="235">
        <v>1</v>
      </c>
      <c r="I311" s="236"/>
      <c r="J311" s="237">
        <f t="shared" si="40"/>
        <v>0</v>
      </c>
      <c r="K311" s="233" t="s">
        <v>191</v>
      </c>
      <c r="L311" s="238"/>
      <c r="M311" s="239" t="s">
        <v>21</v>
      </c>
      <c r="N311" s="240" t="s">
        <v>42</v>
      </c>
      <c r="O311" s="41"/>
      <c r="P311" s="201">
        <f t="shared" si="41"/>
        <v>0</v>
      </c>
      <c r="Q311" s="201">
        <v>2.0799999999999998E-3</v>
      </c>
      <c r="R311" s="201">
        <f t="shared" si="42"/>
        <v>2.0799999999999998E-3</v>
      </c>
      <c r="S311" s="201">
        <v>0</v>
      </c>
      <c r="T311" s="202">
        <f t="shared" si="43"/>
        <v>0</v>
      </c>
      <c r="AR311" s="23" t="s">
        <v>332</v>
      </c>
      <c r="AT311" s="23" t="s">
        <v>243</v>
      </c>
      <c r="AU311" s="23" t="s">
        <v>156</v>
      </c>
      <c r="AY311" s="23" t="s">
        <v>147</v>
      </c>
      <c r="BE311" s="203">
        <f t="shared" si="44"/>
        <v>0</v>
      </c>
      <c r="BF311" s="203">
        <f t="shared" si="45"/>
        <v>0</v>
      </c>
      <c r="BG311" s="203">
        <f t="shared" si="46"/>
        <v>0</v>
      </c>
      <c r="BH311" s="203">
        <f t="shared" si="47"/>
        <v>0</v>
      </c>
      <c r="BI311" s="203">
        <f t="shared" si="48"/>
        <v>0</v>
      </c>
      <c r="BJ311" s="23" t="s">
        <v>156</v>
      </c>
      <c r="BK311" s="203">
        <f t="shared" si="49"/>
        <v>0</v>
      </c>
      <c r="BL311" s="23" t="s">
        <v>242</v>
      </c>
      <c r="BM311" s="23" t="s">
        <v>1373</v>
      </c>
    </row>
    <row r="312" spans="2:65" s="1" customFormat="1" ht="31.5" customHeight="1">
      <c r="B312" s="40"/>
      <c r="C312" s="192" t="s">
        <v>745</v>
      </c>
      <c r="D312" s="192" t="s">
        <v>150</v>
      </c>
      <c r="E312" s="193" t="s">
        <v>1374</v>
      </c>
      <c r="F312" s="194" t="s">
        <v>1375</v>
      </c>
      <c r="G312" s="195" t="s">
        <v>153</v>
      </c>
      <c r="H312" s="196">
        <v>1</v>
      </c>
      <c r="I312" s="197"/>
      <c r="J312" s="198">
        <f t="shared" si="40"/>
        <v>0</v>
      </c>
      <c r="K312" s="194" t="s">
        <v>191</v>
      </c>
      <c r="L312" s="60"/>
      <c r="M312" s="199" t="s">
        <v>21</v>
      </c>
      <c r="N312" s="200" t="s">
        <v>42</v>
      </c>
      <c r="O312" s="41"/>
      <c r="P312" s="201">
        <f t="shared" si="41"/>
        <v>0</v>
      </c>
      <c r="Q312" s="201">
        <v>0</v>
      </c>
      <c r="R312" s="201">
        <f t="shared" si="42"/>
        <v>0</v>
      </c>
      <c r="S312" s="201">
        <v>0</v>
      </c>
      <c r="T312" s="202">
        <f t="shared" si="43"/>
        <v>0</v>
      </c>
      <c r="AR312" s="23" t="s">
        <v>242</v>
      </c>
      <c r="AT312" s="23" t="s">
        <v>150</v>
      </c>
      <c r="AU312" s="23" t="s">
        <v>156</v>
      </c>
      <c r="AY312" s="23" t="s">
        <v>147</v>
      </c>
      <c r="BE312" s="203">
        <f t="shared" si="44"/>
        <v>0</v>
      </c>
      <c r="BF312" s="203">
        <f t="shared" si="45"/>
        <v>0</v>
      </c>
      <c r="BG312" s="203">
        <f t="shared" si="46"/>
        <v>0</v>
      </c>
      <c r="BH312" s="203">
        <f t="shared" si="47"/>
        <v>0</v>
      </c>
      <c r="BI312" s="203">
        <f t="shared" si="48"/>
        <v>0</v>
      </c>
      <c r="BJ312" s="23" t="s">
        <v>156</v>
      </c>
      <c r="BK312" s="203">
        <f t="shared" si="49"/>
        <v>0</v>
      </c>
      <c r="BL312" s="23" t="s">
        <v>242</v>
      </c>
      <c r="BM312" s="23" t="s">
        <v>1376</v>
      </c>
    </row>
    <row r="313" spans="2:65" s="1" customFormat="1" ht="22.5" customHeight="1">
      <c r="B313" s="40"/>
      <c r="C313" s="231" t="s">
        <v>749</v>
      </c>
      <c r="D313" s="231" t="s">
        <v>243</v>
      </c>
      <c r="E313" s="232" t="s">
        <v>1377</v>
      </c>
      <c r="F313" s="233" t="s">
        <v>1378</v>
      </c>
      <c r="G313" s="234" t="s">
        <v>153</v>
      </c>
      <c r="H313" s="235">
        <v>1</v>
      </c>
      <c r="I313" s="236"/>
      <c r="J313" s="237">
        <f t="shared" si="40"/>
        <v>0</v>
      </c>
      <c r="K313" s="233" t="s">
        <v>191</v>
      </c>
      <c r="L313" s="238"/>
      <c r="M313" s="239" t="s">
        <v>21</v>
      </c>
      <c r="N313" s="240" t="s">
        <v>42</v>
      </c>
      <c r="O313" s="41"/>
      <c r="P313" s="201">
        <f t="shared" si="41"/>
        <v>0</v>
      </c>
      <c r="Q313" s="201">
        <v>2.7E-2</v>
      </c>
      <c r="R313" s="201">
        <f t="shared" si="42"/>
        <v>2.7E-2</v>
      </c>
      <c r="S313" s="201">
        <v>0</v>
      </c>
      <c r="T313" s="202">
        <f t="shared" si="43"/>
        <v>0</v>
      </c>
      <c r="AR313" s="23" t="s">
        <v>332</v>
      </c>
      <c r="AT313" s="23" t="s">
        <v>243</v>
      </c>
      <c r="AU313" s="23" t="s">
        <v>156</v>
      </c>
      <c r="AY313" s="23" t="s">
        <v>147</v>
      </c>
      <c r="BE313" s="203">
        <f t="shared" si="44"/>
        <v>0</v>
      </c>
      <c r="BF313" s="203">
        <f t="shared" si="45"/>
        <v>0</v>
      </c>
      <c r="BG313" s="203">
        <f t="shared" si="46"/>
        <v>0</v>
      </c>
      <c r="BH313" s="203">
        <f t="shared" si="47"/>
        <v>0</v>
      </c>
      <c r="BI313" s="203">
        <f t="shared" si="48"/>
        <v>0</v>
      </c>
      <c r="BJ313" s="23" t="s">
        <v>156</v>
      </c>
      <c r="BK313" s="203">
        <f t="shared" si="49"/>
        <v>0</v>
      </c>
      <c r="BL313" s="23" t="s">
        <v>242</v>
      </c>
      <c r="BM313" s="23" t="s">
        <v>1379</v>
      </c>
    </row>
    <row r="314" spans="2:65" s="1" customFormat="1" ht="27">
      <c r="B314" s="40"/>
      <c r="C314" s="62"/>
      <c r="D314" s="206" t="s">
        <v>329</v>
      </c>
      <c r="E314" s="62"/>
      <c r="F314" s="258" t="s">
        <v>1380</v>
      </c>
      <c r="G314" s="62"/>
      <c r="H314" s="62"/>
      <c r="I314" s="162"/>
      <c r="J314" s="62"/>
      <c r="K314" s="62"/>
      <c r="L314" s="60"/>
      <c r="M314" s="256"/>
      <c r="N314" s="41"/>
      <c r="O314" s="41"/>
      <c r="P314" s="41"/>
      <c r="Q314" s="41"/>
      <c r="R314" s="41"/>
      <c r="S314" s="41"/>
      <c r="T314" s="77"/>
      <c r="AT314" s="23" t="s">
        <v>329</v>
      </c>
      <c r="AU314" s="23" t="s">
        <v>156</v>
      </c>
    </row>
    <row r="315" spans="2:65" s="1" customFormat="1" ht="22.5" customHeight="1">
      <c r="B315" s="40"/>
      <c r="C315" s="192" t="s">
        <v>773</v>
      </c>
      <c r="D315" s="192" t="s">
        <v>150</v>
      </c>
      <c r="E315" s="193" t="s">
        <v>770</v>
      </c>
      <c r="F315" s="194" t="s">
        <v>771</v>
      </c>
      <c r="G315" s="195" t="s">
        <v>153</v>
      </c>
      <c r="H315" s="196">
        <v>1</v>
      </c>
      <c r="I315" s="197"/>
      <c r="J315" s="198">
        <f>ROUND(I315*H315,2)</f>
        <v>0</v>
      </c>
      <c r="K315" s="194" t="s">
        <v>21</v>
      </c>
      <c r="L315" s="60"/>
      <c r="M315" s="199" t="s">
        <v>21</v>
      </c>
      <c r="N315" s="200" t="s">
        <v>42</v>
      </c>
      <c r="O315" s="41"/>
      <c r="P315" s="201">
        <f>O315*H315</f>
        <v>0</v>
      </c>
      <c r="Q315" s="201">
        <v>0</v>
      </c>
      <c r="R315" s="201">
        <f>Q315*H315</f>
        <v>0</v>
      </c>
      <c r="S315" s="201">
        <v>0</v>
      </c>
      <c r="T315" s="202">
        <f>S315*H315</f>
        <v>0</v>
      </c>
      <c r="AR315" s="23" t="s">
        <v>242</v>
      </c>
      <c r="AT315" s="23" t="s">
        <v>150</v>
      </c>
      <c r="AU315" s="23" t="s">
        <v>156</v>
      </c>
      <c r="AY315" s="23" t="s">
        <v>147</v>
      </c>
      <c r="BE315" s="203">
        <f>IF(N315="základní",J315,0)</f>
        <v>0</v>
      </c>
      <c r="BF315" s="203">
        <f>IF(N315="snížená",J315,0)</f>
        <v>0</v>
      </c>
      <c r="BG315" s="203">
        <f>IF(N315="zákl. přenesená",J315,0)</f>
        <v>0</v>
      </c>
      <c r="BH315" s="203">
        <f>IF(N315="sníž. přenesená",J315,0)</f>
        <v>0</v>
      </c>
      <c r="BI315" s="203">
        <f>IF(N315="nulová",J315,0)</f>
        <v>0</v>
      </c>
      <c r="BJ315" s="23" t="s">
        <v>156</v>
      </c>
      <c r="BK315" s="203">
        <f>ROUND(I315*H315,2)</f>
        <v>0</v>
      </c>
      <c r="BL315" s="23" t="s">
        <v>242</v>
      </c>
      <c r="BM315" s="23" t="s">
        <v>1381</v>
      </c>
    </row>
    <row r="316" spans="2:65" s="1" customFormat="1" ht="22.5" customHeight="1">
      <c r="B316" s="40"/>
      <c r="C316" s="192" t="s">
        <v>777</v>
      </c>
      <c r="D316" s="192" t="s">
        <v>150</v>
      </c>
      <c r="E316" s="193" t="s">
        <v>1382</v>
      </c>
      <c r="F316" s="194" t="s">
        <v>1383</v>
      </c>
      <c r="G316" s="195" t="s">
        <v>153</v>
      </c>
      <c r="H316" s="196">
        <v>1</v>
      </c>
      <c r="I316" s="197"/>
      <c r="J316" s="198">
        <f>ROUND(I316*H316,2)</f>
        <v>0</v>
      </c>
      <c r="K316" s="194" t="s">
        <v>21</v>
      </c>
      <c r="L316" s="60"/>
      <c r="M316" s="199" t="s">
        <v>21</v>
      </c>
      <c r="N316" s="200" t="s">
        <v>42</v>
      </c>
      <c r="O316" s="41"/>
      <c r="P316" s="201">
        <f>O316*H316</f>
        <v>0</v>
      </c>
      <c r="Q316" s="201">
        <v>0</v>
      </c>
      <c r="R316" s="201">
        <f>Q316*H316</f>
        <v>0</v>
      </c>
      <c r="S316" s="201">
        <v>0.17399999999999999</v>
      </c>
      <c r="T316" s="202">
        <f>S316*H316</f>
        <v>0.17399999999999999</v>
      </c>
      <c r="AR316" s="23" t="s">
        <v>242</v>
      </c>
      <c r="AT316" s="23" t="s">
        <v>150</v>
      </c>
      <c r="AU316" s="23" t="s">
        <v>156</v>
      </c>
      <c r="AY316" s="23" t="s">
        <v>147</v>
      </c>
      <c r="BE316" s="203">
        <f>IF(N316="základní",J316,0)</f>
        <v>0</v>
      </c>
      <c r="BF316" s="203">
        <f>IF(N316="snížená",J316,0)</f>
        <v>0</v>
      </c>
      <c r="BG316" s="203">
        <f>IF(N316="zákl. přenesená",J316,0)</f>
        <v>0</v>
      </c>
      <c r="BH316" s="203">
        <f>IF(N316="sníž. přenesená",J316,0)</f>
        <v>0</v>
      </c>
      <c r="BI316" s="203">
        <f>IF(N316="nulová",J316,0)</f>
        <v>0</v>
      </c>
      <c r="BJ316" s="23" t="s">
        <v>156</v>
      </c>
      <c r="BK316" s="203">
        <f>ROUND(I316*H316,2)</f>
        <v>0</v>
      </c>
      <c r="BL316" s="23" t="s">
        <v>242</v>
      </c>
      <c r="BM316" s="23" t="s">
        <v>1384</v>
      </c>
    </row>
    <row r="317" spans="2:65" s="1" customFormat="1" ht="22.5" customHeight="1">
      <c r="B317" s="40"/>
      <c r="C317" s="192" t="s">
        <v>781</v>
      </c>
      <c r="D317" s="192" t="s">
        <v>150</v>
      </c>
      <c r="E317" s="193" t="s">
        <v>778</v>
      </c>
      <c r="F317" s="194" t="s">
        <v>779</v>
      </c>
      <c r="G317" s="195" t="s">
        <v>153</v>
      </c>
      <c r="H317" s="196">
        <v>2</v>
      </c>
      <c r="I317" s="197"/>
      <c r="J317" s="198">
        <f>ROUND(I317*H317,2)</f>
        <v>0</v>
      </c>
      <c r="K317" s="194" t="s">
        <v>154</v>
      </c>
      <c r="L317" s="60"/>
      <c r="M317" s="199" t="s">
        <v>21</v>
      </c>
      <c r="N317" s="200" t="s">
        <v>42</v>
      </c>
      <c r="O317" s="41"/>
      <c r="P317" s="201">
        <f>O317*H317</f>
        <v>0</v>
      </c>
      <c r="Q317" s="201">
        <v>0</v>
      </c>
      <c r="R317" s="201">
        <f>Q317*H317</f>
        <v>0</v>
      </c>
      <c r="S317" s="201">
        <v>0.1104</v>
      </c>
      <c r="T317" s="202">
        <f>S317*H317</f>
        <v>0.2208</v>
      </c>
      <c r="AR317" s="23" t="s">
        <v>242</v>
      </c>
      <c r="AT317" s="23" t="s">
        <v>150</v>
      </c>
      <c r="AU317" s="23" t="s">
        <v>156</v>
      </c>
      <c r="AY317" s="23" t="s">
        <v>147</v>
      </c>
      <c r="BE317" s="203">
        <f>IF(N317="základní",J317,0)</f>
        <v>0</v>
      </c>
      <c r="BF317" s="203">
        <f>IF(N317="snížená",J317,0)</f>
        <v>0</v>
      </c>
      <c r="BG317" s="203">
        <f>IF(N317="zákl. přenesená",J317,0)</f>
        <v>0</v>
      </c>
      <c r="BH317" s="203">
        <f>IF(N317="sníž. přenesená",J317,0)</f>
        <v>0</v>
      </c>
      <c r="BI317" s="203">
        <f>IF(N317="nulová",J317,0)</f>
        <v>0</v>
      </c>
      <c r="BJ317" s="23" t="s">
        <v>156</v>
      </c>
      <c r="BK317" s="203">
        <f>ROUND(I317*H317,2)</f>
        <v>0</v>
      </c>
      <c r="BL317" s="23" t="s">
        <v>242</v>
      </c>
      <c r="BM317" s="23" t="s">
        <v>1385</v>
      </c>
    </row>
    <row r="318" spans="2:65" s="1" customFormat="1" ht="22.5" customHeight="1">
      <c r="B318" s="40"/>
      <c r="C318" s="192" t="s">
        <v>785</v>
      </c>
      <c r="D318" s="192" t="s">
        <v>150</v>
      </c>
      <c r="E318" s="193" t="s">
        <v>782</v>
      </c>
      <c r="F318" s="194" t="s">
        <v>783</v>
      </c>
      <c r="G318" s="195" t="s">
        <v>661</v>
      </c>
      <c r="H318" s="196">
        <v>1</v>
      </c>
      <c r="I318" s="197"/>
      <c r="J318" s="198">
        <f>ROUND(I318*H318,2)</f>
        <v>0</v>
      </c>
      <c r="K318" s="194" t="s">
        <v>21</v>
      </c>
      <c r="L318" s="60"/>
      <c r="M318" s="199" t="s">
        <v>21</v>
      </c>
      <c r="N318" s="200" t="s">
        <v>42</v>
      </c>
      <c r="O318" s="41"/>
      <c r="P318" s="201">
        <f>O318*H318</f>
        <v>0</v>
      </c>
      <c r="Q318" s="201">
        <v>0</v>
      </c>
      <c r="R318" s="201">
        <f>Q318*H318</f>
        <v>0</v>
      </c>
      <c r="S318" s="201">
        <v>0.05</v>
      </c>
      <c r="T318" s="202">
        <f>S318*H318</f>
        <v>0.05</v>
      </c>
      <c r="AR318" s="23" t="s">
        <v>242</v>
      </c>
      <c r="AT318" s="23" t="s">
        <v>150</v>
      </c>
      <c r="AU318" s="23" t="s">
        <v>156</v>
      </c>
      <c r="AY318" s="23" t="s">
        <v>147</v>
      </c>
      <c r="BE318" s="203">
        <f>IF(N318="základní",J318,0)</f>
        <v>0</v>
      </c>
      <c r="BF318" s="203">
        <f>IF(N318="snížená",J318,0)</f>
        <v>0</v>
      </c>
      <c r="BG318" s="203">
        <f>IF(N318="zákl. přenesená",J318,0)</f>
        <v>0</v>
      </c>
      <c r="BH318" s="203">
        <f>IF(N318="sníž. přenesená",J318,0)</f>
        <v>0</v>
      </c>
      <c r="BI318" s="203">
        <f>IF(N318="nulová",J318,0)</f>
        <v>0</v>
      </c>
      <c r="BJ318" s="23" t="s">
        <v>156</v>
      </c>
      <c r="BK318" s="203">
        <f>ROUND(I318*H318,2)</f>
        <v>0</v>
      </c>
      <c r="BL318" s="23" t="s">
        <v>242</v>
      </c>
      <c r="BM318" s="23" t="s">
        <v>1386</v>
      </c>
    </row>
    <row r="319" spans="2:65" s="1" customFormat="1" ht="22.5" customHeight="1">
      <c r="B319" s="40"/>
      <c r="C319" s="192" t="s">
        <v>791</v>
      </c>
      <c r="D319" s="192" t="s">
        <v>150</v>
      </c>
      <c r="E319" s="193" t="s">
        <v>786</v>
      </c>
      <c r="F319" s="194" t="s">
        <v>787</v>
      </c>
      <c r="G319" s="195" t="s">
        <v>369</v>
      </c>
      <c r="H319" s="257"/>
      <c r="I319" s="197"/>
      <c r="J319" s="198">
        <f>ROUND(I319*H319,2)</f>
        <v>0</v>
      </c>
      <c r="K319" s="194" t="s">
        <v>191</v>
      </c>
      <c r="L319" s="60"/>
      <c r="M319" s="199" t="s">
        <v>21</v>
      </c>
      <c r="N319" s="200" t="s">
        <v>42</v>
      </c>
      <c r="O319" s="41"/>
      <c r="P319" s="201">
        <f>O319*H319</f>
        <v>0</v>
      </c>
      <c r="Q319" s="201">
        <v>0</v>
      </c>
      <c r="R319" s="201">
        <f>Q319*H319</f>
        <v>0</v>
      </c>
      <c r="S319" s="201">
        <v>0</v>
      </c>
      <c r="T319" s="202">
        <f>S319*H319</f>
        <v>0</v>
      </c>
      <c r="AR319" s="23" t="s">
        <v>242</v>
      </c>
      <c r="AT319" s="23" t="s">
        <v>150</v>
      </c>
      <c r="AU319" s="23" t="s">
        <v>156</v>
      </c>
      <c r="AY319" s="23" t="s">
        <v>147</v>
      </c>
      <c r="BE319" s="203">
        <f>IF(N319="základní",J319,0)</f>
        <v>0</v>
      </c>
      <c r="BF319" s="203">
        <f>IF(N319="snížená",J319,0)</f>
        <v>0</v>
      </c>
      <c r="BG319" s="203">
        <f>IF(N319="zákl. přenesená",J319,0)</f>
        <v>0</v>
      </c>
      <c r="BH319" s="203">
        <f>IF(N319="sníž. přenesená",J319,0)</f>
        <v>0</v>
      </c>
      <c r="BI319" s="203">
        <f>IF(N319="nulová",J319,0)</f>
        <v>0</v>
      </c>
      <c r="BJ319" s="23" t="s">
        <v>156</v>
      </c>
      <c r="BK319" s="203">
        <f>ROUND(I319*H319,2)</f>
        <v>0</v>
      </c>
      <c r="BL319" s="23" t="s">
        <v>242</v>
      </c>
      <c r="BM319" s="23" t="s">
        <v>1387</v>
      </c>
    </row>
    <row r="320" spans="2:65" s="10" customFormat="1" ht="29.85" customHeight="1">
      <c r="B320" s="175"/>
      <c r="C320" s="176"/>
      <c r="D320" s="189" t="s">
        <v>69</v>
      </c>
      <c r="E320" s="190" t="s">
        <v>789</v>
      </c>
      <c r="F320" s="190" t="s">
        <v>790</v>
      </c>
      <c r="G320" s="176"/>
      <c r="H320" s="176"/>
      <c r="I320" s="179"/>
      <c r="J320" s="191">
        <f>BK320</f>
        <v>0</v>
      </c>
      <c r="K320" s="176"/>
      <c r="L320" s="181"/>
      <c r="M320" s="182"/>
      <c r="N320" s="183"/>
      <c r="O320" s="183"/>
      <c r="P320" s="184">
        <f>SUM(P321:P345)</f>
        <v>0</v>
      </c>
      <c r="Q320" s="183"/>
      <c r="R320" s="184">
        <f>SUM(R321:R345)</f>
        <v>0.52883156999999992</v>
      </c>
      <c r="S320" s="183"/>
      <c r="T320" s="185">
        <f>SUM(T321:T345)</f>
        <v>0</v>
      </c>
      <c r="AR320" s="186" t="s">
        <v>156</v>
      </c>
      <c r="AT320" s="187" t="s">
        <v>69</v>
      </c>
      <c r="AU320" s="187" t="s">
        <v>78</v>
      </c>
      <c r="AY320" s="186" t="s">
        <v>147</v>
      </c>
      <c r="BK320" s="188">
        <f>SUM(BK321:BK345)</f>
        <v>0</v>
      </c>
    </row>
    <row r="321" spans="2:65" s="1" customFormat="1" ht="22.5" customHeight="1">
      <c r="B321" s="40"/>
      <c r="C321" s="192" t="s">
        <v>799</v>
      </c>
      <c r="D321" s="192" t="s">
        <v>150</v>
      </c>
      <c r="E321" s="193" t="s">
        <v>792</v>
      </c>
      <c r="F321" s="194" t="s">
        <v>793</v>
      </c>
      <c r="G321" s="195" t="s">
        <v>276</v>
      </c>
      <c r="H321" s="196">
        <v>13.86</v>
      </c>
      <c r="I321" s="197"/>
      <c r="J321" s="198">
        <f>ROUND(I321*H321,2)</f>
        <v>0</v>
      </c>
      <c r="K321" s="194" t="s">
        <v>154</v>
      </c>
      <c r="L321" s="60"/>
      <c r="M321" s="199" t="s">
        <v>21</v>
      </c>
      <c r="N321" s="200" t="s">
        <v>42</v>
      </c>
      <c r="O321" s="41"/>
      <c r="P321" s="201">
        <f>O321*H321</f>
        <v>0</v>
      </c>
      <c r="Q321" s="201">
        <v>3.2249999999999998E-4</v>
      </c>
      <c r="R321" s="201">
        <f>Q321*H321</f>
        <v>4.4698499999999992E-3</v>
      </c>
      <c r="S321" s="201">
        <v>0</v>
      </c>
      <c r="T321" s="202">
        <f>S321*H321</f>
        <v>0</v>
      </c>
      <c r="AR321" s="23" t="s">
        <v>242</v>
      </c>
      <c r="AT321" s="23" t="s">
        <v>150</v>
      </c>
      <c r="AU321" s="23" t="s">
        <v>156</v>
      </c>
      <c r="AY321" s="23" t="s">
        <v>147</v>
      </c>
      <c r="BE321" s="203">
        <f>IF(N321="základní",J321,0)</f>
        <v>0</v>
      </c>
      <c r="BF321" s="203">
        <f>IF(N321="snížená",J321,0)</f>
        <v>0</v>
      </c>
      <c r="BG321" s="203">
        <f>IF(N321="zákl. přenesená",J321,0)</f>
        <v>0</v>
      </c>
      <c r="BH321" s="203">
        <f>IF(N321="sníž. přenesená",J321,0)</f>
        <v>0</v>
      </c>
      <c r="BI321" s="203">
        <f>IF(N321="nulová",J321,0)</f>
        <v>0</v>
      </c>
      <c r="BJ321" s="23" t="s">
        <v>156</v>
      </c>
      <c r="BK321" s="203">
        <f>ROUND(I321*H321,2)</f>
        <v>0</v>
      </c>
      <c r="BL321" s="23" t="s">
        <v>242</v>
      </c>
      <c r="BM321" s="23" t="s">
        <v>1388</v>
      </c>
    </row>
    <row r="322" spans="2:65" s="13" customFormat="1" ht="13.5">
      <c r="B322" s="241"/>
      <c r="C322" s="242"/>
      <c r="D322" s="216" t="s">
        <v>158</v>
      </c>
      <c r="E322" s="243" t="s">
        <v>21</v>
      </c>
      <c r="F322" s="244" t="s">
        <v>795</v>
      </c>
      <c r="G322" s="242"/>
      <c r="H322" s="245" t="s">
        <v>21</v>
      </c>
      <c r="I322" s="246"/>
      <c r="J322" s="242"/>
      <c r="K322" s="242"/>
      <c r="L322" s="247"/>
      <c r="M322" s="248"/>
      <c r="N322" s="249"/>
      <c r="O322" s="249"/>
      <c r="P322" s="249"/>
      <c r="Q322" s="249"/>
      <c r="R322" s="249"/>
      <c r="S322" s="249"/>
      <c r="T322" s="250"/>
      <c r="AT322" s="251" t="s">
        <v>158</v>
      </c>
      <c r="AU322" s="251" t="s">
        <v>156</v>
      </c>
      <c r="AV322" s="13" t="s">
        <v>78</v>
      </c>
      <c r="AW322" s="13" t="s">
        <v>34</v>
      </c>
      <c r="AX322" s="13" t="s">
        <v>70</v>
      </c>
      <c r="AY322" s="251" t="s">
        <v>147</v>
      </c>
    </row>
    <row r="323" spans="2:65" s="11" customFormat="1" ht="13.5">
      <c r="B323" s="204"/>
      <c r="C323" s="205"/>
      <c r="D323" s="216" t="s">
        <v>158</v>
      </c>
      <c r="E323" s="217" t="s">
        <v>21</v>
      </c>
      <c r="F323" s="218" t="s">
        <v>1389</v>
      </c>
      <c r="G323" s="205"/>
      <c r="H323" s="219">
        <v>10.51</v>
      </c>
      <c r="I323" s="210"/>
      <c r="J323" s="205"/>
      <c r="K323" s="205"/>
      <c r="L323" s="211"/>
      <c r="M323" s="212"/>
      <c r="N323" s="213"/>
      <c r="O323" s="213"/>
      <c r="P323" s="213"/>
      <c r="Q323" s="213"/>
      <c r="R323" s="213"/>
      <c r="S323" s="213"/>
      <c r="T323" s="214"/>
      <c r="AT323" s="215" t="s">
        <v>158</v>
      </c>
      <c r="AU323" s="215" t="s">
        <v>156</v>
      </c>
      <c r="AV323" s="11" t="s">
        <v>156</v>
      </c>
      <c r="AW323" s="11" t="s">
        <v>34</v>
      </c>
      <c r="AX323" s="11" t="s">
        <v>70</v>
      </c>
      <c r="AY323" s="215" t="s">
        <v>147</v>
      </c>
    </row>
    <row r="324" spans="2:65" s="13" customFormat="1" ht="13.5">
      <c r="B324" s="241"/>
      <c r="C324" s="242"/>
      <c r="D324" s="216" t="s">
        <v>158</v>
      </c>
      <c r="E324" s="243" t="s">
        <v>21</v>
      </c>
      <c r="F324" s="244" t="s">
        <v>797</v>
      </c>
      <c r="G324" s="242"/>
      <c r="H324" s="245" t="s">
        <v>21</v>
      </c>
      <c r="I324" s="246"/>
      <c r="J324" s="242"/>
      <c r="K324" s="242"/>
      <c r="L324" s="247"/>
      <c r="M324" s="248"/>
      <c r="N324" s="249"/>
      <c r="O324" s="249"/>
      <c r="P324" s="249"/>
      <c r="Q324" s="249"/>
      <c r="R324" s="249"/>
      <c r="S324" s="249"/>
      <c r="T324" s="250"/>
      <c r="AT324" s="251" t="s">
        <v>158</v>
      </c>
      <c r="AU324" s="251" t="s">
        <v>156</v>
      </c>
      <c r="AV324" s="13" t="s">
        <v>78</v>
      </c>
      <c r="AW324" s="13" t="s">
        <v>34</v>
      </c>
      <c r="AX324" s="13" t="s">
        <v>70</v>
      </c>
      <c r="AY324" s="251" t="s">
        <v>147</v>
      </c>
    </row>
    <row r="325" spans="2:65" s="11" customFormat="1" ht="13.5">
      <c r="B325" s="204"/>
      <c r="C325" s="205"/>
      <c r="D325" s="216" t="s">
        <v>158</v>
      </c>
      <c r="E325" s="217" t="s">
        <v>21</v>
      </c>
      <c r="F325" s="218" t="s">
        <v>798</v>
      </c>
      <c r="G325" s="205"/>
      <c r="H325" s="219">
        <v>3.35</v>
      </c>
      <c r="I325" s="210"/>
      <c r="J325" s="205"/>
      <c r="K325" s="205"/>
      <c r="L325" s="211"/>
      <c r="M325" s="212"/>
      <c r="N325" s="213"/>
      <c r="O325" s="213"/>
      <c r="P325" s="213"/>
      <c r="Q325" s="213"/>
      <c r="R325" s="213"/>
      <c r="S325" s="213"/>
      <c r="T325" s="214"/>
      <c r="AT325" s="215" t="s">
        <v>158</v>
      </c>
      <c r="AU325" s="215" t="s">
        <v>156</v>
      </c>
      <c r="AV325" s="11" t="s">
        <v>156</v>
      </c>
      <c r="AW325" s="11" t="s">
        <v>34</v>
      </c>
      <c r="AX325" s="11" t="s">
        <v>70</v>
      </c>
      <c r="AY325" s="215" t="s">
        <v>147</v>
      </c>
    </row>
    <row r="326" spans="2:65" s="12" customFormat="1" ht="13.5">
      <c r="B326" s="220"/>
      <c r="C326" s="221"/>
      <c r="D326" s="206" t="s">
        <v>158</v>
      </c>
      <c r="E326" s="222" t="s">
        <v>21</v>
      </c>
      <c r="F326" s="223" t="s">
        <v>170</v>
      </c>
      <c r="G326" s="221"/>
      <c r="H326" s="224">
        <v>13.86</v>
      </c>
      <c r="I326" s="225"/>
      <c r="J326" s="221"/>
      <c r="K326" s="221"/>
      <c r="L326" s="226"/>
      <c r="M326" s="227"/>
      <c r="N326" s="228"/>
      <c r="O326" s="228"/>
      <c r="P326" s="228"/>
      <c r="Q326" s="228"/>
      <c r="R326" s="228"/>
      <c r="S326" s="228"/>
      <c r="T326" s="229"/>
      <c r="AT326" s="230" t="s">
        <v>158</v>
      </c>
      <c r="AU326" s="230" t="s">
        <v>156</v>
      </c>
      <c r="AV326" s="12" t="s">
        <v>155</v>
      </c>
      <c r="AW326" s="12" t="s">
        <v>34</v>
      </c>
      <c r="AX326" s="12" t="s">
        <v>78</v>
      </c>
      <c r="AY326" s="230" t="s">
        <v>147</v>
      </c>
    </row>
    <row r="327" spans="2:65" s="1" customFormat="1" ht="22.5" customHeight="1">
      <c r="B327" s="40"/>
      <c r="C327" s="231" t="s">
        <v>804</v>
      </c>
      <c r="D327" s="231" t="s">
        <v>243</v>
      </c>
      <c r="E327" s="232" t="s">
        <v>800</v>
      </c>
      <c r="F327" s="233" t="s">
        <v>801</v>
      </c>
      <c r="G327" s="234" t="s">
        <v>153</v>
      </c>
      <c r="H327" s="235">
        <v>49</v>
      </c>
      <c r="I327" s="236"/>
      <c r="J327" s="237">
        <f>ROUND(I327*H327,2)</f>
        <v>0</v>
      </c>
      <c r="K327" s="233" t="s">
        <v>154</v>
      </c>
      <c r="L327" s="238"/>
      <c r="M327" s="239" t="s">
        <v>21</v>
      </c>
      <c r="N327" s="240" t="s">
        <v>42</v>
      </c>
      <c r="O327" s="41"/>
      <c r="P327" s="201">
        <f>O327*H327</f>
        <v>0</v>
      </c>
      <c r="Q327" s="201">
        <v>3.6000000000000002E-4</v>
      </c>
      <c r="R327" s="201">
        <f>Q327*H327</f>
        <v>1.7639999999999999E-2</v>
      </c>
      <c r="S327" s="201">
        <v>0</v>
      </c>
      <c r="T327" s="202">
        <f>S327*H327</f>
        <v>0</v>
      </c>
      <c r="AR327" s="23" t="s">
        <v>332</v>
      </c>
      <c r="AT327" s="23" t="s">
        <v>243</v>
      </c>
      <c r="AU327" s="23" t="s">
        <v>156</v>
      </c>
      <c r="AY327" s="23" t="s">
        <v>147</v>
      </c>
      <c r="BE327" s="203">
        <f>IF(N327="základní",J327,0)</f>
        <v>0</v>
      </c>
      <c r="BF327" s="203">
        <f>IF(N327="snížená",J327,0)</f>
        <v>0</v>
      </c>
      <c r="BG327" s="203">
        <f>IF(N327="zákl. přenesená",J327,0)</f>
        <v>0</v>
      </c>
      <c r="BH327" s="203">
        <f>IF(N327="sníž. přenesená",J327,0)</f>
        <v>0</v>
      </c>
      <c r="BI327" s="203">
        <f>IF(N327="nulová",J327,0)</f>
        <v>0</v>
      </c>
      <c r="BJ327" s="23" t="s">
        <v>156</v>
      </c>
      <c r="BK327" s="203">
        <f>ROUND(I327*H327,2)</f>
        <v>0</v>
      </c>
      <c r="BL327" s="23" t="s">
        <v>242</v>
      </c>
      <c r="BM327" s="23" t="s">
        <v>1390</v>
      </c>
    </row>
    <row r="328" spans="2:65" s="11" customFormat="1" ht="13.5">
      <c r="B328" s="204"/>
      <c r="C328" s="205"/>
      <c r="D328" s="206" t="s">
        <v>158</v>
      </c>
      <c r="E328" s="207" t="s">
        <v>21</v>
      </c>
      <c r="F328" s="208" t="s">
        <v>1391</v>
      </c>
      <c r="G328" s="205"/>
      <c r="H328" s="209">
        <v>49</v>
      </c>
      <c r="I328" s="210"/>
      <c r="J328" s="205"/>
      <c r="K328" s="205"/>
      <c r="L328" s="211"/>
      <c r="M328" s="212"/>
      <c r="N328" s="213"/>
      <c r="O328" s="213"/>
      <c r="P328" s="213"/>
      <c r="Q328" s="213"/>
      <c r="R328" s="213"/>
      <c r="S328" s="213"/>
      <c r="T328" s="214"/>
      <c r="AT328" s="215" t="s">
        <v>158</v>
      </c>
      <c r="AU328" s="215" t="s">
        <v>156</v>
      </c>
      <c r="AV328" s="11" t="s">
        <v>156</v>
      </c>
      <c r="AW328" s="11" t="s">
        <v>34</v>
      </c>
      <c r="AX328" s="11" t="s">
        <v>78</v>
      </c>
      <c r="AY328" s="215" t="s">
        <v>147</v>
      </c>
    </row>
    <row r="329" spans="2:65" s="1" customFormat="1" ht="22.5" customHeight="1">
      <c r="B329" s="40"/>
      <c r="C329" s="192" t="s">
        <v>812</v>
      </c>
      <c r="D329" s="192" t="s">
        <v>150</v>
      </c>
      <c r="E329" s="193" t="s">
        <v>805</v>
      </c>
      <c r="F329" s="194" t="s">
        <v>806</v>
      </c>
      <c r="G329" s="195" t="s">
        <v>165</v>
      </c>
      <c r="H329" s="196">
        <v>13.858000000000001</v>
      </c>
      <c r="I329" s="197"/>
      <c r="J329" s="198">
        <f>ROUND(I329*H329,2)</f>
        <v>0</v>
      </c>
      <c r="K329" s="194" t="s">
        <v>154</v>
      </c>
      <c r="L329" s="60"/>
      <c r="M329" s="199" t="s">
        <v>21</v>
      </c>
      <c r="N329" s="200" t="s">
        <v>42</v>
      </c>
      <c r="O329" s="41"/>
      <c r="P329" s="201">
        <f>O329*H329</f>
        <v>0</v>
      </c>
      <c r="Q329" s="201">
        <v>3.6700000000000001E-3</v>
      </c>
      <c r="R329" s="201">
        <f>Q329*H329</f>
        <v>5.0858860000000006E-2</v>
      </c>
      <c r="S329" s="201">
        <v>0</v>
      </c>
      <c r="T329" s="202">
        <f>S329*H329</f>
        <v>0</v>
      </c>
      <c r="AR329" s="23" t="s">
        <v>242</v>
      </c>
      <c r="AT329" s="23" t="s">
        <v>150</v>
      </c>
      <c r="AU329" s="23" t="s">
        <v>156</v>
      </c>
      <c r="AY329" s="23" t="s">
        <v>147</v>
      </c>
      <c r="BE329" s="203">
        <f>IF(N329="základní",J329,0)</f>
        <v>0</v>
      </c>
      <c r="BF329" s="203">
        <f>IF(N329="snížená",J329,0)</f>
        <v>0</v>
      </c>
      <c r="BG329" s="203">
        <f>IF(N329="zákl. přenesená",J329,0)</f>
        <v>0</v>
      </c>
      <c r="BH329" s="203">
        <f>IF(N329="sníž. přenesená",J329,0)</f>
        <v>0</v>
      </c>
      <c r="BI329" s="203">
        <f>IF(N329="nulová",J329,0)</f>
        <v>0</v>
      </c>
      <c r="BJ329" s="23" t="s">
        <v>156</v>
      </c>
      <c r="BK329" s="203">
        <f>ROUND(I329*H329,2)</f>
        <v>0</v>
      </c>
      <c r="BL329" s="23" t="s">
        <v>242</v>
      </c>
      <c r="BM329" s="23" t="s">
        <v>1392</v>
      </c>
    </row>
    <row r="330" spans="2:65" s="11" customFormat="1" ht="13.5">
      <c r="B330" s="204"/>
      <c r="C330" s="205"/>
      <c r="D330" s="216" t="s">
        <v>158</v>
      </c>
      <c r="E330" s="217" t="s">
        <v>21</v>
      </c>
      <c r="F330" s="218" t="s">
        <v>808</v>
      </c>
      <c r="G330" s="205"/>
      <c r="H330" s="219">
        <v>8.84</v>
      </c>
      <c r="I330" s="210"/>
      <c r="J330" s="205"/>
      <c r="K330" s="205"/>
      <c r="L330" s="211"/>
      <c r="M330" s="212"/>
      <c r="N330" s="213"/>
      <c r="O330" s="213"/>
      <c r="P330" s="213"/>
      <c r="Q330" s="213"/>
      <c r="R330" s="213"/>
      <c r="S330" s="213"/>
      <c r="T330" s="214"/>
      <c r="AT330" s="215" t="s">
        <v>158</v>
      </c>
      <c r="AU330" s="215" t="s">
        <v>156</v>
      </c>
      <c r="AV330" s="11" t="s">
        <v>156</v>
      </c>
      <c r="AW330" s="11" t="s">
        <v>34</v>
      </c>
      <c r="AX330" s="11" t="s">
        <v>70</v>
      </c>
      <c r="AY330" s="215" t="s">
        <v>147</v>
      </c>
    </row>
    <row r="331" spans="2:65" s="11" customFormat="1" ht="13.5">
      <c r="B331" s="204"/>
      <c r="C331" s="205"/>
      <c r="D331" s="216" t="s">
        <v>158</v>
      </c>
      <c r="E331" s="217" t="s">
        <v>21</v>
      </c>
      <c r="F331" s="218" t="s">
        <v>809</v>
      </c>
      <c r="G331" s="205"/>
      <c r="H331" s="219">
        <v>3.0379999999999998</v>
      </c>
      <c r="I331" s="210"/>
      <c r="J331" s="205"/>
      <c r="K331" s="205"/>
      <c r="L331" s="211"/>
      <c r="M331" s="212"/>
      <c r="N331" s="213"/>
      <c r="O331" s="213"/>
      <c r="P331" s="213"/>
      <c r="Q331" s="213"/>
      <c r="R331" s="213"/>
      <c r="S331" s="213"/>
      <c r="T331" s="214"/>
      <c r="AT331" s="215" t="s">
        <v>158</v>
      </c>
      <c r="AU331" s="215" t="s">
        <v>156</v>
      </c>
      <c r="AV331" s="11" t="s">
        <v>156</v>
      </c>
      <c r="AW331" s="11" t="s">
        <v>34</v>
      </c>
      <c r="AX331" s="11" t="s">
        <v>70</v>
      </c>
      <c r="AY331" s="215" t="s">
        <v>147</v>
      </c>
    </row>
    <row r="332" spans="2:65" s="11" customFormat="1" ht="13.5">
      <c r="B332" s="204"/>
      <c r="C332" s="205"/>
      <c r="D332" s="216" t="s">
        <v>158</v>
      </c>
      <c r="E332" s="217" t="s">
        <v>21</v>
      </c>
      <c r="F332" s="218" t="s">
        <v>810</v>
      </c>
      <c r="G332" s="205"/>
      <c r="H332" s="219">
        <v>1.17</v>
      </c>
      <c r="I332" s="210"/>
      <c r="J332" s="205"/>
      <c r="K332" s="205"/>
      <c r="L332" s="211"/>
      <c r="M332" s="212"/>
      <c r="N332" s="213"/>
      <c r="O332" s="213"/>
      <c r="P332" s="213"/>
      <c r="Q332" s="213"/>
      <c r="R332" s="213"/>
      <c r="S332" s="213"/>
      <c r="T332" s="214"/>
      <c r="AT332" s="215" t="s">
        <v>158</v>
      </c>
      <c r="AU332" s="215" t="s">
        <v>156</v>
      </c>
      <c r="AV332" s="11" t="s">
        <v>156</v>
      </c>
      <c r="AW332" s="11" t="s">
        <v>34</v>
      </c>
      <c r="AX332" s="11" t="s">
        <v>70</v>
      </c>
      <c r="AY332" s="215" t="s">
        <v>147</v>
      </c>
    </row>
    <row r="333" spans="2:65" s="11" customFormat="1" ht="13.5">
      <c r="B333" s="204"/>
      <c r="C333" s="205"/>
      <c r="D333" s="216" t="s">
        <v>158</v>
      </c>
      <c r="E333" s="217" t="s">
        <v>21</v>
      </c>
      <c r="F333" s="218" t="s">
        <v>811</v>
      </c>
      <c r="G333" s="205"/>
      <c r="H333" s="219">
        <v>0.81</v>
      </c>
      <c r="I333" s="210"/>
      <c r="J333" s="205"/>
      <c r="K333" s="205"/>
      <c r="L333" s="211"/>
      <c r="M333" s="212"/>
      <c r="N333" s="213"/>
      <c r="O333" s="213"/>
      <c r="P333" s="213"/>
      <c r="Q333" s="213"/>
      <c r="R333" s="213"/>
      <c r="S333" s="213"/>
      <c r="T333" s="214"/>
      <c r="AT333" s="215" t="s">
        <v>158</v>
      </c>
      <c r="AU333" s="215" t="s">
        <v>156</v>
      </c>
      <c r="AV333" s="11" t="s">
        <v>156</v>
      </c>
      <c r="AW333" s="11" t="s">
        <v>34</v>
      </c>
      <c r="AX333" s="11" t="s">
        <v>70</v>
      </c>
      <c r="AY333" s="215" t="s">
        <v>147</v>
      </c>
    </row>
    <row r="334" spans="2:65" s="12" customFormat="1" ht="13.5">
      <c r="B334" s="220"/>
      <c r="C334" s="221"/>
      <c r="D334" s="206" t="s">
        <v>158</v>
      </c>
      <c r="E334" s="222" t="s">
        <v>21</v>
      </c>
      <c r="F334" s="223" t="s">
        <v>170</v>
      </c>
      <c r="G334" s="221"/>
      <c r="H334" s="224">
        <v>13.858000000000001</v>
      </c>
      <c r="I334" s="225"/>
      <c r="J334" s="221"/>
      <c r="K334" s="221"/>
      <c r="L334" s="226"/>
      <c r="M334" s="227"/>
      <c r="N334" s="228"/>
      <c r="O334" s="228"/>
      <c r="P334" s="228"/>
      <c r="Q334" s="228"/>
      <c r="R334" s="228"/>
      <c r="S334" s="228"/>
      <c r="T334" s="229"/>
      <c r="AT334" s="230" t="s">
        <v>158</v>
      </c>
      <c r="AU334" s="230" t="s">
        <v>156</v>
      </c>
      <c r="AV334" s="12" t="s">
        <v>155</v>
      </c>
      <c r="AW334" s="12" t="s">
        <v>34</v>
      </c>
      <c r="AX334" s="12" t="s">
        <v>78</v>
      </c>
      <c r="AY334" s="230" t="s">
        <v>147</v>
      </c>
    </row>
    <row r="335" spans="2:65" s="1" customFormat="1" ht="22.5" customHeight="1">
      <c r="B335" s="40"/>
      <c r="C335" s="231" t="s">
        <v>817</v>
      </c>
      <c r="D335" s="231" t="s">
        <v>243</v>
      </c>
      <c r="E335" s="232" t="s">
        <v>813</v>
      </c>
      <c r="F335" s="233" t="s">
        <v>814</v>
      </c>
      <c r="G335" s="234" t="s">
        <v>165</v>
      </c>
      <c r="H335" s="235">
        <v>15.244</v>
      </c>
      <c r="I335" s="236"/>
      <c r="J335" s="237">
        <f>ROUND(I335*H335,2)</f>
        <v>0</v>
      </c>
      <c r="K335" s="233" t="s">
        <v>154</v>
      </c>
      <c r="L335" s="238"/>
      <c r="M335" s="239" t="s">
        <v>21</v>
      </c>
      <c r="N335" s="240" t="s">
        <v>42</v>
      </c>
      <c r="O335" s="41"/>
      <c r="P335" s="201">
        <f>O335*H335</f>
        <v>0</v>
      </c>
      <c r="Q335" s="201">
        <v>1.7999999999999999E-2</v>
      </c>
      <c r="R335" s="201">
        <f>Q335*H335</f>
        <v>0.27439199999999997</v>
      </c>
      <c r="S335" s="201">
        <v>0</v>
      </c>
      <c r="T335" s="202">
        <f>S335*H335</f>
        <v>0</v>
      </c>
      <c r="AR335" s="23" t="s">
        <v>332</v>
      </c>
      <c r="AT335" s="23" t="s">
        <v>243</v>
      </c>
      <c r="AU335" s="23" t="s">
        <v>156</v>
      </c>
      <c r="AY335" s="23" t="s">
        <v>147</v>
      </c>
      <c r="BE335" s="203">
        <f>IF(N335="základní",J335,0)</f>
        <v>0</v>
      </c>
      <c r="BF335" s="203">
        <f>IF(N335="snížená",J335,0)</f>
        <v>0</v>
      </c>
      <c r="BG335" s="203">
        <f>IF(N335="zákl. přenesená",J335,0)</f>
        <v>0</v>
      </c>
      <c r="BH335" s="203">
        <f>IF(N335="sníž. přenesená",J335,0)</f>
        <v>0</v>
      </c>
      <c r="BI335" s="203">
        <f>IF(N335="nulová",J335,0)</f>
        <v>0</v>
      </c>
      <c r="BJ335" s="23" t="s">
        <v>156</v>
      </c>
      <c r="BK335" s="203">
        <f>ROUND(I335*H335,2)</f>
        <v>0</v>
      </c>
      <c r="BL335" s="23" t="s">
        <v>242</v>
      </c>
      <c r="BM335" s="23" t="s">
        <v>1393</v>
      </c>
    </row>
    <row r="336" spans="2:65" s="11" customFormat="1" ht="13.5">
      <c r="B336" s="204"/>
      <c r="C336" s="205"/>
      <c r="D336" s="206" t="s">
        <v>158</v>
      </c>
      <c r="E336" s="205"/>
      <c r="F336" s="208" t="s">
        <v>816</v>
      </c>
      <c r="G336" s="205"/>
      <c r="H336" s="209">
        <v>15.244</v>
      </c>
      <c r="I336" s="210"/>
      <c r="J336" s="205"/>
      <c r="K336" s="205"/>
      <c r="L336" s="211"/>
      <c r="M336" s="212"/>
      <c r="N336" s="213"/>
      <c r="O336" s="213"/>
      <c r="P336" s="213"/>
      <c r="Q336" s="213"/>
      <c r="R336" s="213"/>
      <c r="S336" s="213"/>
      <c r="T336" s="214"/>
      <c r="AT336" s="215" t="s">
        <v>158</v>
      </c>
      <c r="AU336" s="215" t="s">
        <v>156</v>
      </c>
      <c r="AV336" s="11" t="s">
        <v>156</v>
      </c>
      <c r="AW336" s="11" t="s">
        <v>6</v>
      </c>
      <c r="AX336" s="11" t="s">
        <v>78</v>
      </c>
      <c r="AY336" s="215" t="s">
        <v>147</v>
      </c>
    </row>
    <row r="337" spans="2:65" s="1" customFormat="1" ht="22.5" customHeight="1">
      <c r="B337" s="40"/>
      <c r="C337" s="192" t="s">
        <v>822</v>
      </c>
      <c r="D337" s="192" t="s">
        <v>150</v>
      </c>
      <c r="E337" s="193" t="s">
        <v>818</v>
      </c>
      <c r="F337" s="194" t="s">
        <v>819</v>
      </c>
      <c r="G337" s="195" t="s">
        <v>165</v>
      </c>
      <c r="H337" s="196">
        <v>5.0179999999999998</v>
      </c>
      <c r="I337" s="197"/>
      <c r="J337" s="198">
        <f>ROUND(I337*H337,2)</f>
        <v>0</v>
      </c>
      <c r="K337" s="194" t="s">
        <v>154</v>
      </c>
      <c r="L337" s="60"/>
      <c r="M337" s="199" t="s">
        <v>21</v>
      </c>
      <c r="N337" s="200" t="s">
        <v>42</v>
      </c>
      <c r="O337" s="41"/>
      <c r="P337" s="201">
        <f>O337*H337</f>
        <v>0</v>
      </c>
      <c r="Q337" s="201">
        <v>0</v>
      </c>
      <c r="R337" s="201">
        <f>Q337*H337</f>
        <v>0</v>
      </c>
      <c r="S337" s="201">
        <v>0</v>
      </c>
      <c r="T337" s="202">
        <f>S337*H337</f>
        <v>0</v>
      </c>
      <c r="AR337" s="23" t="s">
        <v>242</v>
      </c>
      <c r="AT337" s="23" t="s">
        <v>150</v>
      </c>
      <c r="AU337" s="23" t="s">
        <v>156</v>
      </c>
      <c r="AY337" s="23" t="s">
        <v>147</v>
      </c>
      <c r="BE337" s="203">
        <f>IF(N337="základní",J337,0)</f>
        <v>0</v>
      </c>
      <c r="BF337" s="203">
        <f>IF(N337="snížená",J337,0)</f>
        <v>0</v>
      </c>
      <c r="BG337" s="203">
        <f>IF(N337="zákl. přenesená",J337,0)</f>
        <v>0</v>
      </c>
      <c r="BH337" s="203">
        <f>IF(N337="sníž. přenesená",J337,0)</f>
        <v>0</v>
      </c>
      <c r="BI337" s="203">
        <f>IF(N337="nulová",J337,0)</f>
        <v>0</v>
      </c>
      <c r="BJ337" s="23" t="s">
        <v>156</v>
      </c>
      <c r="BK337" s="203">
        <f>ROUND(I337*H337,2)</f>
        <v>0</v>
      </c>
      <c r="BL337" s="23" t="s">
        <v>242</v>
      </c>
      <c r="BM337" s="23" t="s">
        <v>1394</v>
      </c>
    </row>
    <row r="338" spans="2:65" s="11" customFormat="1" ht="13.5">
      <c r="B338" s="204"/>
      <c r="C338" s="205"/>
      <c r="D338" s="206" t="s">
        <v>158</v>
      </c>
      <c r="E338" s="207" t="s">
        <v>21</v>
      </c>
      <c r="F338" s="208" t="s">
        <v>821</v>
      </c>
      <c r="G338" s="205"/>
      <c r="H338" s="209">
        <v>5.0179999999999998</v>
      </c>
      <c r="I338" s="210"/>
      <c r="J338" s="205"/>
      <c r="K338" s="205"/>
      <c r="L338" s="211"/>
      <c r="M338" s="212"/>
      <c r="N338" s="213"/>
      <c r="O338" s="213"/>
      <c r="P338" s="213"/>
      <c r="Q338" s="213"/>
      <c r="R338" s="213"/>
      <c r="S338" s="213"/>
      <c r="T338" s="214"/>
      <c r="AT338" s="215" t="s">
        <v>158</v>
      </c>
      <c r="AU338" s="215" t="s">
        <v>156</v>
      </c>
      <c r="AV338" s="11" t="s">
        <v>156</v>
      </c>
      <c r="AW338" s="11" t="s">
        <v>34</v>
      </c>
      <c r="AX338" s="11" t="s">
        <v>78</v>
      </c>
      <c r="AY338" s="215" t="s">
        <v>147</v>
      </c>
    </row>
    <row r="339" spans="2:65" s="1" customFormat="1" ht="22.5" customHeight="1">
      <c r="B339" s="40"/>
      <c r="C339" s="192" t="s">
        <v>826</v>
      </c>
      <c r="D339" s="192" t="s">
        <v>150</v>
      </c>
      <c r="E339" s="193" t="s">
        <v>823</v>
      </c>
      <c r="F339" s="194" t="s">
        <v>824</v>
      </c>
      <c r="G339" s="195" t="s">
        <v>165</v>
      </c>
      <c r="H339" s="196">
        <v>5.0179999999999998</v>
      </c>
      <c r="I339" s="197"/>
      <c r="J339" s="198">
        <f>ROUND(I339*H339,2)</f>
        <v>0</v>
      </c>
      <c r="K339" s="194" t="s">
        <v>154</v>
      </c>
      <c r="L339" s="60"/>
      <c r="M339" s="199" t="s">
        <v>21</v>
      </c>
      <c r="N339" s="200" t="s">
        <v>42</v>
      </c>
      <c r="O339" s="41"/>
      <c r="P339" s="201">
        <f>O339*H339</f>
        <v>0</v>
      </c>
      <c r="Q339" s="201">
        <v>0</v>
      </c>
      <c r="R339" s="201">
        <f>Q339*H339</f>
        <v>0</v>
      </c>
      <c r="S339" s="201">
        <v>0</v>
      </c>
      <c r="T339" s="202">
        <f>S339*H339</f>
        <v>0</v>
      </c>
      <c r="AR339" s="23" t="s">
        <v>242</v>
      </c>
      <c r="AT339" s="23" t="s">
        <v>150</v>
      </c>
      <c r="AU339" s="23" t="s">
        <v>156</v>
      </c>
      <c r="AY339" s="23" t="s">
        <v>147</v>
      </c>
      <c r="BE339" s="203">
        <f>IF(N339="základní",J339,0)</f>
        <v>0</v>
      </c>
      <c r="BF339" s="203">
        <f>IF(N339="snížená",J339,0)</f>
        <v>0</v>
      </c>
      <c r="BG339" s="203">
        <f>IF(N339="zákl. přenesená",J339,0)</f>
        <v>0</v>
      </c>
      <c r="BH339" s="203">
        <f>IF(N339="sníž. přenesená",J339,0)</f>
        <v>0</v>
      </c>
      <c r="BI339" s="203">
        <f>IF(N339="nulová",J339,0)</f>
        <v>0</v>
      </c>
      <c r="BJ339" s="23" t="s">
        <v>156</v>
      </c>
      <c r="BK339" s="203">
        <f>ROUND(I339*H339,2)</f>
        <v>0</v>
      </c>
      <c r="BL339" s="23" t="s">
        <v>242</v>
      </c>
      <c r="BM339" s="23" t="s">
        <v>1395</v>
      </c>
    </row>
    <row r="340" spans="2:65" s="1" customFormat="1" ht="22.5" customHeight="1">
      <c r="B340" s="40"/>
      <c r="C340" s="192" t="s">
        <v>831</v>
      </c>
      <c r="D340" s="192" t="s">
        <v>150</v>
      </c>
      <c r="E340" s="193" t="s">
        <v>827</v>
      </c>
      <c r="F340" s="194" t="s">
        <v>828</v>
      </c>
      <c r="G340" s="195" t="s">
        <v>276</v>
      </c>
      <c r="H340" s="196">
        <v>11.56</v>
      </c>
      <c r="I340" s="197"/>
      <c r="J340" s="198">
        <f>ROUND(I340*H340,2)</f>
        <v>0</v>
      </c>
      <c r="K340" s="194" t="s">
        <v>154</v>
      </c>
      <c r="L340" s="60"/>
      <c r="M340" s="199" t="s">
        <v>21</v>
      </c>
      <c r="N340" s="200" t="s">
        <v>42</v>
      </c>
      <c r="O340" s="41"/>
      <c r="P340" s="201">
        <f>O340*H340</f>
        <v>0</v>
      </c>
      <c r="Q340" s="201">
        <v>3.0000000000000001E-5</v>
      </c>
      <c r="R340" s="201">
        <f>Q340*H340</f>
        <v>3.4680000000000003E-4</v>
      </c>
      <c r="S340" s="201">
        <v>0</v>
      </c>
      <c r="T340" s="202">
        <f>S340*H340</f>
        <v>0</v>
      </c>
      <c r="AR340" s="23" t="s">
        <v>242</v>
      </c>
      <c r="AT340" s="23" t="s">
        <v>150</v>
      </c>
      <c r="AU340" s="23" t="s">
        <v>156</v>
      </c>
      <c r="AY340" s="23" t="s">
        <v>147</v>
      </c>
      <c r="BE340" s="203">
        <f>IF(N340="základní",J340,0)</f>
        <v>0</v>
      </c>
      <c r="BF340" s="203">
        <f>IF(N340="snížená",J340,0)</f>
        <v>0</v>
      </c>
      <c r="BG340" s="203">
        <f>IF(N340="zákl. přenesená",J340,0)</f>
        <v>0</v>
      </c>
      <c r="BH340" s="203">
        <f>IF(N340="sníž. přenesená",J340,0)</f>
        <v>0</v>
      </c>
      <c r="BI340" s="203">
        <f>IF(N340="nulová",J340,0)</f>
        <v>0</v>
      </c>
      <c r="BJ340" s="23" t="s">
        <v>156</v>
      </c>
      <c r="BK340" s="203">
        <f>ROUND(I340*H340,2)</f>
        <v>0</v>
      </c>
      <c r="BL340" s="23" t="s">
        <v>242</v>
      </c>
      <c r="BM340" s="23" t="s">
        <v>1396</v>
      </c>
    </row>
    <row r="341" spans="2:65" s="11" customFormat="1" ht="13.5">
      <c r="B341" s="204"/>
      <c r="C341" s="205"/>
      <c r="D341" s="206" t="s">
        <v>158</v>
      </c>
      <c r="E341" s="207" t="s">
        <v>21</v>
      </c>
      <c r="F341" s="208" t="s">
        <v>830</v>
      </c>
      <c r="G341" s="205"/>
      <c r="H341" s="209">
        <v>11.56</v>
      </c>
      <c r="I341" s="210"/>
      <c r="J341" s="205"/>
      <c r="K341" s="205"/>
      <c r="L341" s="211"/>
      <c r="M341" s="212"/>
      <c r="N341" s="213"/>
      <c r="O341" s="213"/>
      <c r="P341" s="213"/>
      <c r="Q341" s="213"/>
      <c r="R341" s="213"/>
      <c r="S341" s="213"/>
      <c r="T341" s="214"/>
      <c r="AT341" s="215" t="s">
        <v>158</v>
      </c>
      <c r="AU341" s="215" t="s">
        <v>156</v>
      </c>
      <c r="AV341" s="11" t="s">
        <v>156</v>
      </c>
      <c r="AW341" s="11" t="s">
        <v>34</v>
      </c>
      <c r="AX341" s="11" t="s">
        <v>78</v>
      </c>
      <c r="AY341" s="215" t="s">
        <v>147</v>
      </c>
    </row>
    <row r="342" spans="2:65" s="1" customFormat="1" ht="22.5" customHeight="1">
      <c r="B342" s="40"/>
      <c r="C342" s="192" t="s">
        <v>835</v>
      </c>
      <c r="D342" s="192" t="s">
        <v>150</v>
      </c>
      <c r="E342" s="193" t="s">
        <v>832</v>
      </c>
      <c r="F342" s="194" t="s">
        <v>833</v>
      </c>
      <c r="G342" s="195" t="s">
        <v>165</v>
      </c>
      <c r="H342" s="196">
        <v>13.858000000000001</v>
      </c>
      <c r="I342" s="197"/>
      <c r="J342" s="198">
        <f>ROUND(I342*H342,2)</f>
        <v>0</v>
      </c>
      <c r="K342" s="194" t="s">
        <v>191</v>
      </c>
      <c r="L342" s="60"/>
      <c r="M342" s="199" t="s">
        <v>21</v>
      </c>
      <c r="N342" s="200" t="s">
        <v>42</v>
      </c>
      <c r="O342" s="41"/>
      <c r="P342" s="201">
        <f>O342*H342</f>
        <v>0</v>
      </c>
      <c r="Q342" s="201">
        <v>7.7000000000000002E-3</v>
      </c>
      <c r="R342" s="201">
        <f>Q342*H342</f>
        <v>0.10670660000000001</v>
      </c>
      <c r="S342" s="201">
        <v>0</v>
      </c>
      <c r="T342" s="202">
        <f>S342*H342</f>
        <v>0</v>
      </c>
      <c r="AR342" s="23" t="s">
        <v>242</v>
      </c>
      <c r="AT342" s="23" t="s">
        <v>150</v>
      </c>
      <c r="AU342" s="23" t="s">
        <v>156</v>
      </c>
      <c r="AY342" s="23" t="s">
        <v>147</v>
      </c>
      <c r="BE342" s="203">
        <f>IF(N342="základní",J342,0)</f>
        <v>0</v>
      </c>
      <c r="BF342" s="203">
        <f>IF(N342="snížená",J342,0)</f>
        <v>0</v>
      </c>
      <c r="BG342" s="203">
        <f>IF(N342="zákl. přenesená",J342,0)</f>
        <v>0</v>
      </c>
      <c r="BH342" s="203">
        <f>IF(N342="sníž. přenesená",J342,0)</f>
        <v>0</v>
      </c>
      <c r="BI342" s="203">
        <f>IF(N342="nulová",J342,0)</f>
        <v>0</v>
      </c>
      <c r="BJ342" s="23" t="s">
        <v>156</v>
      </c>
      <c r="BK342" s="203">
        <f>ROUND(I342*H342,2)</f>
        <v>0</v>
      </c>
      <c r="BL342" s="23" t="s">
        <v>242</v>
      </c>
      <c r="BM342" s="23" t="s">
        <v>1397</v>
      </c>
    </row>
    <row r="343" spans="2:65" s="1" customFormat="1" ht="31.5" customHeight="1">
      <c r="B343" s="40"/>
      <c r="C343" s="192" t="s">
        <v>840</v>
      </c>
      <c r="D343" s="192" t="s">
        <v>150</v>
      </c>
      <c r="E343" s="193" t="s">
        <v>836</v>
      </c>
      <c r="F343" s="194" t="s">
        <v>837</v>
      </c>
      <c r="G343" s="195" t="s">
        <v>165</v>
      </c>
      <c r="H343" s="196">
        <v>41.573999999999998</v>
      </c>
      <c r="I343" s="197"/>
      <c r="J343" s="198">
        <f>ROUND(I343*H343,2)</f>
        <v>0</v>
      </c>
      <c r="K343" s="194" t="s">
        <v>191</v>
      </c>
      <c r="L343" s="60"/>
      <c r="M343" s="199" t="s">
        <v>21</v>
      </c>
      <c r="N343" s="200" t="s">
        <v>42</v>
      </c>
      <c r="O343" s="41"/>
      <c r="P343" s="201">
        <f>O343*H343</f>
        <v>0</v>
      </c>
      <c r="Q343" s="201">
        <v>1.7899999999999999E-3</v>
      </c>
      <c r="R343" s="201">
        <f>Q343*H343</f>
        <v>7.4417459999999991E-2</v>
      </c>
      <c r="S343" s="201">
        <v>0</v>
      </c>
      <c r="T343" s="202">
        <f>S343*H343</f>
        <v>0</v>
      </c>
      <c r="AR343" s="23" t="s">
        <v>242</v>
      </c>
      <c r="AT343" s="23" t="s">
        <v>150</v>
      </c>
      <c r="AU343" s="23" t="s">
        <v>156</v>
      </c>
      <c r="AY343" s="23" t="s">
        <v>147</v>
      </c>
      <c r="BE343" s="203">
        <f>IF(N343="základní",J343,0)</f>
        <v>0</v>
      </c>
      <c r="BF343" s="203">
        <f>IF(N343="snížená",J343,0)</f>
        <v>0</v>
      </c>
      <c r="BG343" s="203">
        <f>IF(N343="zákl. přenesená",J343,0)</f>
        <v>0</v>
      </c>
      <c r="BH343" s="203">
        <f>IF(N343="sníž. přenesená",J343,0)</f>
        <v>0</v>
      </c>
      <c r="BI343" s="203">
        <f>IF(N343="nulová",J343,0)</f>
        <v>0</v>
      </c>
      <c r="BJ343" s="23" t="s">
        <v>156</v>
      </c>
      <c r="BK343" s="203">
        <f>ROUND(I343*H343,2)</f>
        <v>0</v>
      </c>
      <c r="BL343" s="23" t="s">
        <v>242</v>
      </c>
      <c r="BM343" s="23" t="s">
        <v>1398</v>
      </c>
    </row>
    <row r="344" spans="2:65" s="11" customFormat="1" ht="13.5">
      <c r="B344" s="204"/>
      <c r="C344" s="205"/>
      <c r="D344" s="206" t="s">
        <v>158</v>
      </c>
      <c r="E344" s="205"/>
      <c r="F344" s="208" t="s">
        <v>839</v>
      </c>
      <c r="G344" s="205"/>
      <c r="H344" s="209">
        <v>41.573999999999998</v>
      </c>
      <c r="I344" s="210"/>
      <c r="J344" s="205"/>
      <c r="K344" s="205"/>
      <c r="L344" s="211"/>
      <c r="M344" s="212"/>
      <c r="N344" s="213"/>
      <c r="O344" s="213"/>
      <c r="P344" s="213"/>
      <c r="Q344" s="213"/>
      <c r="R344" s="213"/>
      <c r="S344" s="213"/>
      <c r="T344" s="214"/>
      <c r="AT344" s="215" t="s">
        <v>158</v>
      </c>
      <c r="AU344" s="215" t="s">
        <v>156</v>
      </c>
      <c r="AV344" s="11" t="s">
        <v>156</v>
      </c>
      <c r="AW344" s="11" t="s">
        <v>6</v>
      </c>
      <c r="AX344" s="11" t="s">
        <v>78</v>
      </c>
      <c r="AY344" s="215" t="s">
        <v>147</v>
      </c>
    </row>
    <row r="345" spans="2:65" s="1" customFormat="1" ht="22.5" customHeight="1">
      <c r="B345" s="40"/>
      <c r="C345" s="192" t="s">
        <v>846</v>
      </c>
      <c r="D345" s="192" t="s">
        <v>150</v>
      </c>
      <c r="E345" s="193" t="s">
        <v>841</v>
      </c>
      <c r="F345" s="194" t="s">
        <v>842</v>
      </c>
      <c r="G345" s="195" t="s">
        <v>369</v>
      </c>
      <c r="H345" s="257"/>
      <c r="I345" s="197"/>
      <c r="J345" s="198">
        <f>ROUND(I345*H345,2)</f>
        <v>0</v>
      </c>
      <c r="K345" s="194" t="s">
        <v>191</v>
      </c>
      <c r="L345" s="60"/>
      <c r="M345" s="199" t="s">
        <v>21</v>
      </c>
      <c r="N345" s="200" t="s">
        <v>42</v>
      </c>
      <c r="O345" s="41"/>
      <c r="P345" s="201">
        <f>O345*H345</f>
        <v>0</v>
      </c>
      <c r="Q345" s="201">
        <v>0</v>
      </c>
      <c r="R345" s="201">
        <f>Q345*H345</f>
        <v>0</v>
      </c>
      <c r="S345" s="201">
        <v>0</v>
      </c>
      <c r="T345" s="202">
        <f>S345*H345</f>
        <v>0</v>
      </c>
      <c r="AR345" s="23" t="s">
        <v>242</v>
      </c>
      <c r="AT345" s="23" t="s">
        <v>150</v>
      </c>
      <c r="AU345" s="23" t="s">
        <v>156</v>
      </c>
      <c r="AY345" s="23" t="s">
        <v>147</v>
      </c>
      <c r="BE345" s="203">
        <f>IF(N345="základní",J345,0)</f>
        <v>0</v>
      </c>
      <c r="BF345" s="203">
        <f>IF(N345="snížená",J345,0)</f>
        <v>0</v>
      </c>
      <c r="BG345" s="203">
        <f>IF(N345="zákl. přenesená",J345,0)</f>
        <v>0</v>
      </c>
      <c r="BH345" s="203">
        <f>IF(N345="sníž. přenesená",J345,0)</f>
        <v>0</v>
      </c>
      <c r="BI345" s="203">
        <f>IF(N345="nulová",J345,0)</f>
        <v>0</v>
      </c>
      <c r="BJ345" s="23" t="s">
        <v>156</v>
      </c>
      <c r="BK345" s="203">
        <f>ROUND(I345*H345,2)</f>
        <v>0</v>
      </c>
      <c r="BL345" s="23" t="s">
        <v>242</v>
      </c>
      <c r="BM345" s="23" t="s">
        <v>1399</v>
      </c>
    </row>
    <row r="346" spans="2:65" s="10" customFormat="1" ht="29.85" customHeight="1">
      <c r="B346" s="175"/>
      <c r="C346" s="176"/>
      <c r="D346" s="189" t="s">
        <v>69</v>
      </c>
      <c r="E346" s="190" t="s">
        <v>844</v>
      </c>
      <c r="F346" s="190" t="s">
        <v>845</v>
      </c>
      <c r="G346" s="176"/>
      <c r="H346" s="176"/>
      <c r="I346" s="179"/>
      <c r="J346" s="191">
        <f>BK346</f>
        <v>0</v>
      </c>
      <c r="K346" s="176"/>
      <c r="L346" s="181"/>
      <c r="M346" s="182"/>
      <c r="N346" s="183"/>
      <c r="O346" s="183"/>
      <c r="P346" s="184">
        <f>SUM(P347:P376)</f>
        <v>0</v>
      </c>
      <c r="Q346" s="183"/>
      <c r="R346" s="184">
        <f>SUM(R347:R376)</f>
        <v>0.45818797999999999</v>
      </c>
      <c r="S346" s="183"/>
      <c r="T346" s="185">
        <f>SUM(T347:T376)</f>
        <v>0.29430350000000005</v>
      </c>
      <c r="AR346" s="186" t="s">
        <v>156</v>
      </c>
      <c r="AT346" s="187" t="s">
        <v>69</v>
      </c>
      <c r="AU346" s="187" t="s">
        <v>78</v>
      </c>
      <c r="AY346" s="186" t="s">
        <v>147</v>
      </c>
      <c r="BK346" s="188">
        <f>SUM(BK347:BK376)</f>
        <v>0</v>
      </c>
    </row>
    <row r="347" spans="2:65" s="1" customFormat="1" ht="22.5" customHeight="1">
      <c r="B347" s="40"/>
      <c r="C347" s="192" t="s">
        <v>855</v>
      </c>
      <c r="D347" s="192" t="s">
        <v>150</v>
      </c>
      <c r="E347" s="193" t="s">
        <v>847</v>
      </c>
      <c r="F347" s="194" t="s">
        <v>848</v>
      </c>
      <c r="G347" s="195" t="s">
        <v>276</v>
      </c>
      <c r="H347" s="196">
        <v>55.566000000000003</v>
      </c>
      <c r="I347" s="197"/>
      <c r="J347" s="198">
        <f>ROUND(I347*H347,2)</f>
        <v>0</v>
      </c>
      <c r="K347" s="194" t="s">
        <v>154</v>
      </c>
      <c r="L347" s="60"/>
      <c r="M347" s="199" t="s">
        <v>21</v>
      </c>
      <c r="N347" s="200" t="s">
        <v>42</v>
      </c>
      <c r="O347" s="41"/>
      <c r="P347" s="201">
        <f>O347*H347</f>
        <v>0</v>
      </c>
      <c r="Q347" s="201">
        <v>0</v>
      </c>
      <c r="R347" s="201">
        <f>Q347*H347</f>
        <v>0</v>
      </c>
      <c r="S347" s="201">
        <v>1E-3</v>
      </c>
      <c r="T347" s="202">
        <f>S347*H347</f>
        <v>5.5566000000000004E-2</v>
      </c>
      <c r="AR347" s="23" t="s">
        <v>242</v>
      </c>
      <c r="AT347" s="23" t="s">
        <v>150</v>
      </c>
      <c r="AU347" s="23" t="s">
        <v>156</v>
      </c>
      <c r="AY347" s="23" t="s">
        <v>147</v>
      </c>
      <c r="BE347" s="203">
        <f>IF(N347="základní",J347,0)</f>
        <v>0</v>
      </c>
      <c r="BF347" s="203">
        <f>IF(N347="snížená",J347,0)</f>
        <v>0</v>
      </c>
      <c r="BG347" s="203">
        <f>IF(N347="zákl. přenesená",J347,0)</f>
        <v>0</v>
      </c>
      <c r="BH347" s="203">
        <f>IF(N347="sníž. přenesená",J347,0)</f>
        <v>0</v>
      </c>
      <c r="BI347" s="203">
        <f>IF(N347="nulová",J347,0)</f>
        <v>0</v>
      </c>
      <c r="BJ347" s="23" t="s">
        <v>156</v>
      </c>
      <c r="BK347" s="203">
        <f>ROUND(I347*H347,2)</f>
        <v>0</v>
      </c>
      <c r="BL347" s="23" t="s">
        <v>242</v>
      </c>
      <c r="BM347" s="23" t="s">
        <v>1400</v>
      </c>
    </row>
    <row r="348" spans="2:65" s="13" customFormat="1" ht="13.5">
      <c r="B348" s="241"/>
      <c r="C348" s="242"/>
      <c r="D348" s="216" t="s">
        <v>158</v>
      </c>
      <c r="E348" s="243" t="s">
        <v>21</v>
      </c>
      <c r="F348" s="244" t="s">
        <v>850</v>
      </c>
      <c r="G348" s="242"/>
      <c r="H348" s="245" t="s">
        <v>21</v>
      </c>
      <c r="I348" s="246"/>
      <c r="J348" s="242"/>
      <c r="K348" s="242"/>
      <c r="L348" s="247"/>
      <c r="M348" s="248"/>
      <c r="N348" s="249"/>
      <c r="O348" s="249"/>
      <c r="P348" s="249"/>
      <c r="Q348" s="249"/>
      <c r="R348" s="249"/>
      <c r="S348" s="249"/>
      <c r="T348" s="250"/>
      <c r="AT348" s="251" t="s">
        <v>158</v>
      </c>
      <c r="AU348" s="251" t="s">
        <v>156</v>
      </c>
      <c r="AV348" s="13" t="s">
        <v>78</v>
      </c>
      <c r="AW348" s="13" t="s">
        <v>34</v>
      </c>
      <c r="AX348" s="13" t="s">
        <v>70</v>
      </c>
      <c r="AY348" s="251" t="s">
        <v>147</v>
      </c>
    </row>
    <row r="349" spans="2:65" s="11" customFormat="1" ht="13.5">
      <c r="B349" s="204"/>
      <c r="C349" s="205"/>
      <c r="D349" s="216" t="s">
        <v>158</v>
      </c>
      <c r="E349" s="217" t="s">
        <v>21</v>
      </c>
      <c r="F349" s="218" t="s">
        <v>851</v>
      </c>
      <c r="G349" s="205"/>
      <c r="H349" s="219">
        <v>12.006</v>
      </c>
      <c r="I349" s="210"/>
      <c r="J349" s="205"/>
      <c r="K349" s="205"/>
      <c r="L349" s="211"/>
      <c r="M349" s="212"/>
      <c r="N349" s="213"/>
      <c r="O349" s="213"/>
      <c r="P349" s="213"/>
      <c r="Q349" s="213"/>
      <c r="R349" s="213"/>
      <c r="S349" s="213"/>
      <c r="T349" s="214"/>
      <c r="AT349" s="215" t="s">
        <v>158</v>
      </c>
      <c r="AU349" s="215" t="s">
        <v>156</v>
      </c>
      <c r="AV349" s="11" t="s">
        <v>156</v>
      </c>
      <c r="AW349" s="11" t="s">
        <v>34</v>
      </c>
      <c r="AX349" s="11" t="s">
        <v>70</v>
      </c>
      <c r="AY349" s="215" t="s">
        <v>147</v>
      </c>
    </row>
    <row r="350" spans="2:65" s="11" customFormat="1" ht="13.5">
      <c r="B350" s="204"/>
      <c r="C350" s="205"/>
      <c r="D350" s="216" t="s">
        <v>158</v>
      </c>
      <c r="E350" s="217" t="s">
        <v>21</v>
      </c>
      <c r="F350" s="218" t="s">
        <v>852</v>
      </c>
      <c r="G350" s="205"/>
      <c r="H350" s="219">
        <v>15.64</v>
      </c>
      <c r="I350" s="210"/>
      <c r="J350" s="205"/>
      <c r="K350" s="205"/>
      <c r="L350" s="211"/>
      <c r="M350" s="212"/>
      <c r="N350" s="213"/>
      <c r="O350" s="213"/>
      <c r="P350" s="213"/>
      <c r="Q350" s="213"/>
      <c r="R350" s="213"/>
      <c r="S350" s="213"/>
      <c r="T350" s="214"/>
      <c r="AT350" s="215" t="s">
        <v>158</v>
      </c>
      <c r="AU350" s="215" t="s">
        <v>156</v>
      </c>
      <c r="AV350" s="11" t="s">
        <v>156</v>
      </c>
      <c r="AW350" s="11" t="s">
        <v>34</v>
      </c>
      <c r="AX350" s="11" t="s">
        <v>70</v>
      </c>
      <c r="AY350" s="215" t="s">
        <v>147</v>
      </c>
    </row>
    <row r="351" spans="2:65" s="11" customFormat="1" ht="13.5">
      <c r="B351" s="204"/>
      <c r="C351" s="205"/>
      <c r="D351" s="216" t="s">
        <v>158</v>
      </c>
      <c r="E351" s="217" t="s">
        <v>21</v>
      </c>
      <c r="F351" s="218" t="s">
        <v>853</v>
      </c>
      <c r="G351" s="205"/>
      <c r="H351" s="219">
        <v>14.2</v>
      </c>
      <c r="I351" s="210"/>
      <c r="J351" s="205"/>
      <c r="K351" s="205"/>
      <c r="L351" s="211"/>
      <c r="M351" s="212"/>
      <c r="N351" s="213"/>
      <c r="O351" s="213"/>
      <c r="P351" s="213"/>
      <c r="Q351" s="213"/>
      <c r="R351" s="213"/>
      <c r="S351" s="213"/>
      <c r="T351" s="214"/>
      <c r="AT351" s="215" t="s">
        <v>158</v>
      </c>
      <c r="AU351" s="215" t="s">
        <v>156</v>
      </c>
      <c r="AV351" s="11" t="s">
        <v>156</v>
      </c>
      <c r="AW351" s="11" t="s">
        <v>34</v>
      </c>
      <c r="AX351" s="11" t="s">
        <v>70</v>
      </c>
      <c r="AY351" s="215" t="s">
        <v>147</v>
      </c>
    </row>
    <row r="352" spans="2:65" s="11" customFormat="1" ht="13.5">
      <c r="B352" s="204"/>
      <c r="C352" s="205"/>
      <c r="D352" s="216" t="s">
        <v>158</v>
      </c>
      <c r="E352" s="217" t="s">
        <v>21</v>
      </c>
      <c r="F352" s="218" t="s">
        <v>854</v>
      </c>
      <c r="G352" s="205"/>
      <c r="H352" s="219">
        <v>13.72</v>
      </c>
      <c r="I352" s="210"/>
      <c r="J352" s="205"/>
      <c r="K352" s="205"/>
      <c r="L352" s="211"/>
      <c r="M352" s="212"/>
      <c r="N352" s="213"/>
      <c r="O352" s="213"/>
      <c r="P352" s="213"/>
      <c r="Q352" s="213"/>
      <c r="R352" s="213"/>
      <c r="S352" s="213"/>
      <c r="T352" s="214"/>
      <c r="AT352" s="215" t="s">
        <v>158</v>
      </c>
      <c r="AU352" s="215" t="s">
        <v>156</v>
      </c>
      <c r="AV352" s="11" t="s">
        <v>156</v>
      </c>
      <c r="AW352" s="11" t="s">
        <v>34</v>
      </c>
      <c r="AX352" s="11" t="s">
        <v>70</v>
      </c>
      <c r="AY352" s="215" t="s">
        <v>147</v>
      </c>
    </row>
    <row r="353" spans="2:65" s="12" customFormat="1" ht="13.5">
      <c r="B353" s="220"/>
      <c r="C353" s="221"/>
      <c r="D353" s="206" t="s">
        <v>158</v>
      </c>
      <c r="E353" s="222" t="s">
        <v>21</v>
      </c>
      <c r="F353" s="223" t="s">
        <v>170</v>
      </c>
      <c r="G353" s="221"/>
      <c r="H353" s="224">
        <v>55.566000000000003</v>
      </c>
      <c r="I353" s="225"/>
      <c r="J353" s="221"/>
      <c r="K353" s="221"/>
      <c r="L353" s="226"/>
      <c r="M353" s="227"/>
      <c r="N353" s="228"/>
      <c r="O353" s="228"/>
      <c r="P353" s="228"/>
      <c r="Q353" s="228"/>
      <c r="R353" s="228"/>
      <c r="S353" s="228"/>
      <c r="T353" s="229"/>
      <c r="AT353" s="230" t="s">
        <v>158</v>
      </c>
      <c r="AU353" s="230" t="s">
        <v>156</v>
      </c>
      <c r="AV353" s="12" t="s">
        <v>155</v>
      </c>
      <c r="AW353" s="12" t="s">
        <v>34</v>
      </c>
      <c r="AX353" s="12" t="s">
        <v>78</v>
      </c>
      <c r="AY353" s="230" t="s">
        <v>147</v>
      </c>
    </row>
    <row r="354" spans="2:65" s="1" customFormat="1" ht="22.5" customHeight="1">
      <c r="B354" s="40"/>
      <c r="C354" s="192" t="s">
        <v>862</v>
      </c>
      <c r="D354" s="192" t="s">
        <v>150</v>
      </c>
      <c r="E354" s="193" t="s">
        <v>856</v>
      </c>
      <c r="F354" s="194" t="s">
        <v>857</v>
      </c>
      <c r="G354" s="195" t="s">
        <v>276</v>
      </c>
      <c r="H354" s="196">
        <v>57.566000000000003</v>
      </c>
      <c r="I354" s="197"/>
      <c r="J354" s="198">
        <f>ROUND(I354*H354,2)</f>
        <v>0</v>
      </c>
      <c r="K354" s="194" t="s">
        <v>154</v>
      </c>
      <c r="L354" s="60"/>
      <c r="M354" s="199" t="s">
        <v>21</v>
      </c>
      <c r="N354" s="200" t="s">
        <v>42</v>
      </c>
      <c r="O354" s="41"/>
      <c r="P354" s="201">
        <f>O354*H354</f>
        <v>0</v>
      </c>
      <c r="Q354" s="201">
        <v>3.0000000000000001E-5</v>
      </c>
      <c r="R354" s="201">
        <f>Q354*H354</f>
        <v>1.7269800000000001E-3</v>
      </c>
      <c r="S354" s="201">
        <v>0</v>
      </c>
      <c r="T354" s="202">
        <f>S354*H354</f>
        <v>0</v>
      </c>
      <c r="AR354" s="23" t="s">
        <v>242</v>
      </c>
      <c r="AT354" s="23" t="s">
        <v>150</v>
      </c>
      <c r="AU354" s="23" t="s">
        <v>156</v>
      </c>
      <c r="AY354" s="23" t="s">
        <v>147</v>
      </c>
      <c r="BE354" s="203">
        <f>IF(N354="základní",J354,0)</f>
        <v>0</v>
      </c>
      <c r="BF354" s="203">
        <f>IF(N354="snížená",J354,0)</f>
        <v>0</v>
      </c>
      <c r="BG354" s="203">
        <f>IF(N354="zákl. přenesená",J354,0)</f>
        <v>0</v>
      </c>
      <c r="BH354" s="203">
        <f>IF(N354="sníž. přenesená",J354,0)</f>
        <v>0</v>
      </c>
      <c r="BI354" s="203">
        <f>IF(N354="nulová",J354,0)</f>
        <v>0</v>
      </c>
      <c r="BJ354" s="23" t="s">
        <v>156</v>
      </c>
      <c r="BK354" s="203">
        <f>ROUND(I354*H354,2)</f>
        <v>0</v>
      </c>
      <c r="BL354" s="23" t="s">
        <v>242</v>
      </c>
      <c r="BM354" s="23" t="s">
        <v>1401</v>
      </c>
    </row>
    <row r="355" spans="2:65" s="13" customFormat="1" ht="13.5">
      <c r="B355" s="241"/>
      <c r="C355" s="242"/>
      <c r="D355" s="216" t="s">
        <v>158</v>
      </c>
      <c r="E355" s="243" t="s">
        <v>21</v>
      </c>
      <c r="F355" s="244" t="s">
        <v>1402</v>
      </c>
      <c r="G355" s="242"/>
      <c r="H355" s="245" t="s">
        <v>21</v>
      </c>
      <c r="I355" s="246"/>
      <c r="J355" s="242"/>
      <c r="K355" s="242"/>
      <c r="L355" s="247"/>
      <c r="M355" s="248"/>
      <c r="N355" s="249"/>
      <c r="O355" s="249"/>
      <c r="P355" s="249"/>
      <c r="Q355" s="249"/>
      <c r="R355" s="249"/>
      <c r="S355" s="249"/>
      <c r="T355" s="250"/>
      <c r="AT355" s="251" t="s">
        <v>158</v>
      </c>
      <c r="AU355" s="251" t="s">
        <v>156</v>
      </c>
      <c r="AV355" s="13" t="s">
        <v>78</v>
      </c>
      <c r="AW355" s="13" t="s">
        <v>34</v>
      </c>
      <c r="AX355" s="13" t="s">
        <v>70</v>
      </c>
      <c r="AY355" s="251" t="s">
        <v>147</v>
      </c>
    </row>
    <row r="356" spans="2:65" s="11" customFormat="1" ht="13.5">
      <c r="B356" s="204"/>
      <c r="C356" s="205"/>
      <c r="D356" s="216" t="s">
        <v>158</v>
      </c>
      <c r="E356" s="217" t="s">
        <v>21</v>
      </c>
      <c r="F356" s="218" t="s">
        <v>859</v>
      </c>
      <c r="G356" s="205"/>
      <c r="H356" s="219">
        <v>13.506</v>
      </c>
      <c r="I356" s="210"/>
      <c r="J356" s="205"/>
      <c r="K356" s="205"/>
      <c r="L356" s="211"/>
      <c r="M356" s="212"/>
      <c r="N356" s="213"/>
      <c r="O356" s="213"/>
      <c r="P356" s="213"/>
      <c r="Q356" s="213"/>
      <c r="R356" s="213"/>
      <c r="S356" s="213"/>
      <c r="T356" s="214"/>
      <c r="AT356" s="215" t="s">
        <v>158</v>
      </c>
      <c r="AU356" s="215" t="s">
        <v>156</v>
      </c>
      <c r="AV356" s="11" t="s">
        <v>156</v>
      </c>
      <c r="AW356" s="11" t="s">
        <v>34</v>
      </c>
      <c r="AX356" s="11" t="s">
        <v>70</v>
      </c>
      <c r="AY356" s="215" t="s">
        <v>147</v>
      </c>
    </row>
    <row r="357" spans="2:65" s="11" customFormat="1" ht="13.5">
      <c r="B357" s="204"/>
      <c r="C357" s="205"/>
      <c r="D357" s="216" t="s">
        <v>158</v>
      </c>
      <c r="E357" s="217" t="s">
        <v>21</v>
      </c>
      <c r="F357" s="218" t="s">
        <v>852</v>
      </c>
      <c r="G357" s="205"/>
      <c r="H357" s="219">
        <v>15.64</v>
      </c>
      <c r="I357" s="210"/>
      <c r="J357" s="205"/>
      <c r="K357" s="205"/>
      <c r="L357" s="211"/>
      <c r="M357" s="212"/>
      <c r="N357" s="213"/>
      <c r="O357" s="213"/>
      <c r="P357" s="213"/>
      <c r="Q357" s="213"/>
      <c r="R357" s="213"/>
      <c r="S357" s="213"/>
      <c r="T357" s="214"/>
      <c r="AT357" s="215" t="s">
        <v>158</v>
      </c>
      <c r="AU357" s="215" t="s">
        <v>156</v>
      </c>
      <c r="AV357" s="11" t="s">
        <v>156</v>
      </c>
      <c r="AW357" s="11" t="s">
        <v>34</v>
      </c>
      <c r="AX357" s="11" t="s">
        <v>70</v>
      </c>
      <c r="AY357" s="215" t="s">
        <v>147</v>
      </c>
    </row>
    <row r="358" spans="2:65" s="11" customFormat="1" ht="13.5">
      <c r="B358" s="204"/>
      <c r="C358" s="205"/>
      <c r="D358" s="216" t="s">
        <v>158</v>
      </c>
      <c r="E358" s="217" t="s">
        <v>21</v>
      </c>
      <c r="F358" s="218" t="s">
        <v>860</v>
      </c>
      <c r="G358" s="205"/>
      <c r="H358" s="219">
        <v>14.1</v>
      </c>
      <c r="I358" s="210"/>
      <c r="J358" s="205"/>
      <c r="K358" s="205"/>
      <c r="L358" s="211"/>
      <c r="M358" s="212"/>
      <c r="N358" s="213"/>
      <c r="O358" s="213"/>
      <c r="P358" s="213"/>
      <c r="Q358" s="213"/>
      <c r="R358" s="213"/>
      <c r="S358" s="213"/>
      <c r="T358" s="214"/>
      <c r="AT358" s="215" t="s">
        <v>158</v>
      </c>
      <c r="AU358" s="215" t="s">
        <v>156</v>
      </c>
      <c r="AV358" s="11" t="s">
        <v>156</v>
      </c>
      <c r="AW358" s="11" t="s">
        <v>34</v>
      </c>
      <c r="AX358" s="11" t="s">
        <v>70</v>
      </c>
      <c r="AY358" s="215" t="s">
        <v>147</v>
      </c>
    </row>
    <row r="359" spans="2:65" s="11" customFormat="1" ht="13.5">
      <c r="B359" s="204"/>
      <c r="C359" s="205"/>
      <c r="D359" s="216" t="s">
        <v>158</v>
      </c>
      <c r="E359" s="217" t="s">
        <v>21</v>
      </c>
      <c r="F359" s="218" t="s">
        <v>861</v>
      </c>
      <c r="G359" s="205"/>
      <c r="H359" s="219">
        <v>14.32</v>
      </c>
      <c r="I359" s="210"/>
      <c r="J359" s="205"/>
      <c r="K359" s="205"/>
      <c r="L359" s="211"/>
      <c r="M359" s="212"/>
      <c r="N359" s="213"/>
      <c r="O359" s="213"/>
      <c r="P359" s="213"/>
      <c r="Q359" s="213"/>
      <c r="R359" s="213"/>
      <c r="S359" s="213"/>
      <c r="T359" s="214"/>
      <c r="AT359" s="215" t="s">
        <v>158</v>
      </c>
      <c r="AU359" s="215" t="s">
        <v>156</v>
      </c>
      <c r="AV359" s="11" t="s">
        <v>156</v>
      </c>
      <c r="AW359" s="11" t="s">
        <v>34</v>
      </c>
      <c r="AX359" s="11" t="s">
        <v>70</v>
      </c>
      <c r="AY359" s="215" t="s">
        <v>147</v>
      </c>
    </row>
    <row r="360" spans="2:65" s="12" customFormat="1" ht="13.5">
      <c r="B360" s="220"/>
      <c r="C360" s="221"/>
      <c r="D360" s="206" t="s">
        <v>158</v>
      </c>
      <c r="E360" s="222" t="s">
        <v>21</v>
      </c>
      <c r="F360" s="223" t="s">
        <v>170</v>
      </c>
      <c r="G360" s="221"/>
      <c r="H360" s="224">
        <v>57.566000000000003</v>
      </c>
      <c r="I360" s="225"/>
      <c r="J360" s="221"/>
      <c r="K360" s="221"/>
      <c r="L360" s="226"/>
      <c r="M360" s="227"/>
      <c r="N360" s="228"/>
      <c r="O360" s="228"/>
      <c r="P360" s="228"/>
      <c r="Q360" s="228"/>
      <c r="R360" s="228"/>
      <c r="S360" s="228"/>
      <c r="T360" s="229"/>
      <c r="AT360" s="230" t="s">
        <v>158</v>
      </c>
      <c r="AU360" s="230" t="s">
        <v>156</v>
      </c>
      <c r="AV360" s="12" t="s">
        <v>155</v>
      </c>
      <c r="AW360" s="12" t="s">
        <v>34</v>
      </c>
      <c r="AX360" s="12" t="s">
        <v>78</v>
      </c>
      <c r="AY360" s="230" t="s">
        <v>147</v>
      </c>
    </row>
    <row r="361" spans="2:65" s="1" customFormat="1" ht="22.5" customHeight="1">
      <c r="B361" s="40"/>
      <c r="C361" s="231" t="s">
        <v>866</v>
      </c>
      <c r="D361" s="231" t="s">
        <v>243</v>
      </c>
      <c r="E361" s="232" t="s">
        <v>863</v>
      </c>
      <c r="F361" s="233" t="s">
        <v>864</v>
      </c>
      <c r="G361" s="234" t="s">
        <v>153</v>
      </c>
      <c r="H361" s="235">
        <v>25</v>
      </c>
      <c r="I361" s="236"/>
      <c r="J361" s="237">
        <f>ROUND(I361*H361,2)</f>
        <v>0</v>
      </c>
      <c r="K361" s="233" t="s">
        <v>21</v>
      </c>
      <c r="L361" s="238"/>
      <c r="M361" s="239" t="s">
        <v>21</v>
      </c>
      <c r="N361" s="240" t="s">
        <v>42</v>
      </c>
      <c r="O361" s="41"/>
      <c r="P361" s="201">
        <f>O361*H361</f>
        <v>0</v>
      </c>
      <c r="Q361" s="201">
        <v>5.0000000000000002E-5</v>
      </c>
      <c r="R361" s="201">
        <f>Q361*H361</f>
        <v>1.25E-3</v>
      </c>
      <c r="S361" s="201">
        <v>0</v>
      </c>
      <c r="T361" s="202">
        <f>S361*H361</f>
        <v>0</v>
      </c>
      <c r="AR361" s="23" t="s">
        <v>332</v>
      </c>
      <c r="AT361" s="23" t="s">
        <v>243</v>
      </c>
      <c r="AU361" s="23" t="s">
        <v>156</v>
      </c>
      <c r="AY361" s="23" t="s">
        <v>147</v>
      </c>
      <c r="BE361" s="203">
        <f>IF(N361="základní",J361,0)</f>
        <v>0</v>
      </c>
      <c r="BF361" s="203">
        <f>IF(N361="snížená",J361,0)</f>
        <v>0</v>
      </c>
      <c r="BG361" s="203">
        <f>IF(N361="zákl. přenesená",J361,0)</f>
        <v>0</v>
      </c>
      <c r="BH361" s="203">
        <f>IF(N361="sníž. přenesená",J361,0)</f>
        <v>0</v>
      </c>
      <c r="BI361" s="203">
        <f>IF(N361="nulová",J361,0)</f>
        <v>0</v>
      </c>
      <c r="BJ361" s="23" t="s">
        <v>156</v>
      </c>
      <c r="BK361" s="203">
        <f>ROUND(I361*H361,2)</f>
        <v>0</v>
      </c>
      <c r="BL361" s="23" t="s">
        <v>242</v>
      </c>
      <c r="BM361" s="23" t="s">
        <v>1403</v>
      </c>
    </row>
    <row r="362" spans="2:65" s="1" customFormat="1" ht="22.5" customHeight="1">
      <c r="B362" s="40"/>
      <c r="C362" s="192" t="s">
        <v>871</v>
      </c>
      <c r="D362" s="192" t="s">
        <v>150</v>
      </c>
      <c r="E362" s="193" t="s">
        <v>867</v>
      </c>
      <c r="F362" s="194" t="s">
        <v>868</v>
      </c>
      <c r="G362" s="195" t="s">
        <v>165</v>
      </c>
      <c r="H362" s="196">
        <v>55.5</v>
      </c>
      <c r="I362" s="197"/>
      <c r="J362" s="198">
        <f>ROUND(I362*H362,2)</f>
        <v>0</v>
      </c>
      <c r="K362" s="194" t="s">
        <v>154</v>
      </c>
      <c r="L362" s="60"/>
      <c r="M362" s="199" t="s">
        <v>21</v>
      </c>
      <c r="N362" s="200" t="s">
        <v>42</v>
      </c>
      <c r="O362" s="41"/>
      <c r="P362" s="201">
        <f>O362*H362</f>
        <v>0</v>
      </c>
      <c r="Q362" s="201">
        <v>0</v>
      </c>
      <c r="R362" s="201">
        <f>Q362*H362</f>
        <v>0</v>
      </c>
      <c r="S362" s="201">
        <v>0</v>
      </c>
      <c r="T362" s="202">
        <f>S362*H362</f>
        <v>0</v>
      </c>
      <c r="AR362" s="23" t="s">
        <v>242</v>
      </c>
      <c r="AT362" s="23" t="s">
        <v>150</v>
      </c>
      <c r="AU362" s="23" t="s">
        <v>156</v>
      </c>
      <c r="AY362" s="23" t="s">
        <v>147</v>
      </c>
      <c r="BE362" s="203">
        <f>IF(N362="základní",J362,0)</f>
        <v>0</v>
      </c>
      <c r="BF362" s="203">
        <f>IF(N362="snížená",J362,0)</f>
        <v>0</v>
      </c>
      <c r="BG362" s="203">
        <f>IF(N362="zákl. přenesená",J362,0)</f>
        <v>0</v>
      </c>
      <c r="BH362" s="203">
        <f>IF(N362="sníž. přenesená",J362,0)</f>
        <v>0</v>
      </c>
      <c r="BI362" s="203">
        <f>IF(N362="nulová",J362,0)</f>
        <v>0</v>
      </c>
      <c r="BJ362" s="23" t="s">
        <v>156</v>
      </c>
      <c r="BK362" s="203">
        <f>ROUND(I362*H362,2)</f>
        <v>0</v>
      </c>
      <c r="BL362" s="23" t="s">
        <v>242</v>
      </c>
      <c r="BM362" s="23" t="s">
        <v>1404</v>
      </c>
    </row>
    <row r="363" spans="2:65" s="11" customFormat="1" ht="13.5">
      <c r="B363" s="204"/>
      <c r="C363" s="205"/>
      <c r="D363" s="216" t="s">
        <v>158</v>
      </c>
      <c r="E363" s="217" t="s">
        <v>21</v>
      </c>
      <c r="F363" s="218" t="s">
        <v>708</v>
      </c>
      <c r="G363" s="205"/>
      <c r="H363" s="219">
        <v>10.91</v>
      </c>
      <c r="I363" s="210"/>
      <c r="J363" s="205"/>
      <c r="K363" s="205"/>
      <c r="L363" s="211"/>
      <c r="M363" s="212"/>
      <c r="N363" s="213"/>
      <c r="O363" s="213"/>
      <c r="P363" s="213"/>
      <c r="Q363" s="213"/>
      <c r="R363" s="213"/>
      <c r="S363" s="213"/>
      <c r="T363" s="214"/>
      <c r="AT363" s="215" t="s">
        <v>158</v>
      </c>
      <c r="AU363" s="215" t="s">
        <v>156</v>
      </c>
      <c r="AV363" s="11" t="s">
        <v>156</v>
      </c>
      <c r="AW363" s="11" t="s">
        <v>34</v>
      </c>
      <c r="AX363" s="11" t="s">
        <v>70</v>
      </c>
      <c r="AY363" s="215" t="s">
        <v>147</v>
      </c>
    </row>
    <row r="364" spans="2:65" s="11" customFormat="1" ht="13.5">
      <c r="B364" s="204"/>
      <c r="C364" s="205"/>
      <c r="D364" s="216" t="s">
        <v>158</v>
      </c>
      <c r="E364" s="217" t="s">
        <v>21</v>
      </c>
      <c r="F364" s="218" t="s">
        <v>709</v>
      </c>
      <c r="G364" s="205"/>
      <c r="H364" s="219">
        <v>19.513000000000002</v>
      </c>
      <c r="I364" s="210"/>
      <c r="J364" s="205"/>
      <c r="K364" s="205"/>
      <c r="L364" s="211"/>
      <c r="M364" s="212"/>
      <c r="N364" s="213"/>
      <c r="O364" s="213"/>
      <c r="P364" s="213"/>
      <c r="Q364" s="213"/>
      <c r="R364" s="213"/>
      <c r="S364" s="213"/>
      <c r="T364" s="214"/>
      <c r="AT364" s="215" t="s">
        <v>158</v>
      </c>
      <c r="AU364" s="215" t="s">
        <v>156</v>
      </c>
      <c r="AV364" s="11" t="s">
        <v>156</v>
      </c>
      <c r="AW364" s="11" t="s">
        <v>34</v>
      </c>
      <c r="AX364" s="11" t="s">
        <v>70</v>
      </c>
      <c r="AY364" s="215" t="s">
        <v>147</v>
      </c>
    </row>
    <row r="365" spans="2:65" s="11" customFormat="1" ht="13.5">
      <c r="B365" s="204"/>
      <c r="C365" s="205"/>
      <c r="D365" s="216" t="s">
        <v>158</v>
      </c>
      <c r="E365" s="217" t="s">
        <v>21</v>
      </c>
      <c r="F365" s="218" t="s">
        <v>710</v>
      </c>
      <c r="G365" s="205"/>
      <c r="H365" s="219">
        <v>10.965</v>
      </c>
      <c r="I365" s="210"/>
      <c r="J365" s="205"/>
      <c r="K365" s="205"/>
      <c r="L365" s="211"/>
      <c r="M365" s="212"/>
      <c r="N365" s="213"/>
      <c r="O365" s="213"/>
      <c r="P365" s="213"/>
      <c r="Q365" s="213"/>
      <c r="R365" s="213"/>
      <c r="S365" s="213"/>
      <c r="T365" s="214"/>
      <c r="AT365" s="215" t="s">
        <v>158</v>
      </c>
      <c r="AU365" s="215" t="s">
        <v>156</v>
      </c>
      <c r="AV365" s="11" t="s">
        <v>156</v>
      </c>
      <c r="AW365" s="11" t="s">
        <v>34</v>
      </c>
      <c r="AX365" s="11" t="s">
        <v>70</v>
      </c>
      <c r="AY365" s="215" t="s">
        <v>147</v>
      </c>
    </row>
    <row r="366" spans="2:65" s="11" customFormat="1" ht="13.5">
      <c r="B366" s="204"/>
      <c r="C366" s="205"/>
      <c r="D366" s="216" t="s">
        <v>158</v>
      </c>
      <c r="E366" s="217" t="s">
        <v>21</v>
      </c>
      <c r="F366" s="218" t="s">
        <v>711</v>
      </c>
      <c r="G366" s="205"/>
      <c r="H366" s="219">
        <v>14.112</v>
      </c>
      <c r="I366" s="210"/>
      <c r="J366" s="205"/>
      <c r="K366" s="205"/>
      <c r="L366" s="211"/>
      <c r="M366" s="212"/>
      <c r="N366" s="213"/>
      <c r="O366" s="213"/>
      <c r="P366" s="213"/>
      <c r="Q366" s="213"/>
      <c r="R366" s="213"/>
      <c r="S366" s="213"/>
      <c r="T366" s="214"/>
      <c r="AT366" s="215" t="s">
        <v>158</v>
      </c>
      <c r="AU366" s="215" t="s">
        <v>156</v>
      </c>
      <c r="AV366" s="11" t="s">
        <v>156</v>
      </c>
      <c r="AW366" s="11" t="s">
        <v>34</v>
      </c>
      <c r="AX366" s="11" t="s">
        <v>70</v>
      </c>
      <c r="AY366" s="215" t="s">
        <v>147</v>
      </c>
    </row>
    <row r="367" spans="2:65" s="12" customFormat="1" ht="13.5">
      <c r="B367" s="220"/>
      <c r="C367" s="221"/>
      <c r="D367" s="206" t="s">
        <v>158</v>
      </c>
      <c r="E367" s="222" t="s">
        <v>21</v>
      </c>
      <c r="F367" s="223" t="s">
        <v>170</v>
      </c>
      <c r="G367" s="221"/>
      <c r="H367" s="224">
        <v>55.5</v>
      </c>
      <c r="I367" s="225"/>
      <c r="J367" s="221"/>
      <c r="K367" s="221"/>
      <c r="L367" s="226"/>
      <c r="M367" s="227"/>
      <c r="N367" s="228"/>
      <c r="O367" s="228"/>
      <c r="P367" s="228"/>
      <c r="Q367" s="228"/>
      <c r="R367" s="228"/>
      <c r="S367" s="228"/>
      <c r="T367" s="229"/>
      <c r="AT367" s="230" t="s">
        <v>158</v>
      </c>
      <c r="AU367" s="230" t="s">
        <v>156</v>
      </c>
      <c r="AV367" s="12" t="s">
        <v>155</v>
      </c>
      <c r="AW367" s="12" t="s">
        <v>34</v>
      </c>
      <c r="AX367" s="12" t="s">
        <v>78</v>
      </c>
      <c r="AY367" s="230" t="s">
        <v>147</v>
      </c>
    </row>
    <row r="368" spans="2:65" s="1" customFormat="1" ht="22.5" customHeight="1">
      <c r="B368" s="40"/>
      <c r="C368" s="231" t="s">
        <v>876</v>
      </c>
      <c r="D368" s="231" t="s">
        <v>243</v>
      </c>
      <c r="E368" s="232" t="s">
        <v>872</v>
      </c>
      <c r="F368" s="233" t="s">
        <v>873</v>
      </c>
      <c r="G368" s="234" t="s">
        <v>165</v>
      </c>
      <c r="H368" s="235">
        <v>61.05</v>
      </c>
      <c r="I368" s="236"/>
      <c r="J368" s="237">
        <f>ROUND(I368*H368,2)</f>
        <v>0</v>
      </c>
      <c r="K368" s="233" t="s">
        <v>154</v>
      </c>
      <c r="L368" s="238"/>
      <c r="M368" s="239" t="s">
        <v>21</v>
      </c>
      <c r="N368" s="240" t="s">
        <v>42</v>
      </c>
      <c r="O368" s="41"/>
      <c r="P368" s="201">
        <f>O368*H368</f>
        <v>0</v>
      </c>
      <c r="Q368" s="201">
        <v>6.8999999999999999E-3</v>
      </c>
      <c r="R368" s="201">
        <f>Q368*H368</f>
        <v>0.42124499999999998</v>
      </c>
      <c r="S368" s="201">
        <v>0</v>
      </c>
      <c r="T368" s="202">
        <f>S368*H368</f>
        <v>0</v>
      </c>
      <c r="AR368" s="23" t="s">
        <v>332</v>
      </c>
      <c r="AT368" s="23" t="s">
        <v>243</v>
      </c>
      <c r="AU368" s="23" t="s">
        <v>156</v>
      </c>
      <c r="AY368" s="23" t="s">
        <v>147</v>
      </c>
      <c r="BE368" s="203">
        <f>IF(N368="základní",J368,0)</f>
        <v>0</v>
      </c>
      <c r="BF368" s="203">
        <f>IF(N368="snížená",J368,0)</f>
        <v>0</v>
      </c>
      <c r="BG368" s="203">
        <f>IF(N368="zákl. přenesená",J368,0)</f>
        <v>0</v>
      </c>
      <c r="BH368" s="203">
        <f>IF(N368="sníž. přenesená",J368,0)</f>
        <v>0</v>
      </c>
      <c r="BI368" s="203">
        <f>IF(N368="nulová",J368,0)</f>
        <v>0</v>
      </c>
      <c r="BJ368" s="23" t="s">
        <v>156</v>
      </c>
      <c r="BK368" s="203">
        <f>ROUND(I368*H368,2)</f>
        <v>0</v>
      </c>
      <c r="BL368" s="23" t="s">
        <v>242</v>
      </c>
      <c r="BM368" s="23" t="s">
        <v>1405</v>
      </c>
    </row>
    <row r="369" spans="2:65" s="11" customFormat="1" ht="13.5">
      <c r="B369" s="204"/>
      <c r="C369" s="205"/>
      <c r="D369" s="206" t="s">
        <v>158</v>
      </c>
      <c r="E369" s="205"/>
      <c r="F369" s="208" t="s">
        <v>875</v>
      </c>
      <c r="G369" s="205"/>
      <c r="H369" s="209">
        <v>61.05</v>
      </c>
      <c r="I369" s="210"/>
      <c r="J369" s="205"/>
      <c r="K369" s="205"/>
      <c r="L369" s="211"/>
      <c r="M369" s="212"/>
      <c r="N369" s="213"/>
      <c r="O369" s="213"/>
      <c r="P369" s="213"/>
      <c r="Q369" s="213"/>
      <c r="R369" s="213"/>
      <c r="S369" s="213"/>
      <c r="T369" s="214"/>
      <c r="AT369" s="215" t="s">
        <v>158</v>
      </c>
      <c r="AU369" s="215" t="s">
        <v>156</v>
      </c>
      <c r="AV369" s="11" t="s">
        <v>156</v>
      </c>
      <c r="AW369" s="11" t="s">
        <v>6</v>
      </c>
      <c r="AX369" s="11" t="s">
        <v>78</v>
      </c>
      <c r="AY369" s="215" t="s">
        <v>147</v>
      </c>
    </row>
    <row r="370" spans="2:65" s="1" customFormat="1" ht="22.5" customHeight="1">
      <c r="B370" s="40"/>
      <c r="C370" s="192" t="s">
        <v>880</v>
      </c>
      <c r="D370" s="192" t="s">
        <v>150</v>
      </c>
      <c r="E370" s="193" t="s">
        <v>1406</v>
      </c>
      <c r="F370" s="194" t="s">
        <v>1407</v>
      </c>
      <c r="G370" s="195" t="s">
        <v>165</v>
      </c>
      <c r="H370" s="196">
        <v>33.625</v>
      </c>
      <c r="I370" s="197"/>
      <c r="J370" s="198">
        <f>ROUND(I370*H370,2)</f>
        <v>0</v>
      </c>
      <c r="K370" s="194" t="s">
        <v>191</v>
      </c>
      <c r="L370" s="60"/>
      <c r="M370" s="199" t="s">
        <v>21</v>
      </c>
      <c r="N370" s="200" t="s">
        <v>42</v>
      </c>
      <c r="O370" s="41"/>
      <c r="P370" s="201">
        <f>O370*H370</f>
        <v>0</v>
      </c>
      <c r="Q370" s="201">
        <v>0</v>
      </c>
      <c r="R370" s="201">
        <f>Q370*H370</f>
        <v>0</v>
      </c>
      <c r="S370" s="201">
        <v>7.1000000000000004E-3</v>
      </c>
      <c r="T370" s="202">
        <f>S370*H370</f>
        <v>0.23873750000000002</v>
      </c>
      <c r="AR370" s="23" t="s">
        <v>242</v>
      </c>
      <c r="AT370" s="23" t="s">
        <v>150</v>
      </c>
      <c r="AU370" s="23" t="s">
        <v>156</v>
      </c>
      <c r="AY370" s="23" t="s">
        <v>147</v>
      </c>
      <c r="BE370" s="203">
        <f>IF(N370="základní",J370,0)</f>
        <v>0</v>
      </c>
      <c r="BF370" s="203">
        <f>IF(N370="snížená",J370,0)</f>
        <v>0</v>
      </c>
      <c r="BG370" s="203">
        <f>IF(N370="zákl. přenesená",J370,0)</f>
        <v>0</v>
      </c>
      <c r="BH370" s="203">
        <f>IF(N370="sníž. přenesená",J370,0)</f>
        <v>0</v>
      </c>
      <c r="BI370" s="203">
        <f>IF(N370="nulová",J370,0)</f>
        <v>0</v>
      </c>
      <c r="BJ370" s="23" t="s">
        <v>156</v>
      </c>
      <c r="BK370" s="203">
        <f>ROUND(I370*H370,2)</f>
        <v>0</v>
      </c>
      <c r="BL370" s="23" t="s">
        <v>242</v>
      </c>
      <c r="BM370" s="23" t="s">
        <v>1408</v>
      </c>
    </row>
    <row r="371" spans="2:65" s="13" customFormat="1" ht="13.5">
      <c r="B371" s="241"/>
      <c r="C371" s="242"/>
      <c r="D371" s="216" t="s">
        <v>158</v>
      </c>
      <c r="E371" s="243" t="s">
        <v>21</v>
      </c>
      <c r="F371" s="244" t="s">
        <v>1409</v>
      </c>
      <c r="G371" s="242"/>
      <c r="H371" s="245" t="s">
        <v>21</v>
      </c>
      <c r="I371" s="246"/>
      <c r="J371" s="242"/>
      <c r="K371" s="242"/>
      <c r="L371" s="247"/>
      <c r="M371" s="248"/>
      <c r="N371" s="249"/>
      <c r="O371" s="249"/>
      <c r="P371" s="249"/>
      <c r="Q371" s="249"/>
      <c r="R371" s="249"/>
      <c r="S371" s="249"/>
      <c r="T371" s="250"/>
      <c r="AT371" s="251" t="s">
        <v>158</v>
      </c>
      <c r="AU371" s="251" t="s">
        <v>156</v>
      </c>
      <c r="AV371" s="13" t="s">
        <v>78</v>
      </c>
      <c r="AW371" s="13" t="s">
        <v>34</v>
      </c>
      <c r="AX371" s="13" t="s">
        <v>70</v>
      </c>
      <c r="AY371" s="251" t="s">
        <v>147</v>
      </c>
    </row>
    <row r="372" spans="2:65" s="11" customFormat="1" ht="13.5">
      <c r="B372" s="204"/>
      <c r="C372" s="205"/>
      <c r="D372" s="206" t="s">
        <v>158</v>
      </c>
      <c r="E372" s="207" t="s">
        <v>21</v>
      </c>
      <c r="F372" s="208" t="s">
        <v>1410</v>
      </c>
      <c r="G372" s="205"/>
      <c r="H372" s="209">
        <v>33.625</v>
      </c>
      <c r="I372" s="210"/>
      <c r="J372" s="205"/>
      <c r="K372" s="205"/>
      <c r="L372" s="211"/>
      <c r="M372" s="212"/>
      <c r="N372" s="213"/>
      <c r="O372" s="213"/>
      <c r="P372" s="213"/>
      <c r="Q372" s="213"/>
      <c r="R372" s="213"/>
      <c r="S372" s="213"/>
      <c r="T372" s="214"/>
      <c r="AT372" s="215" t="s">
        <v>158</v>
      </c>
      <c r="AU372" s="215" t="s">
        <v>156</v>
      </c>
      <c r="AV372" s="11" t="s">
        <v>156</v>
      </c>
      <c r="AW372" s="11" t="s">
        <v>34</v>
      </c>
      <c r="AX372" s="11" t="s">
        <v>78</v>
      </c>
      <c r="AY372" s="215" t="s">
        <v>147</v>
      </c>
    </row>
    <row r="373" spans="2:65" s="1" customFormat="1" ht="22.5" customHeight="1">
      <c r="B373" s="40"/>
      <c r="C373" s="192" t="s">
        <v>885</v>
      </c>
      <c r="D373" s="192" t="s">
        <v>150</v>
      </c>
      <c r="E373" s="193" t="s">
        <v>877</v>
      </c>
      <c r="F373" s="194" t="s">
        <v>878</v>
      </c>
      <c r="G373" s="195" t="s">
        <v>165</v>
      </c>
      <c r="H373" s="196">
        <v>55.5</v>
      </c>
      <c r="I373" s="197"/>
      <c r="J373" s="198">
        <f>ROUND(I373*H373,2)</f>
        <v>0</v>
      </c>
      <c r="K373" s="194" t="s">
        <v>154</v>
      </c>
      <c r="L373" s="60"/>
      <c r="M373" s="199" t="s">
        <v>21</v>
      </c>
      <c r="N373" s="200" t="s">
        <v>42</v>
      </c>
      <c r="O373" s="41"/>
      <c r="P373" s="201">
        <f>O373*H373</f>
        <v>0</v>
      </c>
      <c r="Q373" s="201">
        <v>0</v>
      </c>
      <c r="R373" s="201">
        <f>Q373*H373</f>
        <v>0</v>
      </c>
      <c r="S373" s="201">
        <v>0</v>
      </c>
      <c r="T373" s="202">
        <f>S373*H373</f>
        <v>0</v>
      </c>
      <c r="AR373" s="23" t="s">
        <v>242</v>
      </c>
      <c r="AT373" s="23" t="s">
        <v>150</v>
      </c>
      <c r="AU373" s="23" t="s">
        <v>156</v>
      </c>
      <c r="AY373" s="23" t="s">
        <v>147</v>
      </c>
      <c r="BE373" s="203">
        <f>IF(N373="základní",J373,0)</f>
        <v>0</v>
      </c>
      <c r="BF373" s="203">
        <f>IF(N373="snížená",J373,0)</f>
        <v>0</v>
      </c>
      <c r="BG373" s="203">
        <f>IF(N373="zákl. přenesená",J373,0)</f>
        <v>0</v>
      </c>
      <c r="BH373" s="203">
        <f>IF(N373="sníž. přenesená",J373,0)</f>
        <v>0</v>
      </c>
      <c r="BI373" s="203">
        <f>IF(N373="nulová",J373,0)</f>
        <v>0</v>
      </c>
      <c r="BJ373" s="23" t="s">
        <v>156</v>
      </c>
      <c r="BK373" s="203">
        <f>ROUND(I373*H373,2)</f>
        <v>0</v>
      </c>
      <c r="BL373" s="23" t="s">
        <v>242</v>
      </c>
      <c r="BM373" s="23" t="s">
        <v>1411</v>
      </c>
    </row>
    <row r="374" spans="2:65" s="1" customFormat="1" ht="22.5" customHeight="1">
      <c r="B374" s="40"/>
      <c r="C374" s="231" t="s">
        <v>891</v>
      </c>
      <c r="D374" s="231" t="s">
        <v>243</v>
      </c>
      <c r="E374" s="232" t="s">
        <v>881</v>
      </c>
      <c r="F374" s="233" t="s">
        <v>882</v>
      </c>
      <c r="G374" s="234" t="s">
        <v>165</v>
      </c>
      <c r="H374" s="235">
        <v>56.61</v>
      </c>
      <c r="I374" s="236"/>
      <c r="J374" s="237">
        <f>ROUND(I374*H374,2)</f>
        <v>0</v>
      </c>
      <c r="K374" s="233" t="s">
        <v>154</v>
      </c>
      <c r="L374" s="238"/>
      <c r="M374" s="239" t="s">
        <v>21</v>
      </c>
      <c r="N374" s="240" t="s">
        <v>42</v>
      </c>
      <c r="O374" s="41"/>
      <c r="P374" s="201">
        <f>O374*H374</f>
        <v>0</v>
      </c>
      <c r="Q374" s="201">
        <v>5.9999999999999995E-4</v>
      </c>
      <c r="R374" s="201">
        <f>Q374*H374</f>
        <v>3.3965999999999996E-2</v>
      </c>
      <c r="S374" s="201">
        <v>0</v>
      </c>
      <c r="T374" s="202">
        <f>S374*H374</f>
        <v>0</v>
      </c>
      <c r="AR374" s="23" t="s">
        <v>332</v>
      </c>
      <c r="AT374" s="23" t="s">
        <v>243</v>
      </c>
      <c r="AU374" s="23" t="s">
        <v>156</v>
      </c>
      <c r="AY374" s="23" t="s">
        <v>147</v>
      </c>
      <c r="BE374" s="203">
        <f>IF(N374="základní",J374,0)</f>
        <v>0</v>
      </c>
      <c r="BF374" s="203">
        <f>IF(N374="snížená",J374,0)</f>
        <v>0</v>
      </c>
      <c r="BG374" s="203">
        <f>IF(N374="zákl. přenesená",J374,0)</f>
        <v>0</v>
      </c>
      <c r="BH374" s="203">
        <f>IF(N374="sníž. přenesená",J374,0)</f>
        <v>0</v>
      </c>
      <c r="BI374" s="203">
        <f>IF(N374="nulová",J374,0)</f>
        <v>0</v>
      </c>
      <c r="BJ374" s="23" t="s">
        <v>156</v>
      </c>
      <c r="BK374" s="203">
        <f>ROUND(I374*H374,2)</f>
        <v>0</v>
      </c>
      <c r="BL374" s="23" t="s">
        <v>242</v>
      </c>
      <c r="BM374" s="23" t="s">
        <v>1412</v>
      </c>
    </row>
    <row r="375" spans="2:65" s="11" customFormat="1" ht="13.5">
      <c r="B375" s="204"/>
      <c r="C375" s="205"/>
      <c r="D375" s="206" t="s">
        <v>158</v>
      </c>
      <c r="E375" s="205"/>
      <c r="F375" s="208" t="s">
        <v>884</v>
      </c>
      <c r="G375" s="205"/>
      <c r="H375" s="209">
        <v>56.61</v>
      </c>
      <c r="I375" s="210"/>
      <c r="J375" s="205"/>
      <c r="K375" s="205"/>
      <c r="L375" s="211"/>
      <c r="M375" s="212"/>
      <c r="N375" s="213"/>
      <c r="O375" s="213"/>
      <c r="P375" s="213"/>
      <c r="Q375" s="213"/>
      <c r="R375" s="213"/>
      <c r="S375" s="213"/>
      <c r="T375" s="214"/>
      <c r="AT375" s="215" t="s">
        <v>158</v>
      </c>
      <c r="AU375" s="215" t="s">
        <v>156</v>
      </c>
      <c r="AV375" s="11" t="s">
        <v>156</v>
      </c>
      <c r="AW375" s="11" t="s">
        <v>6</v>
      </c>
      <c r="AX375" s="11" t="s">
        <v>78</v>
      </c>
      <c r="AY375" s="215" t="s">
        <v>147</v>
      </c>
    </row>
    <row r="376" spans="2:65" s="1" customFormat="1" ht="22.5" customHeight="1">
      <c r="B376" s="40"/>
      <c r="C376" s="192" t="s">
        <v>899</v>
      </c>
      <c r="D376" s="192" t="s">
        <v>150</v>
      </c>
      <c r="E376" s="193" t="s">
        <v>886</v>
      </c>
      <c r="F376" s="194" t="s">
        <v>887</v>
      </c>
      <c r="G376" s="195" t="s">
        <v>369</v>
      </c>
      <c r="H376" s="257"/>
      <c r="I376" s="197"/>
      <c r="J376" s="198">
        <f>ROUND(I376*H376,2)</f>
        <v>0</v>
      </c>
      <c r="K376" s="194" t="s">
        <v>191</v>
      </c>
      <c r="L376" s="60"/>
      <c r="M376" s="199" t="s">
        <v>21</v>
      </c>
      <c r="N376" s="200" t="s">
        <v>42</v>
      </c>
      <c r="O376" s="41"/>
      <c r="P376" s="201">
        <f>O376*H376</f>
        <v>0</v>
      </c>
      <c r="Q376" s="201">
        <v>0</v>
      </c>
      <c r="R376" s="201">
        <f>Q376*H376</f>
        <v>0</v>
      </c>
      <c r="S376" s="201">
        <v>0</v>
      </c>
      <c r="T376" s="202">
        <f>S376*H376</f>
        <v>0</v>
      </c>
      <c r="AR376" s="23" t="s">
        <v>242</v>
      </c>
      <c r="AT376" s="23" t="s">
        <v>150</v>
      </c>
      <c r="AU376" s="23" t="s">
        <v>156</v>
      </c>
      <c r="AY376" s="23" t="s">
        <v>147</v>
      </c>
      <c r="BE376" s="203">
        <f>IF(N376="základní",J376,0)</f>
        <v>0</v>
      </c>
      <c r="BF376" s="203">
        <f>IF(N376="snížená",J376,0)</f>
        <v>0</v>
      </c>
      <c r="BG376" s="203">
        <f>IF(N376="zákl. přenesená",J376,0)</f>
        <v>0</v>
      </c>
      <c r="BH376" s="203">
        <f>IF(N376="sníž. přenesená",J376,0)</f>
        <v>0</v>
      </c>
      <c r="BI376" s="203">
        <f>IF(N376="nulová",J376,0)</f>
        <v>0</v>
      </c>
      <c r="BJ376" s="23" t="s">
        <v>156</v>
      </c>
      <c r="BK376" s="203">
        <f>ROUND(I376*H376,2)</f>
        <v>0</v>
      </c>
      <c r="BL376" s="23" t="s">
        <v>242</v>
      </c>
      <c r="BM376" s="23" t="s">
        <v>1413</v>
      </c>
    </row>
    <row r="377" spans="2:65" s="10" customFormat="1" ht="29.85" customHeight="1">
      <c r="B377" s="175"/>
      <c r="C377" s="176"/>
      <c r="D377" s="189" t="s">
        <v>69</v>
      </c>
      <c r="E377" s="190" t="s">
        <v>889</v>
      </c>
      <c r="F377" s="190" t="s">
        <v>890</v>
      </c>
      <c r="G377" s="176"/>
      <c r="H377" s="176"/>
      <c r="I377" s="179"/>
      <c r="J377" s="191">
        <f>BK377</f>
        <v>0</v>
      </c>
      <c r="K377" s="176"/>
      <c r="L377" s="181"/>
      <c r="M377" s="182"/>
      <c r="N377" s="183"/>
      <c r="O377" s="183"/>
      <c r="P377" s="184">
        <f>SUM(P378:P379)</f>
        <v>0</v>
      </c>
      <c r="Q377" s="183"/>
      <c r="R377" s="184">
        <f>SUM(R378:R379)</f>
        <v>0</v>
      </c>
      <c r="S377" s="183"/>
      <c r="T377" s="185">
        <f>SUM(T378:T379)</f>
        <v>9.3161999999999995E-2</v>
      </c>
      <c r="AR377" s="186" t="s">
        <v>156</v>
      </c>
      <c r="AT377" s="187" t="s">
        <v>69</v>
      </c>
      <c r="AU377" s="187" t="s">
        <v>78</v>
      </c>
      <c r="AY377" s="186" t="s">
        <v>147</v>
      </c>
      <c r="BK377" s="188">
        <f>SUM(BK378:BK379)</f>
        <v>0</v>
      </c>
    </row>
    <row r="378" spans="2:65" s="1" customFormat="1" ht="22.5" customHeight="1">
      <c r="B378" s="40"/>
      <c r="C378" s="192" t="s">
        <v>906</v>
      </c>
      <c r="D378" s="192" t="s">
        <v>150</v>
      </c>
      <c r="E378" s="193" t="s">
        <v>892</v>
      </c>
      <c r="F378" s="194" t="s">
        <v>893</v>
      </c>
      <c r="G378" s="195" t="s">
        <v>165</v>
      </c>
      <c r="H378" s="196">
        <v>31.053999999999998</v>
      </c>
      <c r="I378" s="197"/>
      <c r="J378" s="198">
        <f>ROUND(I378*H378,2)</f>
        <v>0</v>
      </c>
      <c r="K378" s="194" t="s">
        <v>191</v>
      </c>
      <c r="L378" s="60"/>
      <c r="M378" s="199" t="s">
        <v>21</v>
      </c>
      <c r="N378" s="200" t="s">
        <v>42</v>
      </c>
      <c r="O378" s="41"/>
      <c r="P378" s="201">
        <f>O378*H378</f>
        <v>0</v>
      </c>
      <c r="Q378" s="201">
        <v>0</v>
      </c>
      <c r="R378" s="201">
        <f>Q378*H378</f>
        <v>0</v>
      </c>
      <c r="S378" s="201">
        <v>3.0000000000000001E-3</v>
      </c>
      <c r="T378" s="202">
        <f>S378*H378</f>
        <v>9.3161999999999995E-2</v>
      </c>
      <c r="AR378" s="23" t="s">
        <v>242</v>
      </c>
      <c r="AT378" s="23" t="s">
        <v>150</v>
      </c>
      <c r="AU378" s="23" t="s">
        <v>156</v>
      </c>
      <c r="AY378" s="23" t="s">
        <v>147</v>
      </c>
      <c r="BE378" s="203">
        <f>IF(N378="základní",J378,0)</f>
        <v>0</v>
      </c>
      <c r="BF378" s="203">
        <f>IF(N378="snížená",J378,0)</f>
        <v>0</v>
      </c>
      <c r="BG378" s="203">
        <f>IF(N378="zákl. přenesená",J378,0)</f>
        <v>0</v>
      </c>
      <c r="BH378" s="203">
        <f>IF(N378="sníž. přenesená",J378,0)</f>
        <v>0</v>
      </c>
      <c r="BI378" s="203">
        <f>IF(N378="nulová",J378,0)</f>
        <v>0</v>
      </c>
      <c r="BJ378" s="23" t="s">
        <v>156</v>
      </c>
      <c r="BK378" s="203">
        <f>ROUND(I378*H378,2)</f>
        <v>0</v>
      </c>
      <c r="BL378" s="23" t="s">
        <v>242</v>
      </c>
      <c r="BM378" s="23" t="s">
        <v>1414</v>
      </c>
    </row>
    <row r="379" spans="2:65" s="11" customFormat="1" ht="13.5">
      <c r="B379" s="204"/>
      <c r="C379" s="205"/>
      <c r="D379" s="216" t="s">
        <v>158</v>
      </c>
      <c r="E379" s="217" t="s">
        <v>21</v>
      </c>
      <c r="F379" s="218" t="s">
        <v>1415</v>
      </c>
      <c r="G379" s="205"/>
      <c r="H379" s="219">
        <v>31.053999999999998</v>
      </c>
      <c r="I379" s="210"/>
      <c r="J379" s="205"/>
      <c r="K379" s="205"/>
      <c r="L379" s="211"/>
      <c r="M379" s="212"/>
      <c r="N379" s="213"/>
      <c r="O379" s="213"/>
      <c r="P379" s="213"/>
      <c r="Q379" s="213"/>
      <c r="R379" s="213"/>
      <c r="S379" s="213"/>
      <c r="T379" s="214"/>
      <c r="AT379" s="215" t="s">
        <v>158</v>
      </c>
      <c r="AU379" s="215" t="s">
        <v>156</v>
      </c>
      <c r="AV379" s="11" t="s">
        <v>156</v>
      </c>
      <c r="AW379" s="11" t="s">
        <v>34</v>
      </c>
      <c r="AX379" s="11" t="s">
        <v>78</v>
      </c>
      <c r="AY379" s="215" t="s">
        <v>147</v>
      </c>
    </row>
    <row r="380" spans="2:65" s="10" customFormat="1" ht="29.85" customHeight="1">
      <c r="B380" s="175"/>
      <c r="C380" s="176"/>
      <c r="D380" s="189" t="s">
        <v>69</v>
      </c>
      <c r="E380" s="190" t="s">
        <v>897</v>
      </c>
      <c r="F380" s="190" t="s">
        <v>898</v>
      </c>
      <c r="G380" s="176"/>
      <c r="H380" s="176"/>
      <c r="I380" s="179"/>
      <c r="J380" s="191">
        <f>BK380</f>
        <v>0</v>
      </c>
      <c r="K380" s="176"/>
      <c r="L380" s="181"/>
      <c r="M380" s="182"/>
      <c r="N380" s="183"/>
      <c r="O380" s="183"/>
      <c r="P380" s="184">
        <f>SUM(P381:P395)</f>
        <v>0</v>
      </c>
      <c r="Q380" s="183"/>
      <c r="R380" s="184">
        <f>SUM(R381:R395)</f>
        <v>0.40281040000000007</v>
      </c>
      <c r="S380" s="183"/>
      <c r="T380" s="185">
        <f>SUM(T381:T395)</f>
        <v>0</v>
      </c>
      <c r="AR380" s="186" t="s">
        <v>156</v>
      </c>
      <c r="AT380" s="187" t="s">
        <v>69</v>
      </c>
      <c r="AU380" s="187" t="s">
        <v>78</v>
      </c>
      <c r="AY380" s="186" t="s">
        <v>147</v>
      </c>
      <c r="BK380" s="188">
        <f>SUM(BK381:BK395)</f>
        <v>0</v>
      </c>
    </row>
    <row r="381" spans="2:65" s="1" customFormat="1" ht="31.5" customHeight="1">
      <c r="B381" s="40"/>
      <c r="C381" s="192" t="s">
        <v>911</v>
      </c>
      <c r="D381" s="192" t="s">
        <v>150</v>
      </c>
      <c r="E381" s="193" t="s">
        <v>900</v>
      </c>
      <c r="F381" s="194" t="s">
        <v>901</v>
      </c>
      <c r="G381" s="195" t="s">
        <v>165</v>
      </c>
      <c r="H381" s="196">
        <v>24.43</v>
      </c>
      <c r="I381" s="197"/>
      <c r="J381" s="198">
        <f>ROUND(I381*H381,2)</f>
        <v>0</v>
      </c>
      <c r="K381" s="194" t="s">
        <v>154</v>
      </c>
      <c r="L381" s="60"/>
      <c r="M381" s="199" t="s">
        <v>21</v>
      </c>
      <c r="N381" s="200" t="s">
        <v>42</v>
      </c>
      <c r="O381" s="41"/>
      <c r="P381" s="201">
        <f>O381*H381</f>
        <v>0</v>
      </c>
      <c r="Q381" s="201">
        <v>3.0000000000000001E-3</v>
      </c>
      <c r="R381" s="201">
        <f>Q381*H381</f>
        <v>7.3289999999999994E-2</v>
      </c>
      <c r="S381" s="201">
        <v>0</v>
      </c>
      <c r="T381" s="202">
        <f>S381*H381</f>
        <v>0</v>
      </c>
      <c r="AR381" s="23" t="s">
        <v>242</v>
      </c>
      <c r="AT381" s="23" t="s">
        <v>150</v>
      </c>
      <c r="AU381" s="23" t="s">
        <v>156</v>
      </c>
      <c r="AY381" s="23" t="s">
        <v>147</v>
      </c>
      <c r="BE381" s="203">
        <f>IF(N381="základní",J381,0)</f>
        <v>0</v>
      </c>
      <c r="BF381" s="203">
        <f>IF(N381="snížená",J381,0)</f>
        <v>0</v>
      </c>
      <c r="BG381" s="203">
        <f>IF(N381="zákl. přenesená",J381,0)</f>
        <v>0</v>
      </c>
      <c r="BH381" s="203">
        <f>IF(N381="sníž. přenesená",J381,0)</f>
        <v>0</v>
      </c>
      <c r="BI381" s="203">
        <f>IF(N381="nulová",J381,0)</f>
        <v>0</v>
      </c>
      <c r="BJ381" s="23" t="s">
        <v>156</v>
      </c>
      <c r="BK381" s="203">
        <f>ROUND(I381*H381,2)</f>
        <v>0</v>
      </c>
      <c r="BL381" s="23" t="s">
        <v>242</v>
      </c>
      <c r="BM381" s="23" t="s">
        <v>1416</v>
      </c>
    </row>
    <row r="382" spans="2:65" s="11" customFormat="1" ht="13.5">
      <c r="B382" s="204"/>
      <c r="C382" s="205"/>
      <c r="D382" s="216" t="s">
        <v>158</v>
      </c>
      <c r="E382" s="217" t="s">
        <v>21</v>
      </c>
      <c r="F382" s="218" t="s">
        <v>903</v>
      </c>
      <c r="G382" s="205"/>
      <c r="H382" s="219">
        <v>3.21</v>
      </c>
      <c r="I382" s="210"/>
      <c r="J382" s="205"/>
      <c r="K382" s="205"/>
      <c r="L382" s="211"/>
      <c r="M382" s="212"/>
      <c r="N382" s="213"/>
      <c r="O382" s="213"/>
      <c r="P382" s="213"/>
      <c r="Q382" s="213"/>
      <c r="R382" s="213"/>
      <c r="S382" s="213"/>
      <c r="T382" s="214"/>
      <c r="AT382" s="215" t="s">
        <v>158</v>
      </c>
      <c r="AU382" s="215" t="s">
        <v>156</v>
      </c>
      <c r="AV382" s="11" t="s">
        <v>156</v>
      </c>
      <c r="AW382" s="11" t="s">
        <v>34</v>
      </c>
      <c r="AX382" s="11" t="s">
        <v>70</v>
      </c>
      <c r="AY382" s="215" t="s">
        <v>147</v>
      </c>
    </row>
    <row r="383" spans="2:65" s="11" customFormat="1" ht="13.5">
      <c r="B383" s="204"/>
      <c r="C383" s="205"/>
      <c r="D383" s="216" t="s">
        <v>158</v>
      </c>
      <c r="E383" s="217" t="s">
        <v>21</v>
      </c>
      <c r="F383" s="218" t="s">
        <v>904</v>
      </c>
      <c r="G383" s="205"/>
      <c r="H383" s="219">
        <v>15.52</v>
      </c>
      <c r="I383" s="210"/>
      <c r="J383" s="205"/>
      <c r="K383" s="205"/>
      <c r="L383" s="211"/>
      <c r="M383" s="212"/>
      <c r="N383" s="213"/>
      <c r="O383" s="213"/>
      <c r="P383" s="213"/>
      <c r="Q383" s="213"/>
      <c r="R383" s="213"/>
      <c r="S383" s="213"/>
      <c r="T383" s="214"/>
      <c r="AT383" s="215" t="s">
        <v>158</v>
      </c>
      <c r="AU383" s="215" t="s">
        <v>156</v>
      </c>
      <c r="AV383" s="11" t="s">
        <v>156</v>
      </c>
      <c r="AW383" s="11" t="s">
        <v>34</v>
      </c>
      <c r="AX383" s="11" t="s">
        <v>70</v>
      </c>
      <c r="AY383" s="215" t="s">
        <v>147</v>
      </c>
    </row>
    <row r="384" spans="2:65" s="11" customFormat="1" ht="13.5">
      <c r="B384" s="204"/>
      <c r="C384" s="205"/>
      <c r="D384" s="216" t="s">
        <v>158</v>
      </c>
      <c r="E384" s="217" t="s">
        <v>21</v>
      </c>
      <c r="F384" s="218" t="s">
        <v>905</v>
      </c>
      <c r="G384" s="205"/>
      <c r="H384" s="219">
        <v>5.7</v>
      </c>
      <c r="I384" s="210"/>
      <c r="J384" s="205"/>
      <c r="K384" s="205"/>
      <c r="L384" s="211"/>
      <c r="M384" s="212"/>
      <c r="N384" s="213"/>
      <c r="O384" s="213"/>
      <c r="P384" s="213"/>
      <c r="Q384" s="213"/>
      <c r="R384" s="213"/>
      <c r="S384" s="213"/>
      <c r="T384" s="214"/>
      <c r="AT384" s="215" t="s">
        <v>158</v>
      </c>
      <c r="AU384" s="215" t="s">
        <v>156</v>
      </c>
      <c r="AV384" s="11" t="s">
        <v>156</v>
      </c>
      <c r="AW384" s="11" t="s">
        <v>34</v>
      </c>
      <c r="AX384" s="11" t="s">
        <v>70</v>
      </c>
      <c r="AY384" s="215" t="s">
        <v>147</v>
      </c>
    </row>
    <row r="385" spans="2:65" s="12" customFormat="1" ht="13.5">
      <c r="B385" s="220"/>
      <c r="C385" s="221"/>
      <c r="D385" s="206" t="s">
        <v>158</v>
      </c>
      <c r="E385" s="222" t="s">
        <v>21</v>
      </c>
      <c r="F385" s="223" t="s">
        <v>170</v>
      </c>
      <c r="G385" s="221"/>
      <c r="H385" s="224">
        <v>24.43</v>
      </c>
      <c r="I385" s="225"/>
      <c r="J385" s="221"/>
      <c r="K385" s="221"/>
      <c r="L385" s="226"/>
      <c r="M385" s="227"/>
      <c r="N385" s="228"/>
      <c r="O385" s="228"/>
      <c r="P385" s="228"/>
      <c r="Q385" s="228"/>
      <c r="R385" s="228"/>
      <c r="S385" s="228"/>
      <c r="T385" s="229"/>
      <c r="AT385" s="230" t="s">
        <v>158</v>
      </c>
      <c r="AU385" s="230" t="s">
        <v>156</v>
      </c>
      <c r="AV385" s="12" t="s">
        <v>155</v>
      </c>
      <c r="AW385" s="12" t="s">
        <v>34</v>
      </c>
      <c r="AX385" s="12" t="s">
        <v>78</v>
      </c>
      <c r="AY385" s="230" t="s">
        <v>147</v>
      </c>
    </row>
    <row r="386" spans="2:65" s="1" customFormat="1" ht="22.5" customHeight="1">
      <c r="B386" s="40"/>
      <c r="C386" s="231" t="s">
        <v>916</v>
      </c>
      <c r="D386" s="231" t="s">
        <v>243</v>
      </c>
      <c r="E386" s="232" t="s">
        <v>907</v>
      </c>
      <c r="F386" s="233" t="s">
        <v>908</v>
      </c>
      <c r="G386" s="234" t="s">
        <v>165</v>
      </c>
      <c r="H386" s="235">
        <v>26.873000000000001</v>
      </c>
      <c r="I386" s="236"/>
      <c r="J386" s="237">
        <f>ROUND(I386*H386,2)</f>
        <v>0</v>
      </c>
      <c r="K386" s="233" t="s">
        <v>154</v>
      </c>
      <c r="L386" s="238"/>
      <c r="M386" s="239" t="s">
        <v>21</v>
      </c>
      <c r="N386" s="240" t="s">
        <v>42</v>
      </c>
      <c r="O386" s="41"/>
      <c r="P386" s="201">
        <f>O386*H386</f>
        <v>0</v>
      </c>
      <c r="Q386" s="201">
        <v>1.18E-2</v>
      </c>
      <c r="R386" s="201">
        <f>Q386*H386</f>
        <v>0.31710140000000003</v>
      </c>
      <c r="S386" s="201">
        <v>0</v>
      </c>
      <c r="T386" s="202">
        <f>S386*H386</f>
        <v>0</v>
      </c>
      <c r="AR386" s="23" t="s">
        <v>332</v>
      </c>
      <c r="AT386" s="23" t="s">
        <v>243</v>
      </c>
      <c r="AU386" s="23" t="s">
        <v>156</v>
      </c>
      <c r="AY386" s="23" t="s">
        <v>147</v>
      </c>
      <c r="BE386" s="203">
        <f>IF(N386="základní",J386,0)</f>
        <v>0</v>
      </c>
      <c r="BF386" s="203">
        <f>IF(N386="snížená",J386,0)</f>
        <v>0</v>
      </c>
      <c r="BG386" s="203">
        <f>IF(N386="zákl. přenesená",J386,0)</f>
        <v>0</v>
      </c>
      <c r="BH386" s="203">
        <f>IF(N386="sníž. přenesená",J386,0)</f>
        <v>0</v>
      </c>
      <c r="BI386" s="203">
        <f>IF(N386="nulová",J386,0)</f>
        <v>0</v>
      </c>
      <c r="BJ386" s="23" t="s">
        <v>156</v>
      </c>
      <c r="BK386" s="203">
        <f>ROUND(I386*H386,2)</f>
        <v>0</v>
      </c>
      <c r="BL386" s="23" t="s">
        <v>242</v>
      </c>
      <c r="BM386" s="23" t="s">
        <v>1417</v>
      </c>
    </row>
    <row r="387" spans="2:65" s="11" customFormat="1" ht="13.5">
      <c r="B387" s="204"/>
      <c r="C387" s="205"/>
      <c r="D387" s="206" t="s">
        <v>158</v>
      </c>
      <c r="E387" s="205"/>
      <c r="F387" s="208" t="s">
        <v>910</v>
      </c>
      <c r="G387" s="205"/>
      <c r="H387" s="209">
        <v>26.873000000000001</v>
      </c>
      <c r="I387" s="210"/>
      <c r="J387" s="205"/>
      <c r="K387" s="205"/>
      <c r="L387" s="211"/>
      <c r="M387" s="212"/>
      <c r="N387" s="213"/>
      <c r="O387" s="213"/>
      <c r="P387" s="213"/>
      <c r="Q387" s="213"/>
      <c r="R387" s="213"/>
      <c r="S387" s="213"/>
      <c r="T387" s="214"/>
      <c r="AT387" s="215" t="s">
        <v>158</v>
      </c>
      <c r="AU387" s="215" t="s">
        <v>156</v>
      </c>
      <c r="AV387" s="11" t="s">
        <v>156</v>
      </c>
      <c r="AW387" s="11" t="s">
        <v>6</v>
      </c>
      <c r="AX387" s="11" t="s">
        <v>78</v>
      </c>
      <c r="AY387" s="215" t="s">
        <v>147</v>
      </c>
    </row>
    <row r="388" spans="2:65" s="1" customFormat="1" ht="22.5" customHeight="1">
      <c r="B388" s="40"/>
      <c r="C388" s="192" t="s">
        <v>920</v>
      </c>
      <c r="D388" s="192" t="s">
        <v>150</v>
      </c>
      <c r="E388" s="193" t="s">
        <v>912</v>
      </c>
      <c r="F388" s="194" t="s">
        <v>913</v>
      </c>
      <c r="G388" s="195" t="s">
        <v>165</v>
      </c>
      <c r="H388" s="196">
        <v>8.91</v>
      </c>
      <c r="I388" s="197"/>
      <c r="J388" s="198">
        <f>ROUND(I388*H388,2)</f>
        <v>0</v>
      </c>
      <c r="K388" s="194" t="s">
        <v>154</v>
      </c>
      <c r="L388" s="60"/>
      <c r="M388" s="199" t="s">
        <v>21</v>
      </c>
      <c r="N388" s="200" t="s">
        <v>42</v>
      </c>
      <c r="O388" s="41"/>
      <c r="P388" s="201">
        <f>O388*H388</f>
        <v>0</v>
      </c>
      <c r="Q388" s="201">
        <v>0</v>
      </c>
      <c r="R388" s="201">
        <f>Q388*H388</f>
        <v>0</v>
      </c>
      <c r="S388" s="201">
        <v>0</v>
      </c>
      <c r="T388" s="202">
        <f>S388*H388</f>
        <v>0</v>
      </c>
      <c r="AR388" s="23" t="s">
        <v>242</v>
      </c>
      <c r="AT388" s="23" t="s">
        <v>150</v>
      </c>
      <c r="AU388" s="23" t="s">
        <v>156</v>
      </c>
      <c r="AY388" s="23" t="s">
        <v>147</v>
      </c>
      <c r="BE388" s="203">
        <f>IF(N388="základní",J388,0)</f>
        <v>0</v>
      </c>
      <c r="BF388" s="203">
        <f>IF(N388="snížená",J388,0)</f>
        <v>0</v>
      </c>
      <c r="BG388" s="203">
        <f>IF(N388="zákl. přenesená",J388,0)</f>
        <v>0</v>
      </c>
      <c r="BH388" s="203">
        <f>IF(N388="sníž. přenesená",J388,0)</f>
        <v>0</v>
      </c>
      <c r="BI388" s="203">
        <f>IF(N388="nulová",J388,0)</f>
        <v>0</v>
      </c>
      <c r="BJ388" s="23" t="s">
        <v>156</v>
      </c>
      <c r="BK388" s="203">
        <f>ROUND(I388*H388,2)</f>
        <v>0</v>
      </c>
      <c r="BL388" s="23" t="s">
        <v>242</v>
      </c>
      <c r="BM388" s="23" t="s">
        <v>1418</v>
      </c>
    </row>
    <row r="389" spans="2:65" s="11" customFormat="1" ht="13.5">
      <c r="B389" s="204"/>
      <c r="C389" s="205"/>
      <c r="D389" s="206" t="s">
        <v>158</v>
      </c>
      <c r="E389" s="207" t="s">
        <v>21</v>
      </c>
      <c r="F389" s="208" t="s">
        <v>915</v>
      </c>
      <c r="G389" s="205"/>
      <c r="H389" s="209">
        <v>8.91</v>
      </c>
      <c r="I389" s="210"/>
      <c r="J389" s="205"/>
      <c r="K389" s="205"/>
      <c r="L389" s="211"/>
      <c r="M389" s="212"/>
      <c r="N389" s="213"/>
      <c r="O389" s="213"/>
      <c r="P389" s="213"/>
      <c r="Q389" s="213"/>
      <c r="R389" s="213"/>
      <c r="S389" s="213"/>
      <c r="T389" s="214"/>
      <c r="AT389" s="215" t="s">
        <v>158</v>
      </c>
      <c r="AU389" s="215" t="s">
        <v>156</v>
      </c>
      <c r="AV389" s="11" t="s">
        <v>156</v>
      </c>
      <c r="AW389" s="11" t="s">
        <v>34</v>
      </c>
      <c r="AX389" s="11" t="s">
        <v>78</v>
      </c>
      <c r="AY389" s="215" t="s">
        <v>147</v>
      </c>
    </row>
    <row r="390" spans="2:65" s="1" customFormat="1" ht="22.5" customHeight="1">
      <c r="B390" s="40"/>
      <c r="C390" s="192" t="s">
        <v>924</v>
      </c>
      <c r="D390" s="192" t="s">
        <v>150</v>
      </c>
      <c r="E390" s="193" t="s">
        <v>917</v>
      </c>
      <c r="F390" s="194" t="s">
        <v>918</v>
      </c>
      <c r="G390" s="195" t="s">
        <v>165</v>
      </c>
      <c r="H390" s="196">
        <v>8.91</v>
      </c>
      <c r="I390" s="197"/>
      <c r="J390" s="198">
        <f>ROUND(I390*H390,2)</f>
        <v>0</v>
      </c>
      <c r="K390" s="194" t="s">
        <v>154</v>
      </c>
      <c r="L390" s="60"/>
      <c r="M390" s="199" t="s">
        <v>21</v>
      </c>
      <c r="N390" s="200" t="s">
        <v>42</v>
      </c>
      <c r="O390" s="41"/>
      <c r="P390" s="201">
        <f>O390*H390</f>
        <v>0</v>
      </c>
      <c r="Q390" s="201">
        <v>0</v>
      </c>
      <c r="R390" s="201">
        <f>Q390*H390</f>
        <v>0</v>
      </c>
      <c r="S390" s="201">
        <v>0</v>
      </c>
      <c r="T390" s="202">
        <f>S390*H390</f>
        <v>0</v>
      </c>
      <c r="AR390" s="23" t="s">
        <v>242</v>
      </c>
      <c r="AT390" s="23" t="s">
        <v>150</v>
      </c>
      <c r="AU390" s="23" t="s">
        <v>156</v>
      </c>
      <c r="AY390" s="23" t="s">
        <v>147</v>
      </c>
      <c r="BE390" s="203">
        <f>IF(N390="základní",J390,0)</f>
        <v>0</v>
      </c>
      <c r="BF390" s="203">
        <f>IF(N390="snížená",J390,0)</f>
        <v>0</v>
      </c>
      <c r="BG390" s="203">
        <f>IF(N390="zákl. přenesená",J390,0)</f>
        <v>0</v>
      </c>
      <c r="BH390" s="203">
        <f>IF(N390="sníž. přenesená",J390,0)</f>
        <v>0</v>
      </c>
      <c r="BI390" s="203">
        <f>IF(N390="nulová",J390,0)</f>
        <v>0</v>
      </c>
      <c r="BJ390" s="23" t="s">
        <v>156</v>
      </c>
      <c r="BK390" s="203">
        <f>ROUND(I390*H390,2)</f>
        <v>0</v>
      </c>
      <c r="BL390" s="23" t="s">
        <v>242</v>
      </c>
      <c r="BM390" s="23" t="s">
        <v>1419</v>
      </c>
    </row>
    <row r="391" spans="2:65" s="1" customFormat="1" ht="22.5" customHeight="1">
      <c r="B391" s="40"/>
      <c r="C391" s="192" t="s">
        <v>928</v>
      </c>
      <c r="D391" s="192" t="s">
        <v>150</v>
      </c>
      <c r="E391" s="193" t="s">
        <v>921</v>
      </c>
      <c r="F391" s="194" t="s">
        <v>922</v>
      </c>
      <c r="G391" s="195" t="s">
        <v>276</v>
      </c>
      <c r="H391" s="196">
        <v>2</v>
      </c>
      <c r="I391" s="197"/>
      <c r="J391" s="198">
        <f>ROUND(I391*H391,2)</f>
        <v>0</v>
      </c>
      <c r="K391" s="194" t="s">
        <v>154</v>
      </c>
      <c r="L391" s="60"/>
      <c r="M391" s="199" t="s">
        <v>21</v>
      </c>
      <c r="N391" s="200" t="s">
        <v>42</v>
      </c>
      <c r="O391" s="41"/>
      <c r="P391" s="201">
        <f>O391*H391</f>
        <v>0</v>
      </c>
      <c r="Q391" s="201">
        <v>6.1650000000000003E-3</v>
      </c>
      <c r="R391" s="201">
        <f>Q391*H391</f>
        <v>1.2330000000000001E-2</v>
      </c>
      <c r="S391" s="201">
        <v>0</v>
      </c>
      <c r="T391" s="202">
        <f>S391*H391</f>
        <v>0</v>
      </c>
      <c r="AR391" s="23" t="s">
        <v>242</v>
      </c>
      <c r="AT391" s="23" t="s">
        <v>150</v>
      </c>
      <c r="AU391" s="23" t="s">
        <v>156</v>
      </c>
      <c r="AY391" s="23" t="s">
        <v>147</v>
      </c>
      <c r="BE391" s="203">
        <f>IF(N391="základní",J391,0)</f>
        <v>0</v>
      </c>
      <c r="BF391" s="203">
        <f>IF(N391="snížená",J391,0)</f>
        <v>0</v>
      </c>
      <c r="BG391" s="203">
        <f>IF(N391="zákl. přenesená",J391,0)</f>
        <v>0</v>
      </c>
      <c r="BH391" s="203">
        <f>IF(N391="sníž. přenesená",J391,0)</f>
        <v>0</v>
      </c>
      <c r="BI391" s="203">
        <f>IF(N391="nulová",J391,0)</f>
        <v>0</v>
      </c>
      <c r="BJ391" s="23" t="s">
        <v>156</v>
      </c>
      <c r="BK391" s="203">
        <f>ROUND(I391*H391,2)</f>
        <v>0</v>
      </c>
      <c r="BL391" s="23" t="s">
        <v>242</v>
      </c>
      <c r="BM391" s="23" t="s">
        <v>1420</v>
      </c>
    </row>
    <row r="392" spans="2:65" s="1" customFormat="1" ht="22.5" customHeight="1">
      <c r="B392" s="40"/>
      <c r="C392" s="192" t="s">
        <v>933</v>
      </c>
      <c r="D392" s="192" t="s">
        <v>150</v>
      </c>
      <c r="E392" s="193" t="s">
        <v>925</v>
      </c>
      <c r="F392" s="194" t="s">
        <v>926</v>
      </c>
      <c r="G392" s="195" t="s">
        <v>153</v>
      </c>
      <c r="H392" s="196">
        <v>1</v>
      </c>
      <c r="I392" s="197"/>
      <c r="J392" s="198">
        <f>ROUND(I392*H392,2)</f>
        <v>0</v>
      </c>
      <c r="K392" s="194" t="s">
        <v>154</v>
      </c>
      <c r="L392" s="60"/>
      <c r="M392" s="199" t="s">
        <v>21</v>
      </c>
      <c r="N392" s="200" t="s">
        <v>42</v>
      </c>
      <c r="O392" s="41"/>
      <c r="P392" s="201">
        <f>O392*H392</f>
        <v>0</v>
      </c>
      <c r="Q392" s="201">
        <v>1.9999999999999999E-6</v>
      </c>
      <c r="R392" s="201">
        <f>Q392*H392</f>
        <v>1.9999999999999999E-6</v>
      </c>
      <c r="S392" s="201">
        <v>0</v>
      </c>
      <c r="T392" s="202">
        <f>S392*H392</f>
        <v>0</v>
      </c>
      <c r="AR392" s="23" t="s">
        <v>242</v>
      </c>
      <c r="AT392" s="23" t="s">
        <v>150</v>
      </c>
      <c r="AU392" s="23" t="s">
        <v>156</v>
      </c>
      <c r="AY392" s="23" t="s">
        <v>147</v>
      </c>
      <c r="BE392" s="203">
        <f>IF(N392="základní",J392,0)</f>
        <v>0</v>
      </c>
      <c r="BF392" s="203">
        <f>IF(N392="snížená",J392,0)</f>
        <v>0</v>
      </c>
      <c r="BG392" s="203">
        <f>IF(N392="zákl. přenesená",J392,0)</f>
        <v>0</v>
      </c>
      <c r="BH392" s="203">
        <f>IF(N392="sníž. přenesená",J392,0)</f>
        <v>0</v>
      </c>
      <c r="BI392" s="203">
        <f>IF(N392="nulová",J392,0)</f>
        <v>0</v>
      </c>
      <c r="BJ392" s="23" t="s">
        <v>156</v>
      </c>
      <c r="BK392" s="203">
        <f>ROUND(I392*H392,2)</f>
        <v>0</v>
      </c>
      <c r="BL392" s="23" t="s">
        <v>242</v>
      </c>
      <c r="BM392" s="23" t="s">
        <v>1421</v>
      </c>
    </row>
    <row r="393" spans="2:65" s="1" customFormat="1" ht="22.5" customHeight="1">
      <c r="B393" s="40"/>
      <c r="C393" s="192" t="s">
        <v>939</v>
      </c>
      <c r="D393" s="192" t="s">
        <v>150</v>
      </c>
      <c r="E393" s="193" t="s">
        <v>929</v>
      </c>
      <c r="F393" s="194" t="s">
        <v>930</v>
      </c>
      <c r="G393" s="195" t="s">
        <v>276</v>
      </c>
      <c r="H393" s="196">
        <v>2.9</v>
      </c>
      <c r="I393" s="197"/>
      <c r="J393" s="198">
        <f>ROUND(I393*H393,2)</f>
        <v>0</v>
      </c>
      <c r="K393" s="194" t="s">
        <v>154</v>
      </c>
      <c r="L393" s="60"/>
      <c r="M393" s="199" t="s">
        <v>21</v>
      </c>
      <c r="N393" s="200" t="s">
        <v>42</v>
      </c>
      <c r="O393" s="41"/>
      <c r="P393" s="201">
        <f>O393*H393</f>
        <v>0</v>
      </c>
      <c r="Q393" s="201">
        <v>3.0000000000000001E-5</v>
      </c>
      <c r="R393" s="201">
        <f>Q393*H393</f>
        <v>8.7000000000000001E-5</v>
      </c>
      <c r="S393" s="201">
        <v>0</v>
      </c>
      <c r="T393" s="202">
        <f>S393*H393</f>
        <v>0</v>
      </c>
      <c r="AR393" s="23" t="s">
        <v>242</v>
      </c>
      <c r="AT393" s="23" t="s">
        <v>150</v>
      </c>
      <c r="AU393" s="23" t="s">
        <v>156</v>
      </c>
      <c r="AY393" s="23" t="s">
        <v>147</v>
      </c>
      <c r="BE393" s="203">
        <f>IF(N393="základní",J393,0)</f>
        <v>0</v>
      </c>
      <c r="BF393" s="203">
        <f>IF(N393="snížená",J393,0)</f>
        <v>0</v>
      </c>
      <c r="BG393" s="203">
        <f>IF(N393="zákl. přenesená",J393,0)</f>
        <v>0</v>
      </c>
      <c r="BH393" s="203">
        <f>IF(N393="sníž. přenesená",J393,0)</f>
        <v>0</v>
      </c>
      <c r="BI393" s="203">
        <f>IF(N393="nulová",J393,0)</f>
        <v>0</v>
      </c>
      <c r="BJ393" s="23" t="s">
        <v>156</v>
      </c>
      <c r="BK393" s="203">
        <f>ROUND(I393*H393,2)</f>
        <v>0</v>
      </c>
      <c r="BL393" s="23" t="s">
        <v>242</v>
      </c>
      <c r="BM393" s="23" t="s">
        <v>1422</v>
      </c>
    </row>
    <row r="394" spans="2:65" s="11" customFormat="1" ht="13.5">
      <c r="B394" s="204"/>
      <c r="C394" s="205"/>
      <c r="D394" s="206" t="s">
        <v>158</v>
      </c>
      <c r="E394" s="207" t="s">
        <v>21</v>
      </c>
      <c r="F394" s="208" t="s">
        <v>932</v>
      </c>
      <c r="G394" s="205"/>
      <c r="H394" s="209">
        <v>2.9</v>
      </c>
      <c r="I394" s="210"/>
      <c r="J394" s="205"/>
      <c r="K394" s="205"/>
      <c r="L394" s="211"/>
      <c r="M394" s="212"/>
      <c r="N394" s="213"/>
      <c r="O394" s="213"/>
      <c r="P394" s="213"/>
      <c r="Q394" s="213"/>
      <c r="R394" s="213"/>
      <c r="S394" s="213"/>
      <c r="T394" s="214"/>
      <c r="AT394" s="215" t="s">
        <v>158</v>
      </c>
      <c r="AU394" s="215" t="s">
        <v>156</v>
      </c>
      <c r="AV394" s="11" t="s">
        <v>156</v>
      </c>
      <c r="AW394" s="11" t="s">
        <v>34</v>
      </c>
      <c r="AX394" s="11" t="s">
        <v>78</v>
      </c>
      <c r="AY394" s="215" t="s">
        <v>147</v>
      </c>
    </row>
    <row r="395" spans="2:65" s="1" customFormat="1" ht="22.5" customHeight="1">
      <c r="B395" s="40"/>
      <c r="C395" s="192" t="s">
        <v>944</v>
      </c>
      <c r="D395" s="192" t="s">
        <v>150</v>
      </c>
      <c r="E395" s="193" t="s">
        <v>934</v>
      </c>
      <c r="F395" s="194" t="s">
        <v>935</v>
      </c>
      <c r="G395" s="195" t="s">
        <v>369</v>
      </c>
      <c r="H395" s="257"/>
      <c r="I395" s="197"/>
      <c r="J395" s="198">
        <f>ROUND(I395*H395,2)</f>
        <v>0</v>
      </c>
      <c r="K395" s="194" t="s">
        <v>191</v>
      </c>
      <c r="L395" s="60"/>
      <c r="M395" s="199" t="s">
        <v>21</v>
      </c>
      <c r="N395" s="200" t="s">
        <v>42</v>
      </c>
      <c r="O395" s="41"/>
      <c r="P395" s="201">
        <f>O395*H395</f>
        <v>0</v>
      </c>
      <c r="Q395" s="201">
        <v>0</v>
      </c>
      <c r="R395" s="201">
        <f>Q395*H395</f>
        <v>0</v>
      </c>
      <c r="S395" s="201">
        <v>0</v>
      </c>
      <c r="T395" s="202">
        <f>S395*H395</f>
        <v>0</v>
      </c>
      <c r="AR395" s="23" t="s">
        <v>242</v>
      </c>
      <c r="AT395" s="23" t="s">
        <v>150</v>
      </c>
      <c r="AU395" s="23" t="s">
        <v>156</v>
      </c>
      <c r="AY395" s="23" t="s">
        <v>147</v>
      </c>
      <c r="BE395" s="203">
        <f>IF(N395="základní",J395,0)</f>
        <v>0</v>
      </c>
      <c r="BF395" s="203">
        <f>IF(N395="snížená",J395,0)</f>
        <v>0</v>
      </c>
      <c r="BG395" s="203">
        <f>IF(N395="zákl. přenesená",J395,0)</f>
        <v>0</v>
      </c>
      <c r="BH395" s="203">
        <f>IF(N395="sníž. přenesená",J395,0)</f>
        <v>0</v>
      </c>
      <c r="BI395" s="203">
        <f>IF(N395="nulová",J395,0)</f>
        <v>0</v>
      </c>
      <c r="BJ395" s="23" t="s">
        <v>156</v>
      </c>
      <c r="BK395" s="203">
        <f>ROUND(I395*H395,2)</f>
        <v>0</v>
      </c>
      <c r="BL395" s="23" t="s">
        <v>242</v>
      </c>
      <c r="BM395" s="23" t="s">
        <v>1423</v>
      </c>
    </row>
    <row r="396" spans="2:65" s="10" customFormat="1" ht="29.85" customHeight="1">
      <c r="B396" s="175"/>
      <c r="C396" s="176"/>
      <c r="D396" s="189" t="s">
        <v>69</v>
      </c>
      <c r="E396" s="190" t="s">
        <v>937</v>
      </c>
      <c r="F396" s="190" t="s">
        <v>938</v>
      </c>
      <c r="G396" s="176"/>
      <c r="H396" s="176"/>
      <c r="I396" s="179"/>
      <c r="J396" s="191">
        <f>BK396</f>
        <v>0</v>
      </c>
      <c r="K396" s="176"/>
      <c r="L396" s="181"/>
      <c r="M396" s="182"/>
      <c r="N396" s="183"/>
      <c r="O396" s="183"/>
      <c r="P396" s="184">
        <f>SUM(P397:P406)</f>
        <v>0</v>
      </c>
      <c r="Q396" s="183"/>
      <c r="R396" s="184">
        <f>SUM(R397:R406)</f>
        <v>1.5660500000000003E-3</v>
      </c>
      <c r="S396" s="183"/>
      <c r="T396" s="185">
        <f>SUM(T397:T406)</f>
        <v>0</v>
      </c>
      <c r="AR396" s="186" t="s">
        <v>156</v>
      </c>
      <c r="AT396" s="187" t="s">
        <v>69</v>
      </c>
      <c r="AU396" s="187" t="s">
        <v>78</v>
      </c>
      <c r="AY396" s="186" t="s">
        <v>147</v>
      </c>
      <c r="BK396" s="188">
        <f>SUM(BK397:BK406)</f>
        <v>0</v>
      </c>
    </row>
    <row r="397" spans="2:65" s="1" customFormat="1" ht="22.5" customHeight="1">
      <c r="B397" s="40"/>
      <c r="C397" s="192" t="s">
        <v>950</v>
      </c>
      <c r="D397" s="192" t="s">
        <v>150</v>
      </c>
      <c r="E397" s="193" t="s">
        <v>940</v>
      </c>
      <c r="F397" s="194" t="s">
        <v>941</v>
      </c>
      <c r="G397" s="195" t="s">
        <v>165</v>
      </c>
      <c r="H397" s="196">
        <v>4.72</v>
      </c>
      <c r="I397" s="197"/>
      <c r="J397" s="198">
        <f>ROUND(I397*H397,2)</f>
        <v>0</v>
      </c>
      <c r="K397" s="194" t="s">
        <v>191</v>
      </c>
      <c r="L397" s="60"/>
      <c r="M397" s="199" t="s">
        <v>21</v>
      </c>
      <c r="N397" s="200" t="s">
        <v>42</v>
      </c>
      <c r="O397" s="41"/>
      <c r="P397" s="201">
        <f>O397*H397</f>
        <v>0</v>
      </c>
      <c r="Q397" s="201">
        <v>8.0000000000000007E-5</v>
      </c>
      <c r="R397" s="201">
        <f>Q397*H397</f>
        <v>3.7760000000000002E-4</v>
      </c>
      <c r="S397" s="201">
        <v>0</v>
      </c>
      <c r="T397" s="202">
        <f>S397*H397</f>
        <v>0</v>
      </c>
      <c r="AR397" s="23" t="s">
        <v>242</v>
      </c>
      <c r="AT397" s="23" t="s">
        <v>150</v>
      </c>
      <c r="AU397" s="23" t="s">
        <v>156</v>
      </c>
      <c r="AY397" s="23" t="s">
        <v>147</v>
      </c>
      <c r="BE397" s="203">
        <f>IF(N397="základní",J397,0)</f>
        <v>0</v>
      </c>
      <c r="BF397" s="203">
        <f>IF(N397="snížená",J397,0)</f>
        <v>0</v>
      </c>
      <c r="BG397" s="203">
        <f>IF(N397="zákl. přenesená",J397,0)</f>
        <v>0</v>
      </c>
      <c r="BH397" s="203">
        <f>IF(N397="sníž. přenesená",J397,0)</f>
        <v>0</v>
      </c>
      <c r="BI397" s="203">
        <f>IF(N397="nulová",J397,0)</f>
        <v>0</v>
      </c>
      <c r="BJ397" s="23" t="s">
        <v>156</v>
      </c>
      <c r="BK397" s="203">
        <f>ROUND(I397*H397,2)</f>
        <v>0</v>
      </c>
      <c r="BL397" s="23" t="s">
        <v>242</v>
      </c>
      <c r="BM397" s="23" t="s">
        <v>1424</v>
      </c>
    </row>
    <row r="398" spans="2:65" s="11" customFormat="1" ht="13.5">
      <c r="B398" s="204"/>
      <c r="C398" s="205"/>
      <c r="D398" s="216" t="s">
        <v>158</v>
      </c>
      <c r="E398" s="217" t="s">
        <v>21</v>
      </c>
      <c r="F398" s="218" t="s">
        <v>1425</v>
      </c>
      <c r="G398" s="205"/>
      <c r="H398" s="219">
        <v>1.84</v>
      </c>
      <c r="I398" s="210"/>
      <c r="J398" s="205"/>
      <c r="K398" s="205"/>
      <c r="L398" s="211"/>
      <c r="M398" s="212"/>
      <c r="N398" s="213"/>
      <c r="O398" s="213"/>
      <c r="P398" s="213"/>
      <c r="Q398" s="213"/>
      <c r="R398" s="213"/>
      <c r="S398" s="213"/>
      <c r="T398" s="214"/>
      <c r="AT398" s="215" t="s">
        <v>158</v>
      </c>
      <c r="AU398" s="215" t="s">
        <v>156</v>
      </c>
      <c r="AV398" s="11" t="s">
        <v>156</v>
      </c>
      <c r="AW398" s="11" t="s">
        <v>34</v>
      </c>
      <c r="AX398" s="11" t="s">
        <v>70</v>
      </c>
      <c r="AY398" s="215" t="s">
        <v>147</v>
      </c>
    </row>
    <row r="399" spans="2:65" s="11" customFormat="1" ht="13.5">
      <c r="B399" s="204"/>
      <c r="C399" s="205"/>
      <c r="D399" s="216" t="s">
        <v>158</v>
      </c>
      <c r="E399" s="217" t="s">
        <v>21</v>
      </c>
      <c r="F399" s="218" t="s">
        <v>1426</v>
      </c>
      <c r="G399" s="205"/>
      <c r="H399" s="219">
        <v>2.88</v>
      </c>
      <c r="I399" s="210"/>
      <c r="J399" s="205"/>
      <c r="K399" s="205"/>
      <c r="L399" s="211"/>
      <c r="M399" s="212"/>
      <c r="N399" s="213"/>
      <c r="O399" s="213"/>
      <c r="P399" s="213"/>
      <c r="Q399" s="213"/>
      <c r="R399" s="213"/>
      <c r="S399" s="213"/>
      <c r="T399" s="214"/>
      <c r="AT399" s="215" t="s">
        <v>158</v>
      </c>
      <c r="AU399" s="215" t="s">
        <v>156</v>
      </c>
      <c r="AV399" s="11" t="s">
        <v>156</v>
      </c>
      <c r="AW399" s="11" t="s">
        <v>34</v>
      </c>
      <c r="AX399" s="11" t="s">
        <v>70</v>
      </c>
      <c r="AY399" s="215" t="s">
        <v>147</v>
      </c>
    </row>
    <row r="400" spans="2:65" s="12" customFormat="1" ht="13.5">
      <c r="B400" s="220"/>
      <c r="C400" s="221"/>
      <c r="D400" s="206" t="s">
        <v>158</v>
      </c>
      <c r="E400" s="222" t="s">
        <v>21</v>
      </c>
      <c r="F400" s="223" t="s">
        <v>170</v>
      </c>
      <c r="G400" s="221"/>
      <c r="H400" s="224">
        <v>4.72</v>
      </c>
      <c r="I400" s="225"/>
      <c r="J400" s="221"/>
      <c r="K400" s="221"/>
      <c r="L400" s="226"/>
      <c r="M400" s="227"/>
      <c r="N400" s="228"/>
      <c r="O400" s="228"/>
      <c r="P400" s="228"/>
      <c r="Q400" s="228"/>
      <c r="R400" s="228"/>
      <c r="S400" s="228"/>
      <c r="T400" s="229"/>
      <c r="AT400" s="230" t="s">
        <v>158</v>
      </c>
      <c r="AU400" s="230" t="s">
        <v>156</v>
      </c>
      <c r="AV400" s="12" t="s">
        <v>155</v>
      </c>
      <c r="AW400" s="12" t="s">
        <v>34</v>
      </c>
      <c r="AX400" s="12" t="s">
        <v>78</v>
      </c>
      <c r="AY400" s="230" t="s">
        <v>147</v>
      </c>
    </row>
    <row r="401" spans="2:65" s="1" customFormat="1" ht="22.5" customHeight="1">
      <c r="B401" s="40"/>
      <c r="C401" s="192" t="s">
        <v>957</v>
      </c>
      <c r="D401" s="192" t="s">
        <v>150</v>
      </c>
      <c r="E401" s="193" t="s">
        <v>945</v>
      </c>
      <c r="F401" s="194" t="s">
        <v>946</v>
      </c>
      <c r="G401" s="195" t="s">
        <v>165</v>
      </c>
      <c r="H401" s="196">
        <v>2.145</v>
      </c>
      <c r="I401" s="197"/>
      <c r="J401" s="198">
        <f>ROUND(I401*H401,2)</f>
        <v>0</v>
      </c>
      <c r="K401" s="194" t="s">
        <v>191</v>
      </c>
      <c r="L401" s="60"/>
      <c r="M401" s="199" t="s">
        <v>21</v>
      </c>
      <c r="N401" s="200" t="s">
        <v>42</v>
      </c>
      <c r="O401" s="41"/>
      <c r="P401" s="201">
        <f>O401*H401</f>
        <v>0</v>
      </c>
      <c r="Q401" s="201">
        <v>1.7000000000000001E-4</v>
      </c>
      <c r="R401" s="201">
        <f>Q401*H401</f>
        <v>3.6465000000000005E-4</v>
      </c>
      <c r="S401" s="201">
        <v>0</v>
      </c>
      <c r="T401" s="202">
        <f>S401*H401</f>
        <v>0</v>
      </c>
      <c r="AR401" s="23" t="s">
        <v>242</v>
      </c>
      <c r="AT401" s="23" t="s">
        <v>150</v>
      </c>
      <c r="AU401" s="23" t="s">
        <v>156</v>
      </c>
      <c r="AY401" s="23" t="s">
        <v>147</v>
      </c>
      <c r="BE401" s="203">
        <f>IF(N401="základní",J401,0)</f>
        <v>0</v>
      </c>
      <c r="BF401" s="203">
        <f>IF(N401="snížená",J401,0)</f>
        <v>0</v>
      </c>
      <c r="BG401" s="203">
        <f>IF(N401="zákl. přenesená",J401,0)</f>
        <v>0</v>
      </c>
      <c r="BH401" s="203">
        <f>IF(N401="sníž. přenesená",J401,0)</f>
        <v>0</v>
      </c>
      <c r="BI401" s="203">
        <f>IF(N401="nulová",J401,0)</f>
        <v>0</v>
      </c>
      <c r="BJ401" s="23" t="s">
        <v>156</v>
      </c>
      <c r="BK401" s="203">
        <f>ROUND(I401*H401,2)</f>
        <v>0</v>
      </c>
      <c r="BL401" s="23" t="s">
        <v>242</v>
      </c>
      <c r="BM401" s="23" t="s">
        <v>1427</v>
      </c>
    </row>
    <row r="402" spans="2:65" s="11" customFormat="1" ht="13.5">
      <c r="B402" s="204"/>
      <c r="C402" s="205"/>
      <c r="D402" s="216" t="s">
        <v>158</v>
      </c>
      <c r="E402" s="217" t="s">
        <v>21</v>
      </c>
      <c r="F402" s="218" t="s">
        <v>1428</v>
      </c>
      <c r="G402" s="205"/>
      <c r="H402" s="219">
        <v>0.92</v>
      </c>
      <c r="I402" s="210"/>
      <c r="J402" s="205"/>
      <c r="K402" s="205"/>
      <c r="L402" s="211"/>
      <c r="M402" s="212"/>
      <c r="N402" s="213"/>
      <c r="O402" s="213"/>
      <c r="P402" s="213"/>
      <c r="Q402" s="213"/>
      <c r="R402" s="213"/>
      <c r="S402" s="213"/>
      <c r="T402" s="214"/>
      <c r="AT402" s="215" t="s">
        <v>158</v>
      </c>
      <c r="AU402" s="215" t="s">
        <v>156</v>
      </c>
      <c r="AV402" s="11" t="s">
        <v>156</v>
      </c>
      <c r="AW402" s="11" t="s">
        <v>34</v>
      </c>
      <c r="AX402" s="11" t="s">
        <v>70</v>
      </c>
      <c r="AY402" s="215" t="s">
        <v>147</v>
      </c>
    </row>
    <row r="403" spans="2:65" s="11" customFormat="1" ht="13.5">
      <c r="B403" s="204"/>
      <c r="C403" s="205"/>
      <c r="D403" s="216" t="s">
        <v>158</v>
      </c>
      <c r="E403" s="217" t="s">
        <v>21</v>
      </c>
      <c r="F403" s="218" t="s">
        <v>1429</v>
      </c>
      <c r="G403" s="205"/>
      <c r="H403" s="219">
        <v>1.2250000000000001</v>
      </c>
      <c r="I403" s="210"/>
      <c r="J403" s="205"/>
      <c r="K403" s="205"/>
      <c r="L403" s="211"/>
      <c r="M403" s="212"/>
      <c r="N403" s="213"/>
      <c r="O403" s="213"/>
      <c r="P403" s="213"/>
      <c r="Q403" s="213"/>
      <c r="R403" s="213"/>
      <c r="S403" s="213"/>
      <c r="T403" s="214"/>
      <c r="AT403" s="215" t="s">
        <v>158</v>
      </c>
      <c r="AU403" s="215" t="s">
        <v>156</v>
      </c>
      <c r="AV403" s="11" t="s">
        <v>156</v>
      </c>
      <c r="AW403" s="11" t="s">
        <v>34</v>
      </c>
      <c r="AX403" s="11" t="s">
        <v>70</v>
      </c>
      <c r="AY403" s="215" t="s">
        <v>147</v>
      </c>
    </row>
    <row r="404" spans="2:65" s="12" customFormat="1" ht="13.5">
      <c r="B404" s="220"/>
      <c r="C404" s="221"/>
      <c r="D404" s="206" t="s">
        <v>158</v>
      </c>
      <c r="E404" s="222" t="s">
        <v>21</v>
      </c>
      <c r="F404" s="223" t="s">
        <v>170</v>
      </c>
      <c r="G404" s="221"/>
      <c r="H404" s="224">
        <v>2.145</v>
      </c>
      <c r="I404" s="225"/>
      <c r="J404" s="221"/>
      <c r="K404" s="221"/>
      <c r="L404" s="226"/>
      <c r="M404" s="227"/>
      <c r="N404" s="228"/>
      <c r="O404" s="228"/>
      <c r="P404" s="228"/>
      <c r="Q404" s="228"/>
      <c r="R404" s="228"/>
      <c r="S404" s="228"/>
      <c r="T404" s="229"/>
      <c r="AT404" s="230" t="s">
        <v>158</v>
      </c>
      <c r="AU404" s="230" t="s">
        <v>156</v>
      </c>
      <c r="AV404" s="12" t="s">
        <v>155</v>
      </c>
      <c r="AW404" s="12" t="s">
        <v>34</v>
      </c>
      <c r="AX404" s="12" t="s">
        <v>78</v>
      </c>
      <c r="AY404" s="230" t="s">
        <v>147</v>
      </c>
    </row>
    <row r="405" spans="2:65" s="1" customFormat="1" ht="22.5" customHeight="1">
      <c r="B405" s="40"/>
      <c r="C405" s="192" t="s">
        <v>961</v>
      </c>
      <c r="D405" s="192" t="s">
        <v>150</v>
      </c>
      <c r="E405" s="193" t="s">
        <v>951</v>
      </c>
      <c r="F405" s="194" t="s">
        <v>952</v>
      </c>
      <c r="G405" s="195" t="s">
        <v>165</v>
      </c>
      <c r="H405" s="196">
        <v>6.8650000000000002</v>
      </c>
      <c r="I405" s="197"/>
      <c r="J405" s="198">
        <f>ROUND(I405*H405,2)</f>
        <v>0</v>
      </c>
      <c r="K405" s="194" t="s">
        <v>191</v>
      </c>
      <c r="L405" s="60"/>
      <c r="M405" s="199" t="s">
        <v>21</v>
      </c>
      <c r="N405" s="200" t="s">
        <v>42</v>
      </c>
      <c r="O405" s="41"/>
      <c r="P405" s="201">
        <f>O405*H405</f>
        <v>0</v>
      </c>
      <c r="Q405" s="201">
        <v>1.2E-4</v>
      </c>
      <c r="R405" s="201">
        <f>Q405*H405</f>
        <v>8.2380000000000007E-4</v>
      </c>
      <c r="S405" s="201">
        <v>0</v>
      </c>
      <c r="T405" s="202">
        <f>S405*H405</f>
        <v>0</v>
      </c>
      <c r="AR405" s="23" t="s">
        <v>242</v>
      </c>
      <c r="AT405" s="23" t="s">
        <v>150</v>
      </c>
      <c r="AU405" s="23" t="s">
        <v>156</v>
      </c>
      <c r="AY405" s="23" t="s">
        <v>147</v>
      </c>
      <c r="BE405" s="203">
        <f>IF(N405="základní",J405,0)</f>
        <v>0</v>
      </c>
      <c r="BF405" s="203">
        <f>IF(N405="snížená",J405,0)</f>
        <v>0</v>
      </c>
      <c r="BG405" s="203">
        <f>IF(N405="zákl. přenesená",J405,0)</f>
        <v>0</v>
      </c>
      <c r="BH405" s="203">
        <f>IF(N405="sníž. přenesená",J405,0)</f>
        <v>0</v>
      </c>
      <c r="BI405" s="203">
        <f>IF(N405="nulová",J405,0)</f>
        <v>0</v>
      </c>
      <c r="BJ405" s="23" t="s">
        <v>156</v>
      </c>
      <c r="BK405" s="203">
        <f>ROUND(I405*H405,2)</f>
        <v>0</v>
      </c>
      <c r="BL405" s="23" t="s">
        <v>242</v>
      </c>
      <c r="BM405" s="23" t="s">
        <v>1430</v>
      </c>
    </row>
    <row r="406" spans="2:65" s="11" customFormat="1" ht="13.5">
      <c r="B406" s="204"/>
      <c r="C406" s="205"/>
      <c r="D406" s="216" t="s">
        <v>158</v>
      </c>
      <c r="E406" s="217" t="s">
        <v>21</v>
      </c>
      <c r="F406" s="218" t="s">
        <v>1431</v>
      </c>
      <c r="G406" s="205"/>
      <c r="H406" s="219">
        <v>6.8650000000000002</v>
      </c>
      <c r="I406" s="210"/>
      <c r="J406" s="205"/>
      <c r="K406" s="205"/>
      <c r="L406" s="211"/>
      <c r="M406" s="212"/>
      <c r="N406" s="213"/>
      <c r="O406" s="213"/>
      <c r="P406" s="213"/>
      <c r="Q406" s="213"/>
      <c r="R406" s="213"/>
      <c r="S406" s="213"/>
      <c r="T406" s="214"/>
      <c r="AT406" s="215" t="s">
        <v>158</v>
      </c>
      <c r="AU406" s="215" t="s">
        <v>156</v>
      </c>
      <c r="AV406" s="11" t="s">
        <v>156</v>
      </c>
      <c r="AW406" s="11" t="s">
        <v>34</v>
      </c>
      <c r="AX406" s="11" t="s">
        <v>78</v>
      </c>
      <c r="AY406" s="215" t="s">
        <v>147</v>
      </c>
    </row>
    <row r="407" spans="2:65" s="10" customFormat="1" ht="29.85" customHeight="1">
      <c r="B407" s="175"/>
      <c r="C407" s="176"/>
      <c r="D407" s="189" t="s">
        <v>69</v>
      </c>
      <c r="E407" s="190" t="s">
        <v>955</v>
      </c>
      <c r="F407" s="190" t="s">
        <v>956</v>
      </c>
      <c r="G407" s="176"/>
      <c r="H407" s="176"/>
      <c r="I407" s="179"/>
      <c r="J407" s="191">
        <f>BK407</f>
        <v>0</v>
      </c>
      <c r="K407" s="176"/>
      <c r="L407" s="181"/>
      <c r="M407" s="182"/>
      <c r="N407" s="183"/>
      <c r="O407" s="183"/>
      <c r="P407" s="184">
        <f>SUM(P408:P432)</f>
        <v>0</v>
      </c>
      <c r="Q407" s="183"/>
      <c r="R407" s="184">
        <f>SUM(R408:R432)</f>
        <v>0.35105137759999999</v>
      </c>
      <c r="S407" s="183"/>
      <c r="T407" s="185">
        <f>SUM(T408:T432)</f>
        <v>6.3337959999999999E-2</v>
      </c>
      <c r="AR407" s="186" t="s">
        <v>156</v>
      </c>
      <c r="AT407" s="187" t="s">
        <v>69</v>
      </c>
      <c r="AU407" s="187" t="s">
        <v>78</v>
      </c>
      <c r="AY407" s="186" t="s">
        <v>147</v>
      </c>
      <c r="BK407" s="188">
        <f>SUM(BK408:BK432)</f>
        <v>0</v>
      </c>
    </row>
    <row r="408" spans="2:65" s="1" customFormat="1" ht="22.5" customHeight="1">
      <c r="B408" s="40"/>
      <c r="C408" s="192" t="s">
        <v>965</v>
      </c>
      <c r="D408" s="192" t="s">
        <v>150</v>
      </c>
      <c r="E408" s="193" t="s">
        <v>958</v>
      </c>
      <c r="F408" s="194" t="s">
        <v>959</v>
      </c>
      <c r="G408" s="195" t="s">
        <v>165</v>
      </c>
      <c r="H408" s="196">
        <v>204.316</v>
      </c>
      <c r="I408" s="197"/>
      <c r="J408" s="198">
        <f>ROUND(I408*H408,2)</f>
        <v>0</v>
      </c>
      <c r="K408" s="194" t="s">
        <v>154</v>
      </c>
      <c r="L408" s="60"/>
      <c r="M408" s="199" t="s">
        <v>21</v>
      </c>
      <c r="N408" s="200" t="s">
        <v>42</v>
      </c>
      <c r="O408" s="41"/>
      <c r="P408" s="201">
        <f>O408*H408</f>
        <v>0</v>
      </c>
      <c r="Q408" s="201">
        <v>1E-3</v>
      </c>
      <c r="R408" s="201">
        <f>Q408*H408</f>
        <v>0.204316</v>
      </c>
      <c r="S408" s="201">
        <v>3.1E-4</v>
      </c>
      <c r="T408" s="202">
        <f>S408*H408</f>
        <v>6.3337959999999999E-2</v>
      </c>
      <c r="AR408" s="23" t="s">
        <v>242</v>
      </c>
      <c r="AT408" s="23" t="s">
        <v>150</v>
      </c>
      <c r="AU408" s="23" t="s">
        <v>156</v>
      </c>
      <c r="AY408" s="23" t="s">
        <v>147</v>
      </c>
      <c r="BE408" s="203">
        <f>IF(N408="základní",J408,0)</f>
        <v>0</v>
      </c>
      <c r="BF408" s="203">
        <f>IF(N408="snížená",J408,0)</f>
        <v>0</v>
      </c>
      <c r="BG408" s="203">
        <f>IF(N408="zákl. přenesená",J408,0)</f>
        <v>0</v>
      </c>
      <c r="BH408" s="203">
        <f>IF(N408="sníž. přenesená",J408,0)</f>
        <v>0</v>
      </c>
      <c r="BI408" s="203">
        <f>IF(N408="nulová",J408,0)</f>
        <v>0</v>
      </c>
      <c r="BJ408" s="23" t="s">
        <v>156</v>
      </c>
      <c r="BK408" s="203">
        <f>ROUND(I408*H408,2)</f>
        <v>0</v>
      </c>
      <c r="BL408" s="23" t="s">
        <v>242</v>
      </c>
      <c r="BM408" s="23" t="s">
        <v>1432</v>
      </c>
    </row>
    <row r="409" spans="2:65" s="11" customFormat="1" ht="13.5">
      <c r="B409" s="204"/>
      <c r="C409" s="205"/>
      <c r="D409" s="216" t="s">
        <v>158</v>
      </c>
      <c r="E409" s="217" t="s">
        <v>21</v>
      </c>
      <c r="F409" s="218" t="s">
        <v>982</v>
      </c>
      <c r="G409" s="205"/>
      <c r="H409" s="219">
        <v>48.131999999999998</v>
      </c>
      <c r="I409" s="210"/>
      <c r="J409" s="205"/>
      <c r="K409" s="205"/>
      <c r="L409" s="211"/>
      <c r="M409" s="212"/>
      <c r="N409" s="213"/>
      <c r="O409" s="213"/>
      <c r="P409" s="213"/>
      <c r="Q409" s="213"/>
      <c r="R409" s="213"/>
      <c r="S409" s="213"/>
      <c r="T409" s="214"/>
      <c r="AT409" s="215" t="s">
        <v>158</v>
      </c>
      <c r="AU409" s="215" t="s">
        <v>156</v>
      </c>
      <c r="AV409" s="11" t="s">
        <v>156</v>
      </c>
      <c r="AW409" s="11" t="s">
        <v>34</v>
      </c>
      <c r="AX409" s="11" t="s">
        <v>70</v>
      </c>
      <c r="AY409" s="215" t="s">
        <v>147</v>
      </c>
    </row>
    <row r="410" spans="2:65" s="11" customFormat="1" ht="13.5">
      <c r="B410" s="204"/>
      <c r="C410" s="205"/>
      <c r="D410" s="216" t="s">
        <v>158</v>
      </c>
      <c r="E410" s="217" t="s">
        <v>21</v>
      </c>
      <c r="F410" s="218" t="s">
        <v>1433</v>
      </c>
      <c r="G410" s="205"/>
      <c r="H410" s="219">
        <v>18.343</v>
      </c>
      <c r="I410" s="210"/>
      <c r="J410" s="205"/>
      <c r="K410" s="205"/>
      <c r="L410" s="211"/>
      <c r="M410" s="212"/>
      <c r="N410" s="213"/>
      <c r="O410" s="213"/>
      <c r="P410" s="213"/>
      <c r="Q410" s="213"/>
      <c r="R410" s="213"/>
      <c r="S410" s="213"/>
      <c r="T410" s="214"/>
      <c r="AT410" s="215" t="s">
        <v>158</v>
      </c>
      <c r="AU410" s="215" t="s">
        <v>156</v>
      </c>
      <c r="AV410" s="11" t="s">
        <v>156</v>
      </c>
      <c r="AW410" s="11" t="s">
        <v>34</v>
      </c>
      <c r="AX410" s="11" t="s">
        <v>70</v>
      </c>
      <c r="AY410" s="215" t="s">
        <v>147</v>
      </c>
    </row>
    <row r="411" spans="2:65" s="11" customFormat="1" ht="13.5">
      <c r="B411" s="204"/>
      <c r="C411" s="205"/>
      <c r="D411" s="216" t="s">
        <v>158</v>
      </c>
      <c r="E411" s="217" t="s">
        <v>21</v>
      </c>
      <c r="F411" s="218" t="s">
        <v>984</v>
      </c>
      <c r="G411" s="205"/>
      <c r="H411" s="219">
        <v>44.008000000000003</v>
      </c>
      <c r="I411" s="210"/>
      <c r="J411" s="205"/>
      <c r="K411" s="205"/>
      <c r="L411" s="211"/>
      <c r="M411" s="212"/>
      <c r="N411" s="213"/>
      <c r="O411" s="213"/>
      <c r="P411" s="213"/>
      <c r="Q411" s="213"/>
      <c r="R411" s="213"/>
      <c r="S411" s="213"/>
      <c r="T411" s="214"/>
      <c r="AT411" s="215" t="s">
        <v>158</v>
      </c>
      <c r="AU411" s="215" t="s">
        <v>156</v>
      </c>
      <c r="AV411" s="11" t="s">
        <v>156</v>
      </c>
      <c r="AW411" s="11" t="s">
        <v>34</v>
      </c>
      <c r="AX411" s="11" t="s">
        <v>70</v>
      </c>
      <c r="AY411" s="215" t="s">
        <v>147</v>
      </c>
    </row>
    <row r="412" spans="2:65" s="11" customFormat="1" ht="13.5">
      <c r="B412" s="204"/>
      <c r="C412" s="205"/>
      <c r="D412" s="216" t="s">
        <v>158</v>
      </c>
      <c r="E412" s="217" t="s">
        <v>21</v>
      </c>
      <c r="F412" s="218" t="s">
        <v>1434</v>
      </c>
      <c r="G412" s="205"/>
      <c r="H412" s="219">
        <v>7.14</v>
      </c>
      <c r="I412" s="210"/>
      <c r="J412" s="205"/>
      <c r="K412" s="205"/>
      <c r="L412" s="211"/>
      <c r="M412" s="212"/>
      <c r="N412" s="213"/>
      <c r="O412" s="213"/>
      <c r="P412" s="213"/>
      <c r="Q412" s="213"/>
      <c r="R412" s="213"/>
      <c r="S412" s="213"/>
      <c r="T412" s="214"/>
      <c r="AT412" s="215" t="s">
        <v>158</v>
      </c>
      <c r="AU412" s="215" t="s">
        <v>156</v>
      </c>
      <c r="AV412" s="11" t="s">
        <v>156</v>
      </c>
      <c r="AW412" s="11" t="s">
        <v>34</v>
      </c>
      <c r="AX412" s="11" t="s">
        <v>70</v>
      </c>
      <c r="AY412" s="215" t="s">
        <v>147</v>
      </c>
    </row>
    <row r="413" spans="2:65" s="11" customFormat="1" ht="13.5">
      <c r="B413" s="204"/>
      <c r="C413" s="205"/>
      <c r="D413" s="216" t="s">
        <v>158</v>
      </c>
      <c r="E413" s="217" t="s">
        <v>21</v>
      </c>
      <c r="F413" s="218" t="s">
        <v>986</v>
      </c>
      <c r="G413" s="205"/>
      <c r="H413" s="219">
        <v>6.89</v>
      </c>
      <c r="I413" s="210"/>
      <c r="J413" s="205"/>
      <c r="K413" s="205"/>
      <c r="L413" s="211"/>
      <c r="M413" s="212"/>
      <c r="N413" s="213"/>
      <c r="O413" s="213"/>
      <c r="P413" s="213"/>
      <c r="Q413" s="213"/>
      <c r="R413" s="213"/>
      <c r="S413" s="213"/>
      <c r="T413" s="214"/>
      <c r="AT413" s="215" t="s">
        <v>158</v>
      </c>
      <c r="AU413" s="215" t="s">
        <v>156</v>
      </c>
      <c r="AV413" s="11" t="s">
        <v>156</v>
      </c>
      <c r="AW413" s="11" t="s">
        <v>34</v>
      </c>
      <c r="AX413" s="11" t="s">
        <v>70</v>
      </c>
      <c r="AY413" s="215" t="s">
        <v>147</v>
      </c>
    </row>
    <row r="414" spans="2:65" s="11" customFormat="1" ht="13.5">
      <c r="B414" s="204"/>
      <c r="C414" s="205"/>
      <c r="D414" s="216" t="s">
        <v>158</v>
      </c>
      <c r="E414" s="217" t="s">
        <v>21</v>
      </c>
      <c r="F414" s="218" t="s">
        <v>987</v>
      </c>
      <c r="G414" s="205"/>
      <c r="H414" s="219">
        <v>10.765000000000001</v>
      </c>
      <c r="I414" s="210"/>
      <c r="J414" s="205"/>
      <c r="K414" s="205"/>
      <c r="L414" s="211"/>
      <c r="M414" s="212"/>
      <c r="N414" s="213"/>
      <c r="O414" s="213"/>
      <c r="P414" s="213"/>
      <c r="Q414" s="213"/>
      <c r="R414" s="213"/>
      <c r="S414" s="213"/>
      <c r="T414" s="214"/>
      <c r="AT414" s="215" t="s">
        <v>158</v>
      </c>
      <c r="AU414" s="215" t="s">
        <v>156</v>
      </c>
      <c r="AV414" s="11" t="s">
        <v>156</v>
      </c>
      <c r="AW414" s="11" t="s">
        <v>34</v>
      </c>
      <c r="AX414" s="11" t="s">
        <v>70</v>
      </c>
      <c r="AY414" s="215" t="s">
        <v>147</v>
      </c>
    </row>
    <row r="415" spans="2:65" s="11" customFormat="1" ht="13.5">
      <c r="B415" s="204"/>
      <c r="C415" s="205"/>
      <c r="D415" s="216" t="s">
        <v>158</v>
      </c>
      <c r="E415" s="217" t="s">
        <v>21</v>
      </c>
      <c r="F415" s="218" t="s">
        <v>988</v>
      </c>
      <c r="G415" s="205"/>
      <c r="H415" s="219">
        <v>56.448</v>
      </c>
      <c r="I415" s="210"/>
      <c r="J415" s="205"/>
      <c r="K415" s="205"/>
      <c r="L415" s="211"/>
      <c r="M415" s="212"/>
      <c r="N415" s="213"/>
      <c r="O415" s="213"/>
      <c r="P415" s="213"/>
      <c r="Q415" s="213"/>
      <c r="R415" s="213"/>
      <c r="S415" s="213"/>
      <c r="T415" s="214"/>
      <c r="AT415" s="215" t="s">
        <v>158</v>
      </c>
      <c r="AU415" s="215" t="s">
        <v>156</v>
      </c>
      <c r="AV415" s="11" t="s">
        <v>156</v>
      </c>
      <c r="AW415" s="11" t="s">
        <v>34</v>
      </c>
      <c r="AX415" s="11" t="s">
        <v>70</v>
      </c>
      <c r="AY415" s="215" t="s">
        <v>147</v>
      </c>
    </row>
    <row r="416" spans="2:65" s="11" customFormat="1" ht="13.5">
      <c r="B416" s="204"/>
      <c r="C416" s="205"/>
      <c r="D416" s="216" t="s">
        <v>158</v>
      </c>
      <c r="E416" s="217" t="s">
        <v>21</v>
      </c>
      <c r="F416" s="218" t="s">
        <v>989</v>
      </c>
      <c r="G416" s="205"/>
      <c r="H416" s="219">
        <v>12.59</v>
      </c>
      <c r="I416" s="210"/>
      <c r="J416" s="205"/>
      <c r="K416" s="205"/>
      <c r="L416" s="211"/>
      <c r="M416" s="212"/>
      <c r="N416" s="213"/>
      <c r="O416" s="213"/>
      <c r="P416" s="213"/>
      <c r="Q416" s="213"/>
      <c r="R416" s="213"/>
      <c r="S416" s="213"/>
      <c r="T416" s="214"/>
      <c r="AT416" s="215" t="s">
        <v>158</v>
      </c>
      <c r="AU416" s="215" t="s">
        <v>156</v>
      </c>
      <c r="AV416" s="11" t="s">
        <v>156</v>
      </c>
      <c r="AW416" s="11" t="s">
        <v>34</v>
      </c>
      <c r="AX416" s="11" t="s">
        <v>70</v>
      </c>
      <c r="AY416" s="215" t="s">
        <v>147</v>
      </c>
    </row>
    <row r="417" spans="2:65" s="12" customFormat="1" ht="13.5">
      <c r="B417" s="220"/>
      <c r="C417" s="221"/>
      <c r="D417" s="206" t="s">
        <v>158</v>
      </c>
      <c r="E417" s="222" t="s">
        <v>21</v>
      </c>
      <c r="F417" s="223" t="s">
        <v>170</v>
      </c>
      <c r="G417" s="221"/>
      <c r="H417" s="224">
        <v>204.316</v>
      </c>
      <c r="I417" s="225"/>
      <c r="J417" s="221"/>
      <c r="K417" s="221"/>
      <c r="L417" s="226"/>
      <c r="M417" s="227"/>
      <c r="N417" s="228"/>
      <c r="O417" s="228"/>
      <c r="P417" s="228"/>
      <c r="Q417" s="228"/>
      <c r="R417" s="228"/>
      <c r="S417" s="228"/>
      <c r="T417" s="229"/>
      <c r="AT417" s="230" t="s">
        <v>158</v>
      </c>
      <c r="AU417" s="230" t="s">
        <v>156</v>
      </c>
      <c r="AV417" s="12" t="s">
        <v>155</v>
      </c>
      <c r="AW417" s="12" t="s">
        <v>34</v>
      </c>
      <c r="AX417" s="12" t="s">
        <v>78</v>
      </c>
      <c r="AY417" s="230" t="s">
        <v>147</v>
      </c>
    </row>
    <row r="418" spans="2:65" s="1" customFormat="1" ht="22.5" customHeight="1">
      <c r="B418" s="40"/>
      <c r="C418" s="192" t="s">
        <v>969</v>
      </c>
      <c r="D418" s="192" t="s">
        <v>150</v>
      </c>
      <c r="E418" s="193" t="s">
        <v>962</v>
      </c>
      <c r="F418" s="194" t="s">
        <v>963</v>
      </c>
      <c r="G418" s="195" t="s">
        <v>165</v>
      </c>
      <c r="H418" s="196">
        <v>71</v>
      </c>
      <c r="I418" s="197"/>
      <c r="J418" s="198">
        <f>ROUND(I418*H418,2)</f>
        <v>0</v>
      </c>
      <c r="K418" s="194" t="s">
        <v>154</v>
      </c>
      <c r="L418" s="60"/>
      <c r="M418" s="199" t="s">
        <v>21</v>
      </c>
      <c r="N418" s="200" t="s">
        <v>42</v>
      </c>
      <c r="O418" s="41"/>
      <c r="P418" s="201">
        <f>O418*H418</f>
        <v>0</v>
      </c>
      <c r="Q418" s="201">
        <v>0</v>
      </c>
      <c r="R418" s="201">
        <f>Q418*H418</f>
        <v>0</v>
      </c>
      <c r="S418" s="201">
        <v>0</v>
      </c>
      <c r="T418" s="202">
        <f>S418*H418</f>
        <v>0</v>
      </c>
      <c r="AR418" s="23" t="s">
        <v>242</v>
      </c>
      <c r="AT418" s="23" t="s">
        <v>150</v>
      </c>
      <c r="AU418" s="23" t="s">
        <v>156</v>
      </c>
      <c r="AY418" s="23" t="s">
        <v>147</v>
      </c>
      <c r="BE418" s="203">
        <f>IF(N418="základní",J418,0)</f>
        <v>0</v>
      </c>
      <c r="BF418" s="203">
        <f>IF(N418="snížená",J418,0)</f>
        <v>0</v>
      </c>
      <c r="BG418" s="203">
        <f>IF(N418="zákl. přenesená",J418,0)</f>
        <v>0</v>
      </c>
      <c r="BH418" s="203">
        <f>IF(N418="sníž. přenesená",J418,0)</f>
        <v>0</v>
      </c>
      <c r="BI418" s="203">
        <f>IF(N418="nulová",J418,0)</f>
        <v>0</v>
      </c>
      <c r="BJ418" s="23" t="s">
        <v>156</v>
      </c>
      <c r="BK418" s="203">
        <f>ROUND(I418*H418,2)</f>
        <v>0</v>
      </c>
      <c r="BL418" s="23" t="s">
        <v>242</v>
      </c>
      <c r="BM418" s="23" t="s">
        <v>1435</v>
      </c>
    </row>
    <row r="419" spans="2:65" s="1" customFormat="1" ht="22.5" customHeight="1">
      <c r="B419" s="40"/>
      <c r="C419" s="231" t="s">
        <v>973</v>
      </c>
      <c r="D419" s="231" t="s">
        <v>243</v>
      </c>
      <c r="E419" s="232" t="s">
        <v>966</v>
      </c>
      <c r="F419" s="233" t="s">
        <v>967</v>
      </c>
      <c r="G419" s="234" t="s">
        <v>165</v>
      </c>
      <c r="H419" s="235">
        <v>71</v>
      </c>
      <c r="I419" s="236"/>
      <c r="J419" s="237">
        <f>ROUND(I419*H419,2)</f>
        <v>0</v>
      </c>
      <c r="K419" s="233" t="s">
        <v>154</v>
      </c>
      <c r="L419" s="238"/>
      <c r="M419" s="239" t="s">
        <v>21</v>
      </c>
      <c r="N419" s="240" t="s">
        <v>42</v>
      </c>
      <c r="O419" s="41"/>
      <c r="P419" s="201">
        <f>O419*H419</f>
        <v>0</v>
      </c>
      <c r="Q419" s="201">
        <v>9.9999999999999995E-7</v>
      </c>
      <c r="R419" s="201">
        <f>Q419*H419</f>
        <v>7.0999999999999991E-5</v>
      </c>
      <c r="S419" s="201">
        <v>0</v>
      </c>
      <c r="T419" s="202">
        <f>S419*H419</f>
        <v>0</v>
      </c>
      <c r="AR419" s="23" t="s">
        <v>332</v>
      </c>
      <c r="AT419" s="23" t="s">
        <v>243</v>
      </c>
      <c r="AU419" s="23" t="s">
        <v>156</v>
      </c>
      <c r="AY419" s="23" t="s">
        <v>147</v>
      </c>
      <c r="BE419" s="203">
        <f>IF(N419="základní",J419,0)</f>
        <v>0</v>
      </c>
      <c r="BF419" s="203">
        <f>IF(N419="snížená",J419,0)</f>
        <v>0</v>
      </c>
      <c r="BG419" s="203">
        <f>IF(N419="zákl. přenesená",J419,0)</f>
        <v>0</v>
      </c>
      <c r="BH419" s="203">
        <f>IF(N419="sníž. přenesená",J419,0)</f>
        <v>0</v>
      </c>
      <c r="BI419" s="203">
        <f>IF(N419="nulová",J419,0)</f>
        <v>0</v>
      </c>
      <c r="BJ419" s="23" t="s">
        <v>156</v>
      </c>
      <c r="BK419" s="203">
        <f>ROUND(I419*H419,2)</f>
        <v>0</v>
      </c>
      <c r="BL419" s="23" t="s">
        <v>242</v>
      </c>
      <c r="BM419" s="23" t="s">
        <v>1436</v>
      </c>
    </row>
    <row r="420" spans="2:65" s="1" customFormat="1" ht="22.5" customHeight="1">
      <c r="B420" s="40"/>
      <c r="C420" s="231" t="s">
        <v>978</v>
      </c>
      <c r="D420" s="231" t="s">
        <v>243</v>
      </c>
      <c r="E420" s="232" t="s">
        <v>970</v>
      </c>
      <c r="F420" s="233" t="s">
        <v>971</v>
      </c>
      <c r="G420" s="234" t="s">
        <v>276</v>
      </c>
      <c r="H420" s="235">
        <v>100</v>
      </c>
      <c r="I420" s="236"/>
      <c r="J420" s="237">
        <f>ROUND(I420*H420,2)</f>
        <v>0</v>
      </c>
      <c r="K420" s="233" t="s">
        <v>154</v>
      </c>
      <c r="L420" s="238"/>
      <c r="M420" s="239" t="s">
        <v>21</v>
      </c>
      <c r="N420" s="240" t="s">
        <v>42</v>
      </c>
      <c r="O420" s="41"/>
      <c r="P420" s="201">
        <f>O420*H420</f>
        <v>0</v>
      </c>
      <c r="Q420" s="201">
        <v>9.9999999999999995E-7</v>
      </c>
      <c r="R420" s="201">
        <f>Q420*H420</f>
        <v>9.9999999999999991E-5</v>
      </c>
      <c r="S420" s="201">
        <v>0</v>
      </c>
      <c r="T420" s="202">
        <f>S420*H420</f>
        <v>0</v>
      </c>
      <c r="AR420" s="23" t="s">
        <v>332</v>
      </c>
      <c r="AT420" s="23" t="s">
        <v>243</v>
      </c>
      <c r="AU420" s="23" t="s">
        <v>156</v>
      </c>
      <c r="AY420" s="23" t="s">
        <v>147</v>
      </c>
      <c r="BE420" s="203">
        <f>IF(N420="základní",J420,0)</f>
        <v>0</v>
      </c>
      <c r="BF420" s="203">
        <f>IF(N420="snížená",J420,0)</f>
        <v>0</v>
      </c>
      <c r="BG420" s="203">
        <f>IF(N420="zákl. přenesená",J420,0)</f>
        <v>0</v>
      </c>
      <c r="BH420" s="203">
        <f>IF(N420="sníž. přenesená",J420,0)</f>
        <v>0</v>
      </c>
      <c r="BI420" s="203">
        <f>IF(N420="nulová",J420,0)</f>
        <v>0</v>
      </c>
      <c r="BJ420" s="23" t="s">
        <v>156</v>
      </c>
      <c r="BK420" s="203">
        <f>ROUND(I420*H420,2)</f>
        <v>0</v>
      </c>
      <c r="BL420" s="23" t="s">
        <v>242</v>
      </c>
      <c r="BM420" s="23" t="s">
        <v>1437</v>
      </c>
    </row>
    <row r="421" spans="2:65" s="1" customFormat="1" ht="22.5" customHeight="1">
      <c r="B421" s="40"/>
      <c r="C421" s="192" t="s">
        <v>993</v>
      </c>
      <c r="D421" s="192" t="s">
        <v>150</v>
      </c>
      <c r="E421" s="193" t="s">
        <v>974</v>
      </c>
      <c r="F421" s="194" t="s">
        <v>975</v>
      </c>
      <c r="G421" s="195" t="s">
        <v>165</v>
      </c>
      <c r="H421" s="196">
        <v>313.70800000000003</v>
      </c>
      <c r="I421" s="197"/>
      <c r="J421" s="198">
        <f>ROUND(I421*H421,2)</f>
        <v>0</v>
      </c>
      <c r="K421" s="194" t="s">
        <v>154</v>
      </c>
      <c r="L421" s="60"/>
      <c r="M421" s="199" t="s">
        <v>21</v>
      </c>
      <c r="N421" s="200" t="s">
        <v>42</v>
      </c>
      <c r="O421" s="41"/>
      <c r="P421" s="201">
        <f>O421*H421</f>
        <v>0</v>
      </c>
      <c r="Q421" s="201">
        <v>2.0120000000000001E-4</v>
      </c>
      <c r="R421" s="201">
        <f>Q421*H421</f>
        <v>6.3118049600000004E-2</v>
      </c>
      <c r="S421" s="201">
        <v>0</v>
      </c>
      <c r="T421" s="202">
        <f>S421*H421</f>
        <v>0</v>
      </c>
      <c r="AR421" s="23" t="s">
        <v>242</v>
      </c>
      <c r="AT421" s="23" t="s">
        <v>150</v>
      </c>
      <c r="AU421" s="23" t="s">
        <v>156</v>
      </c>
      <c r="AY421" s="23" t="s">
        <v>147</v>
      </c>
      <c r="BE421" s="203">
        <f>IF(N421="základní",J421,0)</f>
        <v>0</v>
      </c>
      <c r="BF421" s="203">
        <f>IF(N421="snížená",J421,0)</f>
        <v>0</v>
      </c>
      <c r="BG421" s="203">
        <f>IF(N421="zákl. přenesená",J421,0)</f>
        <v>0</v>
      </c>
      <c r="BH421" s="203">
        <f>IF(N421="sníž. přenesená",J421,0)</f>
        <v>0</v>
      </c>
      <c r="BI421" s="203">
        <f>IF(N421="nulová",J421,0)</f>
        <v>0</v>
      </c>
      <c r="BJ421" s="23" t="s">
        <v>156</v>
      </c>
      <c r="BK421" s="203">
        <f>ROUND(I421*H421,2)</f>
        <v>0</v>
      </c>
      <c r="BL421" s="23" t="s">
        <v>242</v>
      </c>
      <c r="BM421" s="23" t="s">
        <v>1438</v>
      </c>
    </row>
    <row r="422" spans="2:65" s="11" customFormat="1" ht="13.5">
      <c r="B422" s="204"/>
      <c r="C422" s="205"/>
      <c r="D422" s="206" t="s">
        <v>158</v>
      </c>
      <c r="E422" s="207" t="s">
        <v>21</v>
      </c>
      <c r="F422" s="208" t="s">
        <v>977</v>
      </c>
      <c r="G422" s="205"/>
      <c r="H422" s="209">
        <v>313.70800000000003</v>
      </c>
      <c r="I422" s="210"/>
      <c r="J422" s="205"/>
      <c r="K422" s="205"/>
      <c r="L422" s="211"/>
      <c r="M422" s="212"/>
      <c r="N422" s="213"/>
      <c r="O422" s="213"/>
      <c r="P422" s="213"/>
      <c r="Q422" s="213"/>
      <c r="R422" s="213"/>
      <c r="S422" s="213"/>
      <c r="T422" s="214"/>
      <c r="AT422" s="215" t="s">
        <v>158</v>
      </c>
      <c r="AU422" s="215" t="s">
        <v>156</v>
      </c>
      <c r="AV422" s="11" t="s">
        <v>156</v>
      </c>
      <c r="AW422" s="11" t="s">
        <v>34</v>
      </c>
      <c r="AX422" s="11" t="s">
        <v>78</v>
      </c>
      <c r="AY422" s="215" t="s">
        <v>147</v>
      </c>
    </row>
    <row r="423" spans="2:65" s="1" customFormat="1" ht="31.5" customHeight="1">
      <c r="B423" s="40"/>
      <c r="C423" s="192" t="s">
        <v>997</v>
      </c>
      <c r="D423" s="192" t="s">
        <v>150</v>
      </c>
      <c r="E423" s="193" t="s">
        <v>979</v>
      </c>
      <c r="F423" s="194" t="s">
        <v>980</v>
      </c>
      <c r="G423" s="195" t="s">
        <v>165</v>
      </c>
      <c r="H423" s="196">
        <v>313.70800000000003</v>
      </c>
      <c r="I423" s="197"/>
      <c r="J423" s="198">
        <f>ROUND(I423*H423,2)</f>
        <v>0</v>
      </c>
      <c r="K423" s="194" t="s">
        <v>154</v>
      </c>
      <c r="L423" s="60"/>
      <c r="M423" s="199" t="s">
        <v>21</v>
      </c>
      <c r="N423" s="200" t="s">
        <v>42</v>
      </c>
      <c r="O423" s="41"/>
      <c r="P423" s="201">
        <f>O423*H423</f>
        <v>0</v>
      </c>
      <c r="Q423" s="201">
        <v>2.6600000000000001E-4</v>
      </c>
      <c r="R423" s="201">
        <f>Q423*H423</f>
        <v>8.3446328000000014E-2</v>
      </c>
      <c r="S423" s="201">
        <v>0</v>
      </c>
      <c r="T423" s="202">
        <f>S423*H423</f>
        <v>0</v>
      </c>
      <c r="AR423" s="23" t="s">
        <v>242</v>
      </c>
      <c r="AT423" s="23" t="s">
        <v>150</v>
      </c>
      <c r="AU423" s="23" t="s">
        <v>156</v>
      </c>
      <c r="AY423" s="23" t="s">
        <v>147</v>
      </c>
      <c r="BE423" s="203">
        <f>IF(N423="základní",J423,0)</f>
        <v>0</v>
      </c>
      <c r="BF423" s="203">
        <f>IF(N423="snížená",J423,0)</f>
        <v>0</v>
      </c>
      <c r="BG423" s="203">
        <f>IF(N423="zákl. přenesená",J423,0)</f>
        <v>0</v>
      </c>
      <c r="BH423" s="203">
        <f>IF(N423="sníž. přenesená",J423,0)</f>
        <v>0</v>
      </c>
      <c r="BI423" s="203">
        <f>IF(N423="nulová",J423,0)</f>
        <v>0</v>
      </c>
      <c r="BJ423" s="23" t="s">
        <v>156</v>
      </c>
      <c r="BK423" s="203">
        <f>ROUND(I423*H423,2)</f>
        <v>0</v>
      </c>
      <c r="BL423" s="23" t="s">
        <v>242</v>
      </c>
      <c r="BM423" s="23" t="s">
        <v>1439</v>
      </c>
    </row>
    <row r="424" spans="2:65" s="11" customFormat="1" ht="13.5">
      <c r="B424" s="204"/>
      <c r="C424" s="205"/>
      <c r="D424" s="216" t="s">
        <v>158</v>
      </c>
      <c r="E424" s="217" t="s">
        <v>21</v>
      </c>
      <c r="F424" s="218" t="s">
        <v>982</v>
      </c>
      <c r="G424" s="205"/>
      <c r="H424" s="219">
        <v>48.131999999999998</v>
      </c>
      <c r="I424" s="210"/>
      <c r="J424" s="205"/>
      <c r="K424" s="205"/>
      <c r="L424" s="211"/>
      <c r="M424" s="212"/>
      <c r="N424" s="213"/>
      <c r="O424" s="213"/>
      <c r="P424" s="213"/>
      <c r="Q424" s="213"/>
      <c r="R424" s="213"/>
      <c r="S424" s="213"/>
      <c r="T424" s="214"/>
      <c r="AT424" s="215" t="s">
        <v>158</v>
      </c>
      <c r="AU424" s="215" t="s">
        <v>156</v>
      </c>
      <c r="AV424" s="11" t="s">
        <v>156</v>
      </c>
      <c r="AW424" s="11" t="s">
        <v>34</v>
      </c>
      <c r="AX424" s="11" t="s">
        <v>70</v>
      </c>
      <c r="AY424" s="215" t="s">
        <v>147</v>
      </c>
    </row>
    <row r="425" spans="2:65" s="11" customFormat="1" ht="13.5">
      <c r="B425" s="204"/>
      <c r="C425" s="205"/>
      <c r="D425" s="216" t="s">
        <v>158</v>
      </c>
      <c r="E425" s="217" t="s">
        <v>21</v>
      </c>
      <c r="F425" s="218" t="s">
        <v>983</v>
      </c>
      <c r="G425" s="205"/>
      <c r="H425" s="219">
        <v>67.375</v>
      </c>
      <c r="I425" s="210"/>
      <c r="J425" s="205"/>
      <c r="K425" s="205"/>
      <c r="L425" s="211"/>
      <c r="M425" s="212"/>
      <c r="N425" s="213"/>
      <c r="O425" s="213"/>
      <c r="P425" s="213"/>
      <c r="Q425" s="213"/>
      <c r="R425" s="213"/>
      <c r="S425" s="213"/>
      <c r="T425" s="214"/>
      <c r="AT425" s="215" t="s">
        <v>158</v>
      </c>
      <c r="AU425" s="215" t="s">
        <v>156</v>
      </c>
      <c r="AV425" s="11" t="s">
        <v>156</v>
      </c>
      <c r="AW425" s="11" t="s">
        <v>34</v>
      </c>
      <c r="AX425" s="11" t="s">
        <v>70</v>
      </c>
      <c r="AY425" s="215" t="s">
        <v>147</v>
      </c>
    </row>
    <row r="426" spans="2:65" s="11" customFormat="1" ht="13.5">
      <c r="B426" s="204"/>
      <c r="C426" s="205"/>
      <c r="D426" s="216" t="s">
        <v>158</v>
      </c>
      <c r="E426" s="217" t="s">
        <v>21</v>
      </c>
      <c r="F426" s="218" t="s">
        <v>984</v>
      </c>
      <c r="G426" s="205"/>
      <c r="H426" s="219">
        <v>44.008000000000003</v>
      </c>
      <c r="I426" s="210"/>
      <c r="J426" s="205"/>
      <c r="K426" s="205"/>
      <c r="L426" s="211"/>
      <c r="M426" s="212"/>
      <c r="N426" s="213"/>
      <c r="O426" s="213"/>
      <c r="P426" s="213"/>
      <c r="Q426" s="213"/>
      <c r="R426" s="213"/>
      <c r="S426" s="213"/>
      <c r="T426" s="214"/>
      <c r="AT426" s="215" t="s">
        <v>158</v>
      </c>
      <c r="AU426" s="215" t="s">
        <v>156</v>
      </c>
      <c r="AV426" s="11" t="s">
        <v>156</v>
      </c>
      <c r="AW426" s="11" t="s">
        <v>34</v>
      </c>
      <c r="AX426" s="11" t="s">
        <v>70</v>
      </c>
      <c r="AY426" s="215" t="s">
        <v>147</v>
      </c>
    </row>
    <row r="427" spans="2:65" s="11" customFormat="1" ht="13.5">
      <c r="B427" s="204"/>
      <c r="C427" s="205"/>
      <c r="D427" s="216" t="s">
        <v>158</v>
      </c>
      <c r="E427" s="217" t="s">
        <v>21</v>
      </c>
      <c r="F427" s="218" t="s">
        <v>985</v>
      </c>
      <c r="G427" s="205"/>
      <c r="H427" s="219">
        <v>67.5</v>
      </c>
      <c r="I427" s="210"/>
      <c r="J427" s="205"/>
      <c r="K427" s="205"/>
      <c r="L427" s="211"/>
      <c r="M427" s="212"/>
      <c r="N427" s="213"/>
      <c r="O427" s="213"/>
      <c r="P427" s="213"/>
      <c r="Q427" s="213"/>
      <c r="R427" s="213"/>
      <c r="S427" s="213"/>
      <c r="T427" s="214"/>
      <c r="AT427" s="215" t="s">
        <v>158</v>
      </c>
      <c r="AU427" s="215" t="s">
        <v>156</v>
      </c>
      <c r="AV427" s="11" t="s">
        <v>156</v>
      </c>
      <c r="AW427" s="11" t="s">
        <v>34</v>
      </c>
      <c r="AX427" s="11" t="s">
        <v>70</v>
      </c>
      <c r="AY427" s="215" t="s">
        <v>147</v>
      </c>
    </row>
    <row r="428" spans="2:65" s="11" customFormat="1" ht="13.5">
      <c r="B428" s="204"/>
      <c r="C428" s="205"/>
      <c r="D428" s="216" t="s">
        <v>158</v>
      </c>
      <c r="E428" s="217" t="s">
        <v>21</v>
      </c>
      <c r="F428" s="218" t="s">
        <v>986</v>
      </c>
      <c r="G428" s="205"/>
      <c r="H428" s="219">
        <v>6.89</v>
      </c>
      <c r="I428" s="210"/>
      <c r="J428" s="205"/>
      <c r="K428" s="205"/>
      <c r="L428" s="211"/>
      <c r="M428" s="212"/>
      <c r="N428" s="213"/>
      <c r="O428" s="213"/>
      <c r="P428" s="213"/>
      <c r="Q428" s="213"/>
      <c r="R428" s="213"/>
      <c r="S428" s="213"/>
      <c r="T428" s="214"/>
      <c r="AT428" s="215" t="s">
        <v>158</v>
      </c>
      <c r="AU428" s="215" t="s">
        <v>156</v>
      </c>
      <c r="AV428" s="11" t="s">
        <v>156</v>
      </c>
      <c r="AW428" s="11" t="s">
        <v>34</v>
      </c>
      <c r="AX428" s="11" t="s">
        <v>70</v>
      </c>
      <c r="AY428" s="215" t="s">
        <v>147</v>
      </c>
    </row>
    <row r="429" spans="2:65" s="11" customFormat="1" ht="13.5">
      <c r="B429" s="204"/>
      <c r="C429" s="205"/>
      <c r="D429" s="216" t="s">
        <v>158</v>
      </c>
      <c r="E429" s="217" t="s">
        <v>21</v>
      </c>
      <c r="F429" s="218" t="s">
        <v>987</v>
      </c>
      <c r="G429" s="205"/>
      <c r="H429" s="219">
        <v>10.765000000000001</v>
      </c>
      <c r="I429" s="210"/>
      <c r="J429" s="205"/>
      <c r="K429" s="205"/>
      <c r="L429" s="211"/>
      <c r="M429" s="212"/>
      <c r="N429" s="213"/>
      <c r="O429" s="213"/>
      <c r="P429" s="213"/>
      <c r="Q429" s="213"/>
      <c r="R429" s="213"/>
      <c r="S429" s="213"/>
      <c r="T429" s="214"/>
      <c r="AT429" s="215" t="s">
        <v>158</v>
      </c>
      <c r="AU429" s="215" t="s">
        <v>156</v>
      </c>
      <c r="AV429" s="11" t="s">
        <v>156</v>
      </c>
      <c r="AW429" s="11" t="s">
        <v>34</v>
      </c>
      <c r="AX429" s="11" t="s">
        <v>70</v>
      </c>
      <c r="AY429" s="215" t="s">
        <v>147</v>
      </c>
    </row>
    <row r="430" spans="2:65" s="11" customFormat="1" ht="13.5">
      <c r="B430" s="204"/>
      <c r="C430" s="205"/>
      <c r="D430" s="216" t="s">
        <v>158</v>
      </c>
      <c r="E430" s="217" t="s">
        <v>21</v>
      </c>
      <c r="F430" s="218" t="s">
        <v>988</v>
      </c>
      <c r="G430" s="205"/>
      <c r="H430" s="219">
        <v>56.448</v>
      </c>
      <c r="I430" s="210"/>
      <c r="J430" s="205"/>
      <c r="K430" s="205"/>
      <c r="L430" s="211"/>
      <c r="M430" s="212"/>
      <c r="N430" s="213"/>
      <c r="O430" s="213"/>
      <c r="P430" s="213"/>
      <c r="Q430" s="213"/>
      <c r="R430" s="213"/>
      <c r="S430" s="213"/>
      <c r="T430" s="214"/>
      <c r="AT430" s="215" t="s">
        <v>158</v>
      </c>
      <c r="AU430" s="215" t="s">
        <v>156</v>
      </c>
      <c r="AV430" s="11" t="s">
        <v>156</v>
      </c>
      <c r="AW430" s="11" t="s">
        <v>34</v>
      </c>
      <c r="AX430" s="11" t="s">
        <v>70</v>
      </c>
      <c r="AY430" s="215" t="s">
        <v>147</v>
      </c>
    </row>
    <row r="431" spans="2:65" s="11" customFormat="1" ht="13.5">
      <c r="B431" s="204"/>
      <c r="C431" s="205"/>
      <c r="D431" s="216" t="s">
        <v>158</v>
      </c>
      <c r="E431" s="217" t="s">
        <v>21</v>
      </c>
      <c r="F431" s="218" t="s">
        <v>989</v>
      </c>
      <c r="G431" s="205"/>
      <c r="H431" s="219">
        <v>12.59</v>
      </c>
      <c r="I431" s="210"/>
      <c r="J431" s="205"/>
      <c r="K431" s="205"/>
      <c r="L431" s="211"/>
      <c r="M431" s="212"/>
      <c r="N431" s="213"/>
      <c r="O431" s="213"/>
      <c r="P431" s="213"/>
      <c r="Q431" s="213"/>
      <c r="R431" s="213"/>
      <c r="S431" s="213"/>
      <c r="T431" s="214"/>
      <c r="AT431" s="215" t="s">
        <v>158</v>
      </c>
      <c r="AU431" s="215" t="s">
        <v>156</v>
      </c>
      <c r="AV431" s="11" t="s">
        <v>156</v>
      </c>
      <c r="AW431" s="11" t="s">
        <v>34</v>
      </c>
      <c r="AX431" s="11" t="s">
        <v>70</v>
      </c>
      <c r="AY431" s="215" t="s">
        <v>147</v>
      </c>
    </row>
    <row r="432" spans="2:65" s="12" customFormat="1" ht="13.5">
      <c r="B432" s="220"/>
      <c r="C432" s="221"/>
      <c r="D432" s="216" t="s">
        <v>158</v>
      </c>
      <c r="E432" s="252" t="s">
        <v>21</v>
      </c>
      <c r="F432" s="253" t="s">
        <v>170</v>
      </c>
      <c r="G432" s="221"/>
      <c r="H432" s="254">
        <v>313.70800000000003</v>
      </c>
      <c r="I432" s="225"/>
      <c r="J432" s="221"/>
      <c r="K432" s="221"/>
      <c r="L432" s="226"/>
      <c r="M432" s="227"/>
      <c r="N432" s="228"/>
      <c r="O432" s="228"/>
      <c r="P432" s="228"/>
      <c r="Q432" s="228"/>
      <c r="R432" s="228"/>
      <c r="S432" s="228"/>
      <c r="T432" s="229"/>
      <c r="AT432" s="230" t="s">
        <v>158</v>
      </c>
      <c r="AU432" s="230" t="s">
        <v>156</v>
      </c>
      <c r="AV432" s="12" t="s">
        <v>155</v>
      </c>
      <c r="AW432" s="12" t="s">
        <v>34</v>
      </c>
      <c r="AX432" s="12" t="s">
        <v>78</v>
      </c>
      <c r="AY432" s="230" t="s">
        <v>147</v>
      </c>
    </row>
    <row r="433" spans="2:65" s="10" customFormat="1" ht="37.35" customHeight="1">
      <c r="B433" s="175"/>
      <c r="C433" s="176"/>
      <c r="D433" s="177" t="s">
        <v>69</v>
      </c>
      <c r="E433" s="178" t="s">
        <v>243</v>
      </c>
      <c r="F433" s="178" t="s">
        <v>990</v>
      </c>
      <c r="G433" s="176"/>
      <c r="H433" s="176"/>
      <c r="I433" s="179"/>
      <c r="J433" s="180">
        <f>BK433</f>
        <v>0</v>
      </c>
      <c r="K433" s="176"/>
      <c r="L433" s="181"/>
      <c r="M433" s="182"/>
      <c r="N433" s="183"/>
      <c r="O433" s="183"/>
      <c r="P433" s="184">
        <f>P434</f>
        <v>0</v>
      </c>
      <c r="Q433" s="183"/>
      <c r="R433" s="184">
        <f>R434</f>
        <v>0</v>
      </c>
      <c r="S433" s="183"/>
      <c r="T433" s="185">
        <f>T434</f>
        <v>0</v>
      </c>
      <c r="AR433" s="186" t="s">
        <v>148</v>
      </c>
      <c r="AT433" s="187" t="s">
        <v>69</v>
      </c>
      <c r="AU433" s="187" t="s">
        <v>70</v>
      </c>
      <c r="AY433" s="186" t="s">
        <v>147</v>
      </c>
      <c r="BK433" s="188">
        <f>BK434</f>
        <v>0</v>
      </c>
    </row>
    <row r="434" spans="2:65" s="10" customFormat="1" ht="19.899999999999999" customHeight="1">
      <c r="B434" s="175"/>
      <c r="C434" s="176"/>
      <c r="D434" s="189" t="s">
        <v>69</v>
      </c>
      <c r="E434" s="190" t="s">
        <v>991</v>
      </c>
      <c r="F434" s="190" t="s">
        <v>992</v>
      </c>
      <c r="G434" s="176"/>
      <c r="H434" s="176"/>
      <c r="I434" s="179"/>
      <c r="J434" s="191">
        <f>BK434</f>
        <v>0</v>
      </c>
      <c r="K434" s="176"/>
      <c r="L434" s="181"/>
      <c r="M434" s="182"/>
      <c r="N434" s="183"/>
      <c r="O434" s="183"/>
      <c r="P434" s="184">
        <f>SUM(P435:P437)</f>
        <v>0</v>
      </c>
      <c r="Q434" s="183"/>
      <c r="R434" s="184">
        <f>SUM(R435:R437)</f>
        <v>0</v>
      </c>
      <c r="S434" s="183"/>
      <c r="T434" s="185">
        <f>SUM(T435:T437)</f>
        <v>0</v>
      </c>
      <c r="AR434" s="186" t="s">
        <v>148</v>
      </c>
      <c r="AT434" s="187" t="s">
        <v>69</v>
      </c>
      <c r="AU434" s="187" t="s">
        <v>78</v>
      </c>
      <c r="AY434" s="186" t="s">
        <v>147</v>
      </c>
      <c r="BK434" s="188">
        <f>SUM(BK435:BK437)</f>
        <v>0</v>
      </c>
    </row>
    <row r="435" spans="2:65" s="1" customFormat="1" ht="31.5" customHeight="1">
      <c r="B435" s="40"/>
      <c r="C435" s="192" t="s">
        <v>1002</v>
      </c>
      <c r="D435" s="192" t="s">
        <v>150</v>
      </c>
      <c r="E435" s="193" t="s">
        <v>994</v>
      </c>
      <c r="F435" s="194" t="s">
        <v>995</v>
      </c>
      <c r="G435" s="195" t="s">
        <v>153</v>
      </c>
      <c r="H435" s="196">
        <v>1</v>
      </c>
      <c r="I435" s="197"/>
      <c r="J435" s="198">
        <f>ROUND(I435*H435,2)</f>
        <v>0</v>
      </c>
      <c r="K435" s="194" t="s">
        <v>191</v>
      </c>
      <c r="L435" s="60"/>
      <c r="M435" s="199" t="s">
        <v>21</v>
      </c>
      <c r="N435" s="200" t="s">
        <v>42</v>
      </c>
      <c r="O435" s="41"/>
      <c r="P435" s="201">
        <f>O435*H435</f>
        <v>0</v>
      </c>
      <c r="Q435" s="201">
        <v>0</v>
      </c>
      <c r="R435" s="201">
        <f>Q435*H435</f>
        <v>0</v>
      </c>
      <c r="S435" s="201">
        <v>0</v>
      </c>
      <c r="T435" s="202">
        <f>S435*H435</f>
        <v>0</v>
      </c>
      <c r="AR435" s="23" t="s">
        <v>477</v>
      </c>
      <c r="AT435" s="23" t="s">
        <v>150</v>
      </c>
      <c r="AU435" s="23" t="s">
        <v>156</v>
      </c>
      <c r="AY435" s="23" t="s">
        <v>147</v>
      </c>
      <c r="BE435" s="203">
        <f>IF(N435="základní",J435,0)</f>
        <v>0</v>
      </c>
      <c r="BF435" s="203">
        <f>IF(N435="snížená",J435,0)</f>
        <v>0</v>
      </c>
      <c r="BG435" s="203">
        <f>IF(N435="zákl. přenesená",J435,0)</f>
        <v>0</v>
      </c>
      <c r="BH435" s="203">
        <f>IF(N435="sníž. přenesená",J435,0)</f>
        <v>0</v>
      </c>
      <c r="BI435" s="203">
        <f>IF(N435="nulová",J435,0)</f>
        <v>0</v>
      </c>
      <c r="BJ435" s="23" t="s">
        <v>156</v>
      </c>
      <c r="BK435" s="203">
        <f>ROUND(I435*H435,2)</f>
        <v>0</v>
      </c>
      <c r="BL435" s="23" t="s">
        <v>477</v>
      </c>
      <c r="BM435" s="23" t="s">
        <v>1440</v>
      </c>
    </row>
    <row r="436" spans="2:65" s="1" customFormat="1" ht="22.5" customHeight="1">
      <c r="B436" s="40"/>
      <c r="C436" s="231" t="s">
        <v>1441</v>
      </c>
      <c r="D436" s="231" t="s">
        <v>243</v>
      </c>
      <c r="E436" s="232" t="s">
        <v>998</v>
      </c>
      <c r="F436" s="233" t="s">
        <v>999</v>
      </c>
      <c r="G436" s="234" t="s">
        <v>471</v>
      </c>
      <c r="H436" s="235">
        <v>1</v>
      </c>
      <c r="I436" s="236"/>
      <c r="J436" s="237">
        <f>ROUND(I436*H436,2)</f>
        <v>0</v>
      </c>
      <c r="K436" s="233" t="s">
        <v>21</v>
      </c>
      <c r="L436" s="238"/>
      <c r="M436" s="239" t="s">
        <v>21</v>
      </c>
      <c r="N436" s="240" t="s">
        <v>42</v>
      </c>
      <c r="O436" s="41"/>
      <c r="P436" s="201">
        <f>O436*H436</f>
        <v>0</v>
      </c>
      <c r="Q436" s="201">
        <v>0</v>
      </c>
      <c r="R436" s="201">
        <f>Q436*H436</f>
        <v>0</v>
      </c>
      <c r="S436" s="201">
        <v>0</v>
      </c>
      <c r="T436" s="202">
        <f>S436*H436</f>
        <v>0</v>
      </c>
      <c r="AR436" s="23" t="s">
        <v>1000</v>
      </c>
      <c r="AT436" s="23" t="s">
        <v>243</v>
      </c>
      <c r="AU436" s="23" t="s">
        <v>156</v>
      </c>
      <c r="AY436" s="23" t="s">
        <v>147</v>
      </c>
      <c r="BE436" s="203">
        <f>IF(N436="základní",J436,0)</f>
        <v>0</v>
      </c>
      <c r="BF436" s="203">
        <f>IF(N436="snížená",J436,0)</f>
        <v>0</v>
      </c>
      <c r="BG436" s="203">
        <f>IF(N436="zákl. přenesená",J436,0)</f>
        <v>0</v>
      </c>
      <c r="BH436" s="203">
        <f>IF(N436="sníž. přenesená",J436,0)</f>
        <v>0</v>
      </c>
      <c r="BI436" s="203">
        <f>IF(N436="nulová",J436,0)</f>
        <v>0</v>
      </c>
      <c r="BJ436" s="23" t="s">
        <v>156</v>
      </c>
      <c r="BK436" s="203">
        <f>ROUND(I436*H436,2)</f>
        <v>0</v>
      </c>
      <c r="BL436" s="23" t="s">
        <v>477</v>
      </c>
      <c r="BM436" s="23" t="s">
        <v>1442</v>
      </c>
    </row>
    <row r="437" spans="2:65" s="1" customFormat="1" ht="22.5" customHeight="1">
      <c r="B437" s="40"/>
      <c r="C437" s="192" t="s">
        <v>1443</v>
      </c>
      <c r="D437" s="192" t="s">
        <v>150</v>
      </c>
      <c r="E437" s="193" t="s">
        <v>1003</v>
      </c>
      <c r="F437" s="194" t="s">
        <v>1004</v>
      </c>
      <c r="G437" s="195" t="s">
        <v>661</v>
      </c>
      <c r="H437" s="196">
        <v>1</v>
      </c>
      <c r="I437" s="197"/>
      <c r="J437" s="198">
        <f>ROUND(I437*H437,2)</f>
        <v>0</v>
      </c>
      <c r="K437" s="194" t="s">
        <v>21</v>
      </c>
      <c r="L437" s="60"/>
      <c r="M437" s="199" t="s">
        <v>21</v>
      </c>
      <c r="N437" s="259" t="s">
        <v>42</v>
      </c>
      <c r="O437" s="260"/>
      <c r="P437" s="261">
        <f>O437*H437</f>
        <v>0</v>
      </c>
      <c r="Q437" s="261">
        <v>0</v>
      </c>
      <c r="R437" s="261">
        <f>Q437*H437</f>
        <v>0</v>
      </c>
      <c r="S437" s="261">
        <v>0</v>
      </c>
      <c r="T437" s="262">
        <f>S437*H437</f>
        <v>0</v>
      </c>
      <c r="AR437" s="23" t="s">
        <v>477</v>
      </c>
      <c r="AT437" s="23" t="s">
        <v>150</v>
      </c>
      <c r="AU437" s="23" t="s">
        <v>156</v>
      </c>
      <c r="AY437" s="23" t="s">
        <v>147</v>
      </c>
      <c r="BE437" s="203">
        <f>IF(N437="základní",J437,0)</f>
        <v>0</v>
      </c>
      <c r="BF437" s="203">
        <f>IF(N437="snížená",J437,0)</f>
        <v>0</v>
      </c>
      <c r="BG437" s="203">
        <f>IF(N437="zákl. přenesená",J437,0)</f>
        <v>0</v>
      </c>
      <c r="BH437" s="203">
        <f>IF(N437="sníž. přenesená",J437,0)</f>
        <v>0</v>
      </c>
      <c r="BI437" s="203">
        <f>IF(N437="nulová",J437,0)</f>
        <v>0</v>
      </c>
      <c r="BJ437" s="23" t="s">
        <v>156</v>
      </c>
      <c r="BK437" s="203">
        <f>ROUND(I437*H437,2)</f>
        <v>0</v>
      </c>
      <c r="BL437" s="23" t="s">
        <v>477</v>
      </c>
      <c r="BM437" s="23" t="s">
        <v>1444</v>
      </c>
    </row>
    <row r="438" spans="2:65" s="1" customFormat="1" ht="6.95" customHeight="1">
      <c r="B438" s="55"/>
      <c r="C438" s="56"/>
      <c r="D438" s="56"/>
      <c r="E438" s="56"/>
      <c r="F438" s="56"/>
      <c r="G438" s="56"/>
      <c r="H438" s="56"/>
      <c r="I438" s="138"/>
      <c r="J438" s="56"/>
      <c r="K438" s="56"/>
      <c r="L438" s="60"/>
    </row>
  </sheetData>
  <sheetProtection algorithmName="SHA-512" hashValue="ywk4iW5ek7WziHFOpoLmlP1KvONmP//V9rxXkId6I1ELRWEx6hEutmb5/a+ehApqgUMFcctYjW7EwmDlD+P1pQ==" saltValue="QoW7Dh8/WkEWOPgMaL/onA==" spinCount="100000" sheet="1" objects="1" scenarios="1" formatCells="0" formatColumns="0" formatRows="0" sort="0" autoFilter="0"/>
  <autoFilter ref="C99:K437"/>
  <mergeCells count="9">
    <mergeCell ref="E90:H90"/>
    <mergeCell ref="E92:H9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9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0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95</v>
      </c>
      <c r="G1" s="386" t="s">
        <v>96</v>
      </c>
      <c r="H1" s="386"/>
      <c r="I1" s="114"/>
      <c r="J1" s="113" t="s">
        <v>97</v>
      </c>
      <c r="K1" s="112" t="s">
        <v>98</v>
      </c>
      <c r="L1" s="113" t="s">
        <v>99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3" t="s">
        <v>88</v>
      </c>
    </row>
    <row r="3" spans="1:70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78</v>
      </c>
    </row>
    <row r="4" spans="1:70" ht="36.950000000000003" customHeight="1">
      <c r="B4" s="27"/>
      <c r="C4" s="28"/>
      <c r="D4" s="29" t="s">
        <v>100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1:70" ht="22.5" customHeight="1">
      <c r="B7" s="27"/>
      <c r="C7" s="28"/>
      <c r="D7" s="28"/>
      <c r="E7" s="379" t="str">
        <f>'Rekapitulace stavby'!K6</f>
        <v>Oprava a modernizace volných bytů o velikosti 1+3 v domech Zapletalova 257/14, Sionkova 1501/7 a Chrustova 263/14,</v>
      </c>
      <c r="F7" s="380"/>
      <c r="G7" s="380"/>
      <c r="H7" s="380"/>
      <c r="I7" s="116"/>
      <c r="J7" s="28"/>
      <c r="K7" s="30"/>
    </row>
    <row r="8" spans="1:70" s="1" customFormat="1">
      <c r="B8" s="40"/>
      <c r="C8" s="41"/>
      <c r="D8" s="36" t="s">
        <v>101</v>
      </c>
      <c r="E8" s="41"/>
      <c r="F8" s="41"/>
      <c r="G8" s="41"/>
      <c r="H8" s="41"/>
      <c r="I8" s="117"/>
      <c r="J8" s="41"/>
      <c r="K8" s="44"/>
    </row>
    <row r="9" spans="1:70" s="1" customFormat="1" ht="36.950000000000003" customHeight="1">
      <c r="B9" s="40"/>
      <c r="C9" s="41"/>
      <c r="D9" s="41"/>
      <c r="E9" s="381" t="s">
        <v>1445</v>
      </c>
      <c r="F9" s="382"/>
      <c r="G9" s="382"/>
      <c r="H9" s="382"/>
      <c r="I9" s="117"/>
      <c r="J9" s="41"/>
      <c r="K9" s="44"/>
    </row>
    <row r="10" spans="1:70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5" customHeight="1">
      <c r="B12" s="40"/>
      <c r="C12" s="41"/>
      <c r="D12" s="36" t="s">
        <v>23</v>
      </c>
      <c r="E12" s="41"/>
      <c r="F12" s="34" t="s">
        <v>29</v>
      </c>
      <c r="G12" s="41"/>
      <c r="H12" s="41"/>
      <c r="I12" s="118" t="s">
        <v>25</v>
      </c>
      <c r="J12" s="119" t="str">
        <f>'Rekapitulace stavby'!AN8</f>
        <v>17.5.2017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tr">
        <f>IF('Rekapitulace stavby'!AN10="","",'Rekapitulace stavby'!AN10)</f>
        <v/>
      </c>
      <c r="K14" s="44"/>
    </row>
    <row r="15" spans="1:70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8" t="s">
        <v>30</v>
      </c>
      <c r="J15" s="34" t="str">
        <f>IF('Rekapitulace stavby'!AN11="","",'Rekapitulace stavby'!AN11)</f>
        <v/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18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8" t="s">
        <v>30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35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48" t="s">
        <v>21</v>
      </c>
      <c r="F24" s="348"/>
      <c r="G24" s="348"/>
      <c r="H24" s="348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36</v>
      </c>
      <c r="E27" s="41"/>
      <c r="F27" s="41"/>
      <c r="G27" s="41"/>
      <c r="H27" s="41"/>
      <c r="I27" s="117"/>
      <c r="J27" s="127">
        <f>ROUND(J88,2)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38</v>
      </c>
      <c r="G29" s="41"/>
      <c r="H29" s="41"/>
      <c r="I29" s="128" t="s">
        <v>37</v>
      </c>
      <c r="J29" s="45" t="s">
        <v>39</v>
      </c>
      <c r="K29" s="44"/>
    </row>
    <row r="30" spans="2:11" s="1" customFormat="1" ht="14.45" customHeight="1">
      <c r="B30" s="40"/>
      <c r="C30" s="41"/>
      <c r="D30" s="48" t="s">
        <v>40</v>
      </c>
      <c r="E30" s="48" t="s">
        <v>41</v>
      </c>
      <c r="F30" s="129">
        <f>ROUND(SUM(BE88:BE179), 2)</f>
        <v>0</v>
      </c>
      <c r="G30" s="41"/>
      <c r="H30" s="41"/>
      <c r="I30" s="130">
        <v>0.21</v>
      </c>
      <c r="J30" s="129">
        <f>ROUND(ROUND((SUM(BE88:BE179)),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42</v>
      </c>
      <c r="F31" s="129">
        <f>ROUND(SUM(BF88:BF179), 2)</f>
        <v>0</v>
      </c>
      <c r="G31" s="41"/>
      <c r="H31" s="41"/>
      <c r="I31" s="130">
        <v>0.15</v>
      </c>
      <c r="J31" s="129">
        <f>ROUND(ROUND((SUM(BF88:BF179)),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43</v>
      </c>
      <c r="F32" s="129">
        <f>ROUND(SUM(BG88:BG179),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44</v>
      </c>
      <c r="F33" s="129">
        <f>ROUND(SUM(BH88:BH179),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45</v>
      </c>
      <c r="F34" s="129">
        <f>ROUND(SUM(BI88:BI179),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46</v>
      </c>
      <c r="E36" s="78"/>
      <c r="F36" s="78"/>
      <c r="G36" s="133" t="s">
        <v>47</v>
      </c>
      <c r="H36" s="134" t="s">
        <v>48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>
      <c r="B42" s="40"/>
      <c r="C42" s="29" t="s">
        <v>103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79" t="str">
        <f>E7</f>
        <v>Oprava a modernizace volných bytů o velikosti 1+3 v domech Zapletalova 257/14, Sionkova 1501/7 a Chrustova 263/14,</v>
      </c>
      <c r="F45" s="380"/>
      <c r="G45" s="380"/>
      <c r="H45" s="380"/>
      <c r="I45" s="117"/>
      <c r="J45" s="41"/>
      <c r="K45" s="44"/>
    </row>
    <row r="46" spans="2:11" s="1" customFormat="1" ht="14.45" customHeight="1">
      <c r="B46" s="40"/>
      <c r="C46" s="36" t="s">
        <v>101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1" t="str">
        <f>E9</f>
        <v>02a - Plyn a ÚT, byt č.4, ul. Sionkova 1501/7, k.ú. Slezská Ostrava</v>
      </c>
      <c r="F47" s="382"/>
      <c r="G47" s="382"/>
      <c r="H47" s="382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18" t="s">
        <v>25</v>
      </c>
      <c r="J49" s="119" t="str">
        <f>IF(J12="","",J12)</f>
        <v>17.5.2017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8" t="s">
        <v>33</v>
      </c>
      <c r="J51" s="34" t="str">
        <f>E21</f>
        <v xml:space="preserve"> </v>
      </c>
      <c r="K51" s="44"/>
    </row>
    <row r="52" spans="2:47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>
      <c r="B54" s="40"/>
      <c r="C54" s="143" t="s">
        <v>104</v>
      </c>
      <c r="D54" s="131"/>
      <c r="E54" s="131"/>
      <c r="F54" s="131"/>
      <c r="G54" s="131"/>
      <c r="H54" s="131"/>
      <c r="I54" s="144"/>
      <c r="J54" s="145" t="s">
        <v>105</v>
      </c>
      <c r="K54" s="146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106</v>
      </c>
      <c r="D56" s="41"/>
      <c r="E56" s="41"/>
      <c r="F56" s="41"/>
      <c r="G56" s="41"/>
      <c r="H56" s="41"/>
      <c r="I56" s="117"/>
      <c r="J56" s="127">
        <f>J88</f>
        <v>0</v>
      </c>
      <c r="K56" s="44"/>
      <c r="AU56" s="23" t="s">
        <v>107</v>
      </c>
    </row>
    <row r="57" spans="2:47" s="7" customFormat="1" ht="24.95" customHeight="1">
      <c r="B57" s="148"/>
      <c r="C57" s="149"/>
      <c r="D57" s="150" t="s">
        <v>108</v>
      </c>
      <c r="E57" s="151"/>
      <c r="F57" s="151"/>
      <c r="G57" s="151"/>
      <c r="H57" s="151"/>
      <c r="I57" s="152"/>
      <c r="J57" s="153">
        <f>J89</f>
        <v>0</v>
      </c>
      <c r="K57" s="154"/>
    </row>
    <row r="58" spans="2:47" s="8" customFormat="1" ht="19.899999999999999" customHeight="1">
      <c r="B58" s="155"/>
      <c r="C58" s="156"/>
      <c r="D58" s="157" t="s">
        <v>1007</v>
      </c>
      <c r="E58" s="158"/>
      <c r="F58" s="158"/>
      <c r="G58" s="158"/>
      <c r="H58" s="158"/>
      <c r="I58" s="159"/>
      <c r="J58" s="160">
        <f>J90</f>
        <v>0</v>
      </c>
      <c r="K58" s="161"/>
    </row>
    <row r="59" spans="2:47" s="8" customFormat="1" ht="19.899999999999999" customHeight="1">
      <c r="B59" s="155"/>
      <c r="C59" s="156"/>
      <c r="D59" s="157" t="s">
        <v>1008</v>
      </c>
      <c r="E59" s="158"/>
      <c r="F59" s="158"/>
      <c r="G59" s="158"/>
      <c r="H59" s="158"/>
      <c r="I59" s="159"/>
      <c r="J59" s="160">
        <f>J92</f>
        <v>0</v>
      </c>
      <c r="K59" s="161"/>
    </row>
    <row r="60" spans="2:47" s="7" customFormat="1" ht="24.95" customHeight="1">
      <c r="B60" s="148"/>
      <c r="C60" s="149"/>
      <c r="D60" s="150" t="s">
        <v>114</v>
      </c>
      <c r="E60" s="151"/>
      <c r="F60" s="151"/>
      <c r="G60" s="151"/>
      <c r="H60" s="151"/>
      <c r="I60" s="152"/>
      <c r="J60" s="153">
        <f>J101</f>
        <v>0</v>
      </c>
      <c r="K60" s="154"/>
    </row>
    <row r="61" spans="2:47" s="8" customFormat="1" ht="19.899999999999999" customHeight="1">
      <c r="B61" s="155"/>
      <c r="C61" s="156"/>
      <c r="D61" s="157" t="s">
        <v>1009</v>
      </c>
      <c r="E61" s="158"/>
      <c r="F61" s="158"/>
      <c r="G61" s="158"/>
      <c r="H61" s="158"/>
      <c r="I61" s="159"/>
      <c r="J61" s="160">
        <f>J102</f>
        <v>0</v>
      </c>
      <c r="K61" s="161"/>
    </row>
    <row r="62" spans="2:47" s="8" customFormat="1" ht="19.899999999999999" customHeight="1">
      <c r="B62" s="155"/>
      <c r="C62" s="156"/>
      <c r="D62" s="157" t="s">
        <v>1010</v>
      </c>
      <c r="E62" s="158"/>
      <c r="F62" s="158"/>
      <c r="G62" s="158"/>
      <c r="H62" s="158"/>
      <c r="I62" s="159"/>
      <c r="J62" s="160">
        <f>J129</f>
        <v>0</v>
      </c>
      <c r="K62" s="161"/>
    </row>
    <row r="63" spans="2:47" s="8" customFormat="1" ht="19.899999999999999" customHeight="1">
      <c r="B63" s="155"/>
      <c r="C63" s="156"/>
      <c r="D63" s="157" t="s">
        <v>1446</v>
      </c>
      <c r="E63" s="158"/>
      <c r="F63" s="158"/>
      <c r="G63" s="158"/>
      <c r="H63" s="158"/>
      <c r="I63" s="159"/>
      <c r="J63" s="160">
        <f>J132</f>
        <v>0</v>
      </c>
      <c r="K63" s="161"/>
    </row>
    <row r="64" spans="2:47" s="8" customFormat="1" ht="19.899999999999999" customHeight="1">
      <c r="B64" s="155"/>
      <c r="C64" s="156"/>
      <c r="D64" s="157" t="s">
        <v>1447</v>
      </c>
      <c r="E64" s="158"/>
      <c r="F64" s="158"/>
      <c r="G64" s="158"/>
      <c r="H64" s="158"/>
      <c r="I64" s="159"/>
      <c r="J64" s="160">
        <f>J142</f>
        <v>0</v>
      </c>
      <c r="K64" s="161"/>
    </row>
    <row r="65" spans="2:12" s="8" customFormat="1" ht="19.899999999999999" customHeight="1">
      <c r="B65" s="155"/>
      <c r="C65" s="156"/>
      <c r="D65" s="157" t="s">
        <v>1448</v>
      </c>
      <c r="E65" s="158"/>
      <c r="F65" s="158"/>
      <c r="G65" s="158"/>
      <c r="H65" s="158"/>
      <c r="I65" s="159"/>
      <c r="J65" s="160">
        <f>J149</f>
        <v>0</v>
      </c>
      <c r="K65" s="161"/>
    </row>
    <row r="66" spans="2:12" s="8" customFormat="1" ht="19.899999999999999" customHeight="1">
      <c r="B66" s="155"/>
      <c r="C66" s="156"/>
      <c r="D66" s="157" t="s">
        <v>1449</v>
      </c>
      <c r="E66" s="158"/>
      <c r="F66" s="158"/>
      <c r="G66" s="158"/>
      <c r="H66" s="158"/>
      <c r="I66" s="159"/>
      <c r="J66" s="160">
        <f>J161</f>
        <v>0</v>
      </c>
      <c r="K66" s="161"/>
    </row>
    <row r="67" spans="2:12" s="8" customFormat="1" ht="19.899999999999999" customHeight="1">
      <c r="B67" s="155"/>
      <c r="C67" s="156"/>
      <c r="D67" s="157" t="s">
        <v>1015</v>
      </c>
      <c r="E67" s="158"/>
      <c r="F67" s="158"/>
      <c r="G67" s="158"/>
      <c r="H67" s="158"/>
      <c r="I67" s="159"/>
      <c r="J67" s="160">
        <f>J176</f>
        <v>0</v>
      </c>
      <c r="K67" s="161"/>
    </row>
    <row r="68" spans="2:12" s="8" customFormat="1" ht="19.899999999999999" customHeight="1">
      <c r="B68" s="155"/>
      <c r="C68" s="156"/>
      <c r="D68" s="157" t="s">
        <v>1016</v>
      </c>
      <c r="E68" s="158"/>
      <c r="F68" s="158"/>
      <c r="G68" s="158"/>
      <c r="H68" s="158"/>
      <c r="I68" s="159"/>
      <c r="J68" s="160">
        <f>J178</f>
        <v>0</v>
      </c>
      <c r="K68" s="161"/>
    </row>
    <row r="69" spans="2:12" s="1" customFormat="1" ht="21.75" customHeight="1">
      <c r="B69" s="40"/>
      <c r="C69" s="41"/>
      <c r="D69" s="41"/>
      <c r="E69" s="41"/>
      <c r="F69" s="41"/>
      <c r="G69" s="41"/>
      <c r="H69" s="41"/>
      <c r="I69" s="117"/>
      <c r="J69" s="41"/>
      <c r="K69" s="44"/>
    </row>
    <row r="70" spans="2:12" s="1" customFormat="1" ht="6.95" customHeight="1">
      <c r="B70" s="55"/>
      <c r="C70" s="56"/>
      <c r="D70" s="56"/>
      <c r="E70" s="56"/>
      <c r="F70" s="56"/>
      <c r="G70" s="56"/>
      <c r="H70" s="56"/>
      <c r="I70" s="138"/>
      <c r="J70" s="56"/>
      <c r="K70" s="57"/>
    </row>
    <row r="74" spans="2:12" s="1" customFormat="1" ht="6.95" customHeight="1">
      <c r="B74" s="58"/>
      <c r="C74" s="59"/>
      <c r="D74" s="59"/>
      <c r="E74" s="59"/>
      <c r="F74" s="59"/>
      <c r="G74" s="59"/>
      <c r="H74" s="59"/>
      <c r="I74" s="141"/>
      <c r="J74" s="59"/>
      <c r="K74" s="59"/>
      <c r="L74" s="60"/>
    </row>
    <row r="75" spans="2:12" s="1" customFormat="1" ht="36.950000000000003" customHeight="1">
      <c r="B75" s="40"/>
      <c r="C75" s="61" t="s">
        <v>131</v>
      </c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6.9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12" s="1" customFormat="1" ht="14.45" customHeight="1">
      <c r="B77" s="40"/>
      <c r="C77" s="64" t="s">
        <v>18</v>
      </c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 ht="22.5" customHeight="1">
      <c r="B78" s="40"/>
      <c r="C78" s="62"/>
      <c r="D78" s="62"/>
      <c r="E78" s="383" t="str">
        <f>E7</f>
        <v>Oprava a modernizace volných bytů o velikosti 1+3 v domech Zapletalova 257/14, Sionkova 1501/7 a Chrustova 263/14,</v>
      </c>
      <c r="F78" s="384"/>
      <c r="G78" s="384"/>
      <c r="H78" s="384"/>
      <c r="I78" s="162"/>
      <c r="J78" s="62"/>
      <c r="K78" s="62"/>
      <c r="L78" s="60"/>
    </row>
    <row r="79" spans="2:12" s="1" customFormat="1" ht="14.45" customHeight="1">
      <c r="B79" s="40"/>
      <c r="C79" s="64" t="s">
        <v>101</v>
      </c>
      <c r="D79" s="62"/>
      <c r="E79" s="62"/>
      <c r="F79" s="62"/>
      <c r="G79" s="62"/>
      <c r="H79" s="62"/>
      <c r="I79" s="162"/>
      <c r="J79" s="62"/>
      <c r="K79" s="62"/>
      <c r="L79" s="60"/>
    </row>
    <row r="80" spans="2:12" s="1" customFormat="1" ht="23.25" customHeight="1">
      <c r="B80" s="40"/>
      <c r="C80" s="62"/>
      <c r="D80" s="62"/>
      <c r="E80" s="359" t="str">
        <f>E9</f>
        <v>02a - Plyn a ÚT, byt č.4, ul. Sionkova 1501/7, k.ú. Slezská Ostrava</v>
      </c>
      <c r="F80" s="385"/>
      <c r="G80" s="385"/>
      <c r="H80" s="385"/>
      <c r="I80" s="162"/>
      <c r="J80" s="62"/>
      <c r="K80" s="62"/>
      <c r="L80" s="60"/>
    </row>
    <row r="81" spans="2:65" s="1" customFormat="1" ht="6.95" customHeight="1">
      <c r="B81" s="40"/>
      <c r="C81" s="62"/>
      <c r="D81" s="62"/>
      <c r="E81" s="62"/>
      <c r="F81" s="62"/>
      <c r="G81" s="62"/>
      <c r="H81" s="62"/>
      <c r="I81" s="162"/>
      <c r="J81" s="62"/>
      <c r="K81" s="62"/>
      <c r="L81" s="60"/>
    </row>
    <row r="82" spans="2:65" s="1" customFormat="1" ht="18" customHeight="1">
      <c r="B82" s="40"/>
      <c r="C82" s="64" t="s">
        <v>23</v>
      </c>
      <c r="D82" s="62"/>
      <c r="E82" s="62"/>
      <c r="F82" s="163" t="str">
        <f>F12</f>
        <v xml:space="preserve"> </v>
      </c>
      <c r="G82" s="62"/>
      <c r="H82" s="62"/>
      <c r="I82" s="164" t="s">
        <v>25</v>
      </c>
      <c r="J82" s="72" t="str">
        <f>IF(J12="","",J12)</f>
        <v>17.5.2017</v>
      </c>
      <c r="K82" s="62"/>
      <c r="L82" s="60"/>
    </row>
    <row r="83" spans="2:65" s="1" customFormat="1" ht="6.95" customHeight="1">
      <c r="B83" s="40"/>
      <c r="C83" s="62"/>
      <c r="D83" s="62"/>
      <c r="E83" s="62"/>
      <c r="F83" s="62"/>
      <c r="G83" s="62"/>
      <c r="H83" s="62"/>
      <c r="I83" s="162"/>
      <c r="J83" s="62"/>
      <c r="K83" s="62"/>
      <c r="L83" s="60"/>
    </row>
    <row r="84" spans="2:65" s="1" customFormat="1">
      <c r="B84" s="40"/>
      <c r="C84" s="64" t="s">
        <v>27</v>
      </c>
      <c r="D84" s="62"/>
      <c r="E84" s="62"/>
      <c r="F84" s="163" t="str">
        <f>E15</f>
        <v xml:space="preserve"> </v>
      </c>
      <c r="G84" s="62"/>
      <c r="H84" s="62"/>
      <c r="I84" s="164" t="s">
        <v>33</v>
      </c>
      <c r="J84" s="163" t="str">
        <f>E21</f>
        <v xml:space="preserve"> </v>
      </c>
      <c r="K84" s="62"/>
      <c r="L84" s="60"/>
    </row>
    <row r="85" spans="2:65" s="1" customFormat="1" ht="14.45" customHeight="1">
      <c r="B85" s="40"/>
      <c r="C85" s="64" t="s">
        <v>31</v>
      </c>
      <c r="D85" s="62"/>
      <c r="E85" s="62"/>
      <c r="F85" s="163" t="str">
        <f>IF(E18="","",E18)</f>
        <v/>
      </c>
      <c r="G85" s="62"/>
      <c r="H85" s="62"/>
      <c r="I85" s="162"/>
      <c r="J85" s="62"/>
      <c r="K85" s="62"/>
      <c r="L85" s="60"/>
    </row>
    <row r="86" spans="2:65" s="1" customFormat="1" ht="10.35" customHeight="1">
      <c r="B86" s="40"/>
      <c r="C86" s="62"/>
      <c r="D86" s="62"/>
      <c r="E86" s="62"/>
      <c r="F86" s="62"/>
      <c r="G86" s="62"/>
      <c r="H86" s="62"/>
      <c r="I86" s="162"/>
      <c r="J86" s="62"/>
      <c r="K86" s="62"/>
      <c r="L86" s="60"/>
    </row>
    <row r="87" spans="2:65" s="9" customFormat="1" ht="29.25" customHeight="1">
      <c r="B87" s="165"/>
      <c r="C87" s="166" t="s">
        <v>132</v>
      </c>
      <c r="D87" s="167" t="s">
        <v>55</v>
      </c>
      <c r="E87" s="167" t="s">
        <v>51</v>
      </c>
      <c r="F87" s="167" t="s">
        <v>133</v>
      </c>
      <c r="G87" s="167" t="s">
        <v>134</v>
      </c>
      <c r="H87" s="167" t="s">
        <v>135</v>
      </c>
      <c r="I87" s="168" t="s">
        <v>136</v>
      </c>
      <c r="J87" s="167" t="s">
        <v>105</v>
      </c>
      <c r="K87" s="169" t="s">
        <v>137</v>
      </c>
      <c r="L87" s="170"/>
      <c r="M87" s="80" t="s">
        <v>138</v>
      </c>
      <c r="N87" s="81" t="s">
        <v>40</v>
      </c>
      <c r="O87" s="81" t="s">
        <v>139</v>
      </c>
      <c r="P87" s="81" t="s">
        <v>140</v>
      </c>
      <c r="Q87" s="81" t="s">
        <v>141</v>
      </c>
      <c r="R87" s="81" t="s">
        <v>142</v>
      </c>
      <c r="S87" s="81" t="s">
        <v>143</v>
      </c>
      <c r="T87" s="82" t="s">
        <v>144</v>
      </c>
    </row>
    <row r="88" spans="2:65" s="1" customFormat="1" ht="29.25" customHeight="1">
      <c r="B88" s="40"/>
      <c r="C88" s="86" t="s">
        <v>106</v>
      </c>
      <c r="D88" s="62"/>
      <c r="E88" s="62"/>
      <c r="F88" s="62"/>
      <c r="G88" s="62"/>
      <c r="H88" s="62"/>
      <c r="I88" s="162"/>
      <c r="J88" s="171">
        <f>BK88</f>
        <v>0</v>
      </c>
      <c r="K88" s="62"/>
      <c r="L88" s="60"/>
      <c r="M88" s="83"/>
      <c r="N88" s="84"/>
      <c r="O88" s="84"/>
      <c r="P88" s="172">
        <f>P89+P101</f>
        <v>0</v>
      </c>
      <c r="Q88" s="84"/>
      <c r="R88" s="172">
        <f>R89+R101</f>
        <v>1.98E-3</v>
      </c>
      <c r="S88" s="84"/>
      <c r="T88" s="173">
        <f>T89+T101</f>
        <v>0</v>
      </c>
      <c r="AT88" s="23" t="s">
        <v>69</v>
      </c>
      <c r="AU88" s="23" t="s">
        <v>107</v>
      </c>
      <c r="BK88" s="174">
        <f>BK89+BK101</f>
        <v>0</v>
      </c>
    </row>
    <row r="89" spans="2:65" s="10" customFormat="1" ht="37.35" customHeight="1">
      <c r="B89" s="175"/>
      <c r="C89" s="176"/>
      <c r="D89" s="177" t="s">
        <v>69</v>
      </c>
      <c r="E89" s="178" t="s">
        <v>145</v>
      </c>
      <c r="F89" s="178" t="s">
        <v>146</v>
      </c>
      <c r="G89" s="176"/>
      <c r="H89" s="176"/>
      <c r="I89" s="179"/>
      <c r="J89" s="180">
        <f>BK89</f>
        <v>0</v>
      </c>
      <c r="K89" s="176"/>
      <c r="L89" s="181"/>
      <c r="M89" s="182"/>
      <c r="N89" s="183"/>
      <c r="O89" s="183"/>
      <c r="P89" s="184">
        <f>P90+P92</f>
        <v>0</v>
      </c>
      <c r="Q89" s="183"/>
      <c r="R89" s="184">
        <f>R90+R92</f>
        <v>0</v>
      </c>
      <c r="S89" s="183"/>
      <c r="T89" s="185">
        <f>T90+T92</f>
        <v>0</v>
      </c>
      <c r="AR89" s="186" t="s">
        <v>78</v>
      </c>
      <c r="AT89" s="187" t="s">
        <v>69</v>
      </c>
      <c r="AU89" s="187" t="s">
        <v>70</v>
      </c>
      <c r="AY89" s="186" t="s">
        <v>147</v>
      </c>
      <c r="BK89" s="188">
        <f>BK90+BK92</f>
        <v>0</v>
      </c>
    </row>
    <row r="90" spans="2:65" s="10" customFormat="1" ht="19.899999999999999" customHeight="1">
      <c r="B90" s="175"/>
      <c r="C90" s="176"/>
      <c r="D90" s="189" t="s">
        <v>69</v>
      </c>
      <c r="E90" s="190" t="s">
        <v>606</v>
      </c>
      <c r="F90" s="190" t="s">
        <v>1017</v>
      </c>
      <c r="G90" s="176"/>
      <c r="H90" s="176"/>
      <c r="I90" s="179"/>
      <c r="J90" s="191">
        <f>BK90</f>
        <v>0</v>
      </c>
      <c r="K90" s="176"/>
      <c r="L90" s="181"/>
      <c r="M90" s="182"/>
      <c r="N90" s="183"/>
      <c r="O90" s="183"/>
      <c r="P90" s="184">
        <f>P91</f>
        <v>0</v>
      </c>
      <c r="Q90" s="183"/>
      <c r="R90" s="184">
        <f>R91</f>
        <v>0</v>
      </c>
      <c r="S90" s="183"/>
      <c r="T90" s="185">
        <f>T91</f>
        <v>0</v>
      </c>
      <c r="AR90" s="186" t="s">
        <v>78</v>
      </c>
      <c r="AT90" s="187" t="s">
        <v>69</v>
      </c>
      <c r="AU90" s="187" t="s">
        <v>78</v>
      </c>
      <c r="AY90" s="186" t="s">
        <v>147</v>
      </c>
      <c r="BK90" s="188">
        <f>BK91</f>
        <v>0</v>
      </c>
    </row>
    <row r="91" spans="2:65" s="1" customFormat="1" ht="22.5" customHeight="1">
      <c r="B91" s="40"/>
      <c r="C91" s="192" t="s">
        <v>78</v>
      </c>
      <c r="D91" s="192" t="s">
        <v>150</v>
      </c>
      <c r="E91" s="193" t="s">
        <v>1018</v>
      </c>
      <c r="F91" s="194" t="s">
        <v>1019</v>
      </c>
      <c r="G91" s="195" t="s">
        <v>276</v>
      </c>
      <c r="H91" s="196">
        <v>6</v>
      </c>
      <c r="I91" s="197"/>
      <c r="J91" s="198">
        <f>ROUND(I91*H91,2)</f>
        <v>0</v>
      </c>
      <c r="K91" s="194" t="s">
        <v>21</v>
      </c>
      <c r="L91" s="60"/>
      <c r="M91" s="199" t="s">
        <v>21</v>
      </c>
      <c r="N91" s="200" t="s">
        <v>42</v>
      </c>
      <c r="O91" s="41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3" t="s">
        <v>155</v>
      </c>
      <c r="AT91" s="23" t="s">
        <v>150</v>
      </c>
      <c r="AU91" s="23" t="s">
        <v>156</v>
      </c>
      <c r="AY91" s="23" t="s">
        <v>147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3" t="s">
        <v>156</v>
      </c>
      <c r="BK91" s="203">
        <f>ROUND(I91*H91,2)</f>
        <v>0</v>
      </c>
      <c r="BL91" s="23" t="s">
        <v>155</v>
      </c>
      <c r="BM91" s="23" t="s">
        <v>156</v>
      </c>
    </row>
    <row r="92" spans="2:65" s="10" customFormat="1" ht="29.85" customHeight="1">
      <c r="B92" s="175"/>
      <c r="C92" s="176"/>
      <c r="D92" s="189" t="s">
        <v>69</v>
      </c>
      <c r="E92" s="190" t="s">
        <v>614</v>
      </c>
      <c r="F92" s="190" t="s">
        <v>1020</v>
      </c>
      <c r="G92" s="176"/>
      <c r="H92" s="176"/>
      <c r="I92" s="179"/>
      <c r="J92" s="191">
        <f>BK92</f>
        <v>0</v>
      </c>
      <c r="K92" s="176"/>
      <c r="L92" s="181"/>
      <c r="M92" s="182"/>
      <c r="N92" s="183"/>
      <c r="O92" s="183"/>
      <c r="P92" s="184">
        <f>SUM(P93:P100)</f>
        <v>0</v>
      </c>
      <c r="Q92" s="183"/>
      <c r="R92" s="184">
        <f>SUM(R93:R100)</f>
        <v>0</v>
      </c>
      <c r="S92" s="183"/>
      <c r="T92" s="185">
        <f>SUM(T93:T100)</f>
        <v>0</v>
      </c>
      <c r="AR92" s="186" t="s">
        <v>78</v>
      </c>
      <c r="AT92" s="187" t="s">
        <v>69</v>
      </c>
      <c r="AU92" s="187" t="s">
        <v>78</v>
      </c>
      <c r="AY92" s="186" t="s">
        <v>147</v>
      </c>
      <c r="BK92" s="188">
        <f>SUM(BK93:BK100)</f>
        <v>0</v>
      </c>
    </row>
    <row r="93" spans="2:65" s="1" customFormat="1" ht="22.5" customHeight="1">
      <c r="B93" s="40"/>
      <c r="C93" s="192" t="s">
        <v>156</v>
      </c>
      <c r="D93" s="192" t="s">
        <v>150</v>
      </c>
      <c r="E93" s="193" t="s">
        <v>1021</v>
      </c>
      <c r="F93" s="194" t="s">
        <v>1022</v>
      </c>
      <c r="G93" s="195" t="s">
        <v>153</v>
      </c>
      <c r="H93" s="196">
        <v>7</v>
      </c>
      <c r="I93" s="197"/>
      <c r="J93" s="198">
        <f t="shared" ref="J93:J100" si="0">ROUND(I93*H93,2)</f>
        <v>0</v>
      </c>
      <c r="K93" s="194" t="s">
        <v>21</v>
      </c>
      <c r="L93" s="60"/>
      <c r="M93" s="199" t="s">
        <v>21</v>
      </c>
      <c r="N93" s="200" t="s">
        <v>42</v>
      </c>
      <c r="O93" s="41"/>
      <c r="P93" s="201">
        <f t="shared" ref="P93:P100" si="1">O93*H93</f>
        <v>0</v>
      </c>
      <c r="Q93" s="201">
        <v>0</v>
      </c>
      <c r="R93" s="201">
        <f t="shared" ref="R93:R100" si="2">Q93*H93</f>
        <v>0</v>
      </c>
      <c r="S93" s="201">
        <v>0</v>
      </c>
      <c r="T93" s="202">
        <f t="shared" ref="T93:T100" si="3">S93*H93</f>
        <v>0</v>
      </c>
      <c r="AR93" s="23" t="s">
        <v>155</v>
      </c>
      <c r="AT93" s="23" t="s">
        <v>150</v>
      </c>
      <c r="AU93" s="23" t="s">
        <v>156</v>
      </c>
      <c r="AY93" s="23" t="s">
        <v>147</v>
      </c>
      <c r="BE93" s="203">
        <f t="shared" ref="BE93:BE100" si="4">IF(N93="základní",J93,0)</f>
        <v>0</v>
      </c>
      <c r="BF93" s="203">
        <f t="shared" ref="BF93:BF100" si="5">IF(N93="snížená",J93,0)</f>
        <v>0</v>
      </c>
      <c r="BG93" s="203">
        <f t="shared" ref="BG93:BG100" si="6">IF(N93="zákl. přenesená",J93,0)</f>
        <v>0</v>
      </c>
      <c r="BH93" s="203">
        <f t="shared" ref="BH93:BH100" si="7">IF(N93="sníž. přenesená",J93,0)</f>
        <v>0</v>
      </c>
      <c r="BI93" s="203">
        <f t="shared" ref="BI93:BI100" si="8">IF(N93="nulová",J93,0)</f>
        <v>0</v>
      </c>
      <c r="BJ93" s="23" t="s">
        <v>156</v>
      </c>
      <c r="BK93" s="203">
        <f t="shared" ref="BK93:BK100" si="9">ROUND(I93*H93,2)</f>
        <v>0</v>
      </c>
      <c r="BL93" s="23" t="s">
        <v>155</v>
      </c>
      <c r="BM93" s="23" t="s">
        <v>155</v>
      </c>
    </row>
    <row r="94" spans="2:65" s="1" customFormat="1" ht="22.5" customHeight="1">
      <c r="B94" s="40"/>
      <c r="C94" s="192" t="s">
        <v>148</v>
      </c>
      <c r="D94" s="192" t="s">
        <v>150</v>
      </c>
      <c r="E94" s="193" t="s">
        <v>1023</v>
      </c>
      <c r="F94" s="194" t="s">
        <v>1024</v>
      </c>
      <c r="G94" s="195" t="s">
        <v>153</v>
      </c>
      <c r="H94" s="196">
        <v>2</v>
      </c>
      <c r="I94" s="197"/>
      <c r="J94" s="198">
        <f t="shared" si="0"/>
        <v>0</v>
      </c>
      <c r="K94" s="194" t="s">
        <v>21</v>
      </c>
      <c r="L94" s="60"/>
      <c r="M94" s="199" t="s">
        <v>21</v>
      </c>
      <c r="N94" s="200" t="s">
        <v>42</v>
      </c>
      <c r="O94" s="41"/>
      <c r="P94" s="201">
        <f t="shared" si="1"/>
        <v>0</v>
      </c>
      <c r="Q94" s="201">
        <v>0</v>
      </c>
      <c r="R94" s="201">
        <f t="shared" si="2"/>
        <v>0</v>
      </c>
      <c r="S94" s="201">
        <v>0</v>
      </c>
      <c r="T94" s="202">
        <f t="shared" si="3"/>
        <v>0</v>
      </c>
      <c r="AR94" s="23" t="s">
        <v>155</v>
      </c>
      <c r="AT94" s="23" t="s">
        <v>150</v>
      </c>
      <c r="AU94" s="23" t="s">
        <v>156</v>
      </c>
      <c r="AY94" s="23" t="s">
        <v>147</v>
      </c>
      <c r="BE94" s="203">
        <f t="shared" si="4"/>
        <v>0</v>
      </c>
      <c r="BF94" s="203">
        <f t="shared" si="5"/>
        <v>0</v>
      </c>
      <c r="BG94" s="203">
        <f t="shared" si="6"/>
        <v>0</v>
      </c>
      <c r="BH94" s="203">
        <f t="shared" si="7"/>
        <v>0</v>
      </c>
      <c r="BI94" s="203">
        <f t="shared" si="8"/>
        <v>0</v>
      </c>
      <c r="BJ94" s="23" t="s">
        <v>156</v>
      </c>
      <c r="BK94" s="203">
        <f t="shared" si="9"/>
        <v>0</v>
      </c>
      <c r="BL94" s="23" t="s">
        <v>155</v>
      </c>
      <c r="BM94" s="23" t="s">
        <v>175</v>
      </c>
    </row>
    <row r="95" spans="2:65" s="1" customFormat="1" ht="22.5" customHeight="1">
      <c r="B95" s="40"/>
      <c r="C95" s="192" t="s">
        <v>155</v>
      </c>
      <c r="D95" s="192" t="s">
        <v>150</v>
      </c>
      <c r="E95" s="193" t="s">
        <v>1025</v>
      </c>
      <c r="F95" s="194" t="s">
        <v>1026</v>
      </c>
      <c r="G95" s="195" t="s">
        <v>165</v>
      </c>
      <c r="H95" s="196">
        <v>1</v>
      </c>
      <c r="I95" s="197"/>
      <c r="J95" s="198">
        <f t="shared" si="0"/>
        <v>0</v>
      </c>
      <c r="K95" s="194" t="s">
        <v>21</v>
      </c>
      <c r="L95" s="60"/>
      <c r="M95" s="199" t="s">
        <v>21</v>
      </c>
      <c r="N95" s="200" t="s">
        <v>42</v>
      </c>
      <c r="O95" s="41"/>
      <c r="P95" s="201">
        <f t="shared" si="1"/>
        <v>0</v>
      </c>
      <c r="Q95" s="201">
        <v>0</v>
      </c>
      <c r="R95" s="201">
        <f t="shared" si="2"/>
        <v>0</v>
      </c>
      <c r="S95" s="201">
        <v>0</v>
      </c>
      <c r="T95" s="202">
        <f t="shared" si="3"/>
        <v>0</v>
      </c>
      <c r="AR95" s="23" t="s">
        <v>155</v>
      </c>
      <c r="AT95" s="23" t="s">
        <v>150</v>
      </c>
      <c r="AU95" s="23" t="s">
        <v>156</v>
      </c>
      <c r="AY95" s="23" t="s">
        <v>147</v>
      </c>
      <c r="BE95" s="203">
        <f t="shared" si="4"/>
        <v>0</v>
      </c>
      <c r="BF95" s="203">
        <f t="shared" si="5"/>
        <v>0</v>
      </c>
      <c r="BG95" s="203">
        <f t="shared" si="6"/>
        <v>0</v>
      </c>
      <c r="BH95" s="203">
        <f t="shared" si="7"/>
        <v>0</v>
      </c>
      <c r="BI95" s="203">
        <f t="shared" si="8"/>
        <v>0</v>
      </c>
      <c r="BJ95" s="23" t="s">
        <v>156</v>
      </c>
      <c r="BK95" s="203">
        <f t="shared" si="9"/>
        <v>0</v>
      </c>
      <c r="BL95" s="23" t="s">
        <v>155</v>
      </c>
      <c r="BM95" s="23" t="s">
        <v>202</v>
      </c>
    </row>
    <row r="96" spans="2:65" s="1" customFormat="1" ht="22.5" customHeight="1">
      <c r="B96" s="40"/>
      <c r="C96" s="192" t="s">
        <v>177</v>
      </c>
      <c r="D96" s="192" t="s">
        <v>150</v>
      </c>
      <c r="E96" s="193" t="s">
        <v>1027</v>
      </c>
      <c r="F96" s="194" t="s">
        <v>1028</v>
      </c>
      <c r="G96" s="195" t="s">
        <v>153</v>
      </c>
      <c r="H96" s="196">
        <v>7</v>
      </c>
      <c r="I96" s="197"/>
      <c r="J96" s="198">
        <f t="shared" si="0"/>
        <v>0</v>
      </c>
      <c r="K96" s="194" t="s">
        <v>21</v>
      </c>
      <c r="L96" s="60"/>
      <c r="M96" s="199" t="s">
        <v>21</v>
      </c>
      <c r="N96" s="200" t="s">
        <v>42</v>
      </c>
      <c r="O96" s="41"/>
      <c r="P96" s="201">
        <f t="shared" si="1"/>
        <v>0</v>
      </c>
      <c r="Q96" s="201">
        <v>0</v>
      </c>
      <c r="R96" s="201">
        <f t="shared" si="2"/>
        <v>0</v>
      </c>
      <c r="S96" s="201">
        <v>0</v>
      </c>
      <c r="T96" s="202">
        <f t="shared" si="3"/>
        <v>0</v>
      </c>
      <c r="AR96" s="23" t="s">
        <v>155</v>
      </c>
      <c r="AT96" s="23" t="s">
        <v>150</v>
      </c>
      <c r="AU96" s="23" t="s">
        <v>156</v>
      </c>
      <c r="AY96" s="23" t="s">
        <v>147</v>
      </c>
      <c r="BE96" s="203">
        <f t="shared" si="4"/>
        <v>0</v>
      </c>
      <c r="BF96" s="203">
        <f t="shared" si="5"/>
        <v>0</v>
      </c>
      <c r="BG96" s="203">
        <f t="shared" si="6"/>
        <v>0</v>
      </c>
      <c r="BH96" s="203">
        <f t="shared" si="7"/>
        <v>0</v>
      </c>
      <c r="BI96" s="203">
        <f t="shared" si="8"/>
        <v>0</v>
      </c>
      <c r="BJ96" s="23" t="s">
        <v>156</v>
      </c>
      <c r="BK96" s="203">
        <f t="shared" si="9"/>
        <v>0</v>
      </c>
      <c r="BL96" s="23" t="s">
        <v>155</v>
      </c>
      <c r="BM96" s="23" t="s">
        <v>1029</v>
      </c>
    </row>
    <row r="97" spans="2:65" s="1" customFormat="1" ht="22.5" customHeight="1">
      <c r="B97" s="40"/>
      <c r="C97" s="192" t="s">
        <v>175</v>
      </c>
      <c r="D97" s="192" t="s">
        <v>150</v>
      </c>
      <c r="E97" s="193" t="s">
        <v>1030</v>
      </c>
      <c r="F97" s="194" t="s">
        <v>1031</v>
      </c>
      <c r="G97" s="195" t="s">
        <v>153</v>
      </c>
      <c r="H97" s="196">
        <v>2</v>
      </c>
      <c r="I97" s="197"/>
      <c r="J97" s="198">
        <f t="shared" si="0"/>
        <v>0</v>
      </c>
      <c r="K97" s="194" t="s">
        <v>21</v>
      </c>
      <c r="L97" s="60"/>
      <c r="M97" s="199" t="s">
        <v>21</v>
      </c>
      <c r="N97" s="200" t="s">
        <v>42</v>
      </c>
      <c r="O97" s="41"/>
      <c r="P97" s="201">
        <f t="shared" si="1"/>
        <v>0</v>
      </c>
      <c r="Q97" s="201">
        <v>0</v>
      </c>
      <c r="R97" s="201">
        <f t="shared" si="2"/>
        <v>0</v>
      </c>
      <c r="S97" s="201">
        <v>0</v>
      </c>
      <c r="T97" s="202">
        <f t="shared" si="3"/>
        <v>0</v>
      </c>
      <c r="AR97" s="23" t="s">
        <v>155</v>
      </c>
      <c r="AT97" s="23" t="s">
        <v>150</v>
      </c>
      <c r="AU97" s="23" t="s">
        <v>156</v>
      </c>
      <c r="AY97" s="23" t="s">
        <v>147</v>
      </c>
      <c r="BE97" s="203">
        <f t="shared" si="4"/>
        <v>0</v>
      </c>
      <c r="BF97" s="203">
        <f t="shared" si="5"/>
        <v>0</v>
      </c>
      <c r="BG97" s="203">
        <f t="shared" si="6"/>
        <v>0</v>
      </c>
      <c r="BH97" s="203">
        <f t="shared" si="7"/>
        <v>0</v>
      </c>
      <c r="BI97" s="203">
        <f t="shared" si="8"/>
        <v>0</v>
      </c>
      <c r="BJ97" s="23" t="s">
        <v>156</v>
      </c>
      <c r="BK97" s="203">
        <f t="shared" si="9"/>
        <v>0</v>
      </c>
      <c r="BL97" s="23" t="s">
        <v>155</v>
      </c>
      <c r="BM97" s="23" t="s">
        <v>219</v>
      </c>
    </row>
    <row r="98" spans="2:65" s="1" customFormat="1" ht="22.5" customHeight="1">
      <c r="B98" s="40"/>
      <c r="C98" s="192" t="s">
        <v>197</v>
      </c>
      <c r="D98" s="192" t="s">
        <v>150</v>
      </c>
      <c r="E98" s="193" t="s">
        <v>1032</v>
      </c>
      <c r="F98" s="194" t="s">
        <v>1033</v>
      </c>
      <c r="G98" s="195" t="s">
        <v>276</v>
      </c>
      <c r="H98" s="196">
        <v>2</v>
      </c>
      <c r="I98" s="197"/>
      <c r="J98" s="198">
        <f t="shared" si="0"/>
        <v>0</v>
      </c>
      <c r="K98" s="194" t="s">
        <v>21</v>
      </c>
      <c r="L98" s="60"/>
      <c r="M98" s="199" t="s">
        <v>21</v>
      </c>
      <c r="N98" s="200" t="s">
        <v>42</v>
      </c>
      <c r="O98" s="41"/>
      <c r="P98" s="201">
        <f t="shared" si="1"/>
        <v>0</v>
      </c>
      <c r="Q98" s="201">
        <v>0</v>
      </c>
      <c r="R98" s="201">
        <f t="shared" si="2"/>
        <v>0</v>
      </c>
      <c r="S98" s="201">
        <v>0</v>
      </c>
      <c r="T98" s="202">
        <f t="shared" si="3"/>
        <v>0</v>
      </c>
      <c r="AR98" s="23" t="s">
        <v>155</v>
      </c>
      <c r="AT98" s="23" t="s">
        <v>150</v>
      </c>
      <c r="AU98" s="23" t="s">
        <v>156</v>
      </c>
      <c r="AY98" s="23" t="s">
        <v>147</v>
      </c>
      <c r="BE98" s="203">
        <f t="shared" si="4"/>
        <v>0</v>
      </c>
      <c r="BF98" s="203">
        <f t="shared" si="5"/>
        <v>0</v>
      </c>
      <c r="BG98" s="203">
        <f t="shared" si="6"/>
        <v>0</v>
      </c>
      <c r="BH98" s="203">
        <f t="shared" si="7"/>
        <v>0</v>
      </c>
      <c r="BI98" s="203">
        <f t="shared" si="8"/>
        <v>0</v>
      </c>
      <c r="BJ98" s="23" t="s">
        <v>156</v>
      </c>
      <c r="BK98" s="203">
        <f t="shared" si="9"/>
        <v>0</v>
      </c>
      <c r="BL98" s="23" t="s">
        <v>155</v>
      </c>
      <c r="BM98" s="23" t="s">
        <v>227</v>
      </c>
    </row>
    <row r="99" spans="2:65" s="1" customFormat="1" ht="22.5" customHeight="1">
      <c r="B99" s="40"/>
      <c r="C99" s="192" t="s">
        <v>202</v>
      </c>
      <c r="D99" s="192" t="s">
        <v>150</v>
      </c>
      <c r="E99" s="193" t="s">
        <v>1034</v>
      </c>
      <c r="F99" s="194" t="s">
        <v>1035</v>
      </c>
      <c r="G99" s="195" t="s">
        <v>319</v>
      </c>
      <c r="H99" s="196">
        <v>0.4</v>
      </c>
      <c r="I99" s="197"/>
      <c r="J99" s="198">
        <f t="shared" si="0"/>
        <v>0</v>
      </c>
      <c r="K99" s="194" t="s">
        <v>21</v>
      </c>
      <c r="L99" s="60"/>
      <c r="M99" s="199" t="s">
        <v>21</v>
      </c>
      <c r="N99" s="200" t="s">
        <v>42</v>
      </c>
      <c r="O99" s="41"/>
      <c r="P99" s="201">
        <f t="shared" si="1"/>
        <v>0</v>
      </c>
      <c r="Q99" s="201">
        <v>0</v>
      </c>
      <c r="R99" s="201">
        <f t="shared" si="2"/>
        <v>0</v>
      </c>
      <c r="S99" s="201">
        <v>0</v>
      </c>
      <c r="T99" s="202">
        <f t="shared" si="3"/>
        <v>0</v>
      </c>
      <c r="AR99" s="23" t="s">
        <v>155</v>
      </c>
      <c r="AT99" s="23" t="s">
        <v>150</v>
      </c>
      <c r="AU99" s="23" t="s">
        <v>156</v>
      </c>
      <c r="AY99" s="23" t="s">
        <v>147</v>
      </c>
      <c r="BE99" s="203">
        <f t="shared" si="4"/>
        <v>0</v>
      </c>
      <c r="BF99" s="203">
        <f t="shared" si="5"/>
        <v>0</v>
      </c>
      <c r="BG99" s="203">
        <f t="shared" si="6"/>
        <v>0</v>
      </c>
      <c r="BH99" s="203">
        <f t="shared" si="7"/>
        <v>0</v>
      </c>
      <c r="BI99" s="203">
        <f t="shared" si="8"/>
        <v>0</v>
      </c>
      <c r="BJ99" s="23" t="s">
        <v>156</v>
      </c>
      <c r="BK99" s="203">
        <f t="shared" si="9"/>
        <v>0</v>
      </c>
      <c r="BL99" s="23" t="s">
        <v>155</v>
      </c>
      <c r="BM99" s="23" t="s">
        <v>242</v>
      </c>
    </row>
    <row r="100" spans="2:65" s="1" customFormat="1" ht="22.5" customHeight="1">
      <c r="B100" s="40"/>
      <c r="C100" s="192" t="s">
        <v>206</v>
      </c>
      <c r="D100" s="192" t="s">
        <v>150</v>
      </c>
      <c r="E100" s="193" t="s">
        <v>333</v>
      </c>
      <c r="F100" s="194" t="s">
        <v>334</v>
      </c>
      <c r="G100" s="195" t="s">
        <v>319</v>
      </c>
      <c r="H100" s="196">
        <v>0.4</v>
      </c>
      <c r="I100" s="197"/>
      <c r="J100" s="198">
        <f t="shared" si="0"/>
        <v>0</v>
      </c>
      <c r="K100" s="194" t="s">
        <v>191</v>
      </c>
      <c r="L100" s="60"/>
      <c r="M100" s="199" t="s">
        <v>21</v>
      </c>
      <c r="N100" s="200" t="s">
        <v>42</v>
      </c>
      <c r="O100" s="41"/>
      <c r="P100" s="201">
        <f t="shared" si="1"/>
        <v>0</v>
      </c>
      <c r="Q100" s="201">
        <v>0</v>
      </c>
      <c r="R100" s="201">
        <f t="shared" si="2"/>
        <v>0</v>
      </c>
      <c r="S100" s="201">
        <v>0</v>
      </c>
      <c r="T100" s="202">
        <f t="shared" si="3"/>
        <v>0</v>
      </c>
      <c r="AR100" s="23" t="s">
        <v>155</v>
      </c>
      <c r="AT100" s="23" t="s">
        <v>150</v>
      </c>
      <c r="AU100" s="23" t="s">
        <v>156</v>
      </c>
      <c r="AY100" s="23" t="s">
        <v>147</v>
      </c>
      <c r="BE100" s="203">
        <f t="shared" si="4"/>
        <v>0</v>
      </c>
      <c r="BF100" s="203">
        <f t="shared" si="5"/>
        <v>0</v>
      </c>
      <c r="BG100" s="203">
        <f t="shared" si="6"/>
        <v>0</v>
      </c>
      <c r="BH100" s="203">
        <f t="shared" si="7"/>
        <v>0</v>
      </c>
      <c r="BI100" s="203">
        <f t="shared" si="8"/>
        <v>0</v>
      </c>
      <c r="BJ100" s="23" t="s">
        <v>156</v>
      </c>
      <c r="BK100" s="203">
        <f t="shared" si="9"/>
        <v>0</v>
      </c>
      <c r="BL100" s="23" t="s">
        <v>155</v>
      </c>
      <c r="BM100" s="23" t="s">
        <v>1450</v>
      </c>
    </row>
    <row r="101" spans="2:65" s="10" customFormat="1" ht="37.35" customHeight="1">
      <c r="B101" s="175"/>
      <c r="C101" s="176"/>
      <c r="D101" s="177" t="s">
        <v>69</v>
      </c>
      <c r="E101" s="178" t="s">
        <v>342</v>
      </c>
      <c r="F101" s="178" t="s">
        <v>343</v>
      </c>
      <c r="G101" s="176"/>
      <c r="H101" s="176"/>
      <c r="I101" s="179"/>
      <c r="J101" s="180">
        <f>BK101</f>
        <v>0</v>
      </c>
      <c r="K101" s="176"/>
      <c r="L101" s="181"/>
      <c r="M101" s="182"/>
      <c r="N101" s="183"/>
      <c r="O101" s="183"/>
      <c r="P101" s="184">
        <f>P102+P129+P132+P142+P149+P161+P176+P178</f>
        <v>0</v>
      </c>
      <c r="Q101" s="183"/>
      <c r="R101" s="184">
        <f>R102+R129+R132+R142+R149+R161+R176+R178</f>
        <v>1.98E-3</v>
      </c>
      <c r="S101" s="183"/>
      <c r="T101" s="185">
        <f>T102+T129+T132+T142+T149+T161+T176+T178</f>
        <v>0</v>
      </c>
      <c r="AR101" s="186" t="s">
        <v>156</v>
      </c>
      <c r="AT101" s="187" t="s">
        <v>69</v>
      </c>
      <c r="AU101" s="187" t="s">
        <v>70</v>
      </c>
      <c r="AY101" s="186" t="s">
        <v>147</v>
      </c>
      <c r="BK101" s="188">
        <f>BK102+BK129+BK132+BK142+BK149+BK161+BK176+BK178</f>
        <v>0</v>
      </c>
    </row>
    <row r="102" spans="2:65" s="10" customFormat="1" ht="19.899999999999999" customHeight="1">
      <c r="B102" s="175"/>
      <c r="C102" s="176"/>
      <c r="D102" s="189" t="s">
        <v>69</v>
      </c>
      <c r="E102" s="190" t="s">
        <v>1037</v>
      </c>
      <c r="F102" s="190" t="s">
        <v>1038</v>
      </c>
      <c r="G102" s="176"/>
      <c r="H102" s="176"/>
      <c r="I102" s="179"/>
      <c r="J102" s="191">
        <f>BK102</f>
        <v>0</v>
      </c>
      <c r="K102" s="176"/>
      <c r="L102" s="181"/>
      <c r="M102" s="182"/>
      <c r="N102" s="183"/>
      <c r="O102" s="183"/>
      <c r="P102" s="184">
        <f>SUM(P103:P128)</f>
        <v>0</v>
      </c>
      <c r="Q102" s="183"/>
      <c r="R102" s="184">
        <f>SUM(R103:R128)</f>
        <v>1.98E-3</v>
      </c>
      <c r="S102" s="183"/>
      <c r="T102" s="185">
        <f>SUM(T103:T128)</f>
        <v>0</v>
      </c>
      <c r="AR102" s="186" t="s">
        <v>156</v>
      </c>
      <c r="AT102" s="187" t="s">
        <v>69</v>
      </c>
      <c r="AU102" s="187" t="s">
        <v>78</v>
      </c>
      <c r="AY102" s="186" t="s">
        <v>147</v>
      </c>
      <c r="BK102" s="188">
        <f>SUM(BK103:BK128)</f>
        <v>0</v>
      </c>
    </row>
    <row r="103" spans="2:65" s="1" customFormat="1" ht="22.5" customHeight="1">
      <c r="B103" s="40"/>
      <c r="C103" s="192" t="s">
        <v>1029</v>
      </c>
      <c r="D103" s="192" t="s">
        <v>150</v>
      </c>
      <c r="E103" s="193" t="s">
        <v>1039</v>
      </c>
      <c r="F103" s="194" t="s">
        <v>1040</v>
      </c>
      <c r="G103" s="195" t="s">
        <v>276</v>
      </c>
      <c r="H103" s="196">
        <v>2</v>
      </c>
      <c r="I103" s="197"/>
      <c r="J103" s="198">
        <f t="shared" ref="J103:J128" si="10">ROUND(I103*H103,2)</f>
        <v>0</v>
      </c>
      <c r="K103" s="194" t="s">
        <v>21</v>
      </c>
      <c r="L103" s="60"/>
      <c r="M103" s="199" t="s">
        <v>21</v>
      </c>
      <c r="N103" s="200" t="s">
        <v>42</v>
      </c>
      <c r="O103" s="41"/>
      <c r="P103" s="201">
        <f t="shared" ref="P103:P128" si="11">O103*H103</f>
        <v>0</v>
      </c>
      <c r="Q103" s="201">
        <v>0</v>
      </c>
      <c r="R103" s="201">
        <f t="shared" ref="R103:R128" si="12">Q103*H103</f>
        <v>0</v>
      </c>
      <c r="S103" s="201">
        <v>0</v>
      </c>
      <c r="T103" s="202">
        <f t="shared" ref="T103:T128" si="13">S103*H103</f>
        <v>0</v>
      </c>
      <c r="AR103" s="23" t="s">
        <v>242</v>
      </c>
      <c r="AT103" s="23" t="s">
        <v>150</v>
      </c>
      <c r="AU103" s="23" t="s">
        <v>156</v>
      </c>
      <c r="AY103" s="23" t="s">
        <v>147</v>
      </c>
      <c r="BE103" s="203">
        <f t="shared" ref="BE103:BE128" si="14">IF(N103="základní",J103,0)</f>
        <v>0</v>
      </c>
      <c r="BF103" s="203">
        <f t="shared" ref="BF103:BF128" si="15">IF(N103="snížená",J103,0)</f>
        <v>0</v>
      </c>
      <c r="BG103" s="203">
        <f t="shared" ref="BG103:BG128" si="16">IF(N103="zákl. přenesená",J103,0)</f>
        <v>0</v>
      </c>
      <c r="BH103" s="203">
        <f t="shared" ref="BH103:BH128" si="17">IF(N103="sníž. přenesená",J103,0)</f>
        <v>0</v>
      </c>
      <c r="BI103" s="203">
        <f t="shared" ref="BI103:BI128" si="18">IF(N103="nulová",J103,0)</f>
        <v>0</v>
      </c>
      <c r="BJ103" s="23" t="s">
        <v>156</v>
      </c>
      <c r="BK103" s="203">
        <f t="shared" ref="BK103:BK128" si="19">ROUND(I103*H103,2)</f>
        <v>0</v>
      </c>
      <c r="BL103" s="23" t="s">
        <v>242</v>
      </c>
      <c r="BM103" s="23" t="s">
        <v>252</v>
      </c>
    </row>
    <row r="104" spans="2:65" s="1" customFormat="1" ht="22.5" customHeight="1">
      <c r="B104" s="40"/>
      <c r="C104" s="192" t="s">
        <v>211</v>
      </c>
      <c r="D104" s="192" t="s">
        <v>150</v>
      </c>
      <c r="E104" s="193" t="s">
        <v>1041</v>
      </c>
      <c r="F104" s="194" t="s">
        <v>1042</v>
      </c>
      <c r="G104" s="195" t="s">
        <v>276</v>
      </c>
      <c r="H104" s="196">
        <v>10</v>
      </c>
      <c r="I104" s="197"/>
      <c r="J104" s="198">
        <f t="shared" si="10"/>
        <v>0</v>
      </c>
      <c r="K104" s="194" t="s">
        <v>21</v>
      </c>
      <c r="L104" s="60"/>
      <c r="M104" s="199" t="s">
        <v>21</v>
      </c>
      <c r="N104" s="200" t="s">
        <v>42</v>
      </c>
      <c r="O104" s="41"/>
      <c r="P104" s="201">
        <f t="shared" si="11"/>
        <v>0</v>
      </c>
      <c r="Q104" s="201">
        <v>0</v>
      </c>
      <c r="R104" s="201">
        <f t="shared" si="12"/>
        <v>0</v>
      </c>
      <c r="S104" s="201">
        <v>0</v>
      </c>
      <c r="T104" s="202">
        <f t="shared" si="13"/>
        <v>0</v>
      </c>
      <c r="AR104" s="23" t="s">
        <v>242</v>
      </c>
      <c r="AT104" s="23" t="s">
        <v>150</v>
      </c>
      <c r="AU104" s="23" t="s">
        <v>156</v>
      </c>
      <c r="AY104" s="23" t="s">
        <v>147</v>
      </c>
      <c r="BE104" s="203">
        <f t="shared" si="14"/>
        <v>0</v>
      </c>
      <c r="BF104" s="203">
        <f t="shared" si="15"/>
        <v>0</v>
      </c>
      <c r="BG104" s="203">
        <f t="shared" si="16"/>
        <v>0</v>
      </c>
      <c r="BH104" s="203">
        <f t="shared" si="17"/>
        <v>0</v>
      </c>
      <c r="BI104" s="203">
        <f t="shared" si="18"/>
        <v>0</v>
      </c>
      <c r="BJ104" s="23" t="s">
        <v>156</v>
      </c>
      <c r="BK104" s="203">
        <f t="shared" si="19"/>
        <v>0</v>
      </c>
      <c r="BL104" s="23" t="s">
        <v>242</v>
      </c>
      <c r="BM104" s="23" t="s">
        <v>261</v>
      </c>
    </row>
    <row r="105" spans="2:65" s="1" customFormat="1" ht="22.5" customHeight="1">
      <c r="B105" s="40"/>
      <c r="C105" s="192" t="s">
        <v>219</v>
      </c>
      <c r="D105" s="192" t="s">
        <v>150</v>
      </c>
      <c r="E105" s="193" t="s">
        <v>1045</v>
      </c>
      <c r="F105" s="194" t="s">
        <v>1046</v>
      </c>
      <c r="G105" s="195" t="s">
        <v>276</v>
      </c>
      <c r="H105" s="196">
        <v>1</v>
      </c>
      <c r="I105" s="197"/>
      <c r="J105" s="198">
        <f t="shared" si="10"/>
        <v>0</v>
      </c>
      <c r="K105" s="194" t="s">
        <v>21</v>
      </c>
      <c r="L105" s="60"/>
      <c r="M105" s="199" t="s">
        <v>21</v>
      </c>
      <c r="N105" s="200" t="s">
        <v>42</v>
      </c>
      <c r="O105" s="41"/>
      <c r="P105" s="201">
        <f t="shared" si="11"/>
        <v>0</v>
      </c>
      <c r="Q105" s="201">
        <v>0</v>
      </c>
      <c r="R105" s="201">
        <f t="shared" si="12"/>
        <v>0</v>
      </c>
      <c r="S105" s="201">
        <v>0</v>
      </c>
      <c r="T105" s="202">
        <f t="shared" si="13"/>
        <v>0</v>
      </c>
      <c r="AR105" s="23" t="s">
        <v>242</v>
      </c>
      <c r="AT105" s="23" t="s">
        <v>150</v>
      </c>
      <c r="AU105" s="23" t="s">
        <v>156</v>
      </c>
      <c r="AY105" s="23" t="s">
        <v>147</v>
      </c>
      <c r="BE105" s="203">
        <f t="shared" si="14"/>
        <v>0</v>
      </c>
      <c r="BF105" s="203">
        <f t="shared" si="15"/>
        <v>0</v>
      </c>
      <c r="BG105" s="203">
        <f t="shared" si="16"/>
        <v>0</v>
      </c>
      <c r="BH105" s="203">
        <f t="shared" si="17"/>
        <v>0</v>
      </c>
      <c r="BI105" s="203">
        <f t="shared" si="18"/>
        <v>0</v>
      </c>
      <c r="BJ105" s="23" t="s">
        <v>156</v>
      </c>
      <c r="BK105" s="203">
        <f t="shared" si="19"/>
        <v>0</v>
      </c>
      <c r="BL105" s="23" t="s">
        <v>242</v>
      </c>
      <c r="BM105" s="23" t="s">
        <v>273</v>
      </c>
    </row>
    <row r="106" spans="2:65" s="1" customFormat="1" ht="22.5" customHeight="1">
      <c r="B106" s="40"/>
      <c r="C106" s="192" t="s">
        <v>223</v>
      </c>
      <c r="D106" s="192" t="s">
        <v>150</v>
      </c>
      <c r="E106" s="193" t="s">
        <v>1047</v>
      </c>
      <c r="F106" s="194" t="s">
        <v>1048</v>
      </c>
      <c r="G106" s="195" t="s">
        <v>276</v>
      </c>
      <c r="H106" s="196">
        <v>40</v>
      </c>
      <c r="I106" s="197"/>
      <c r="J106" s="198">
        <f t="shared" si="10"/>
        <v>0</v>
      </c>
      <c r="K106" s="194" t="s">
        <v>21</v>
      </c>
      <c r="L106" s="60"/>
      <c r="M106" s="199" t="s">
        <v>21</v>
      </c>
      <c r="N106" s="200" t="s">
        <v>42</v>
      </c>
      <c r="O106" s="41"/>
      <c r="P106" s="201">
        <f t="shared" si="11"/>
        <v>0</v>
      </c>
      <c r="Q106" s="201">
        <v>0</v>
      </c>
      <c r="R106" s="201">
        <f t="shared" si="12"/>
        <v>0</v>
      </c>
      <c r="S106" s="201">
        <v>0</v>
      </c>
      <c r="T106" s="202">
        <f t="shared" si="13"/>
        <v>0</v>
      </c>
      <c r="AR106" s="23" t="s">
        <v>242</v>
      </c>
      <c r="AT106" s="23" t="s">
        <v>150</v>
      </c>
      <c r="AU106" s="23" t="s">
        <v>156</v>
      </c>
      <c r="AY106" s="23" t="s">
        <v>147</v>
      </c>
      <c r="BE106" s="203">
        <f t="shared" si="14"/>
        <v>0</v>
      </c>
      <c r="BF106" s="203">
        <f t="shared" si="15"/>
        <v>0</v>
      </c>
      <c r="BG106" s="203">
        <f t="shared" si="16"/>
        <v>0</v>
      </c>
      <c r="BH106" s="203">
        <f t="shared" si="17"/>
        <v>0</v>
      </c>
      <c r="BI106" s="203">
        <f t="shared" si="18"/>
        <v>0</v>
      </c>
      <c r="BJ106" s="23" t="s">
        <v>156</v>
      </c>
      <c r="BK106" s="203">
        <f t="shared" si="19"/>
        <v>0</v>
      </c>
      <c r="BL106" s="23" t="s">
        <v>242</v>
      </c>
      <c r="BM106" s="23" t="s">
        <v>286</v>
      </c>
    </row>
    <row r="107" spans="2:65" s="1" customFormat="1" ht="22.5" customHeight="1">
      <c r="B107" s="40"/>
      <c r="C107" s="192" t="s">
        <v>227</v>
      </c>
      <c r="D107" s="192" t="s">
        <v>150</v>
      </c>
      <c r="E107" s="193" t="s">
        <v>1049</v>
      </c>
      <c r="F107" s="194" t="s">
        <v>1050</v>
      </c>
      <c r="G107" s="195" t="s">
        <v>276</v>
      </c>
      <c r="H107" s="196">
        <v>2</v>
      </c>
      <c r="I107" s="197"/>
      <c r="J107" s="198">
        <f t="shared" si="10"/>
        <v>0</v>
      </c>
      <c r="K107" s="194" t="s">
        <v>21</v>
      </c>
      <c r="L107" s="60"/>
      <c r="M107" s="199" t="s">
        <v>21</v>
      </c>
      <c r="N107" s="200" t="s">
        <v>42</v>
      </c>
      <c r="O107" s="41"/>
      <c r="P107" s="201">
        <f t="shared" si="11"/>
        <v>0</v>
      </c>
      <c r="Q107" s="201">
        <v>0</v>
      </c>
      <c r="R107" s="201">
        <f t="shared" si="12"/>
        <v>0</v>
      </c>
      <c r="S107" s="201">
        <v>0</v>
      </c>
      <c r="T107" s="202">
        <f t="shared" si="13"/>
        <v>0</v>
      </c>
      <c r="AR107" s="23" t="s">
        <v>242</v>
      </c>
      <c r="AT107" s="23" t="s">
        <v>150</v>
      </c>
      <c r="AU107" s="23" t="s">
        <v>156</v>
      </c>
      <c r="AY107" s="23" t="s">
        <v>147</v>
      </c>
      <c r="BE107" s="203">
        <f t="shared" si="14"/>
        <v>0</v>
      </c>
      <c r="BF107" s="203">
        <f t="shared" si="15"/>
        <v>0</v>
      </c>
      <c r="BG107" s="203">
        <f t="shared" si="16"/>
        <v>0</v>
      </c>
      <c r="BH107" s="203">
        <f t="shared" si="17"/>
        <v>0</v>
      </c>
      <c r="BI107" s="203">
        <f t="shared" si="18"/>
        <v>0</v>
      </c>
      <c r="BJ107" s="23" t="s">
        <v>156</v>
      </c>
      <c r="BK107" s="203">
        <f t="shared" si="19"/>
        <v>0</v>
      </c>
      <c r="BL107" s="23" t="s">
        <v>242</v>
      </c>
      <c r="BM107" s="23" t="s">
        <v>296</v>
      </c>
    </row>
    <row r="108" spans="2:65" s="1" customFormat="1" ht="22.5" customHeight="1">
      <c r="B108" s="40"/>
      <c r="C108" s="192" t="s">
        <v>10</v>
      </c>
      <c r="D108" s="192" t="s">
        <v>150</v>
      </c>
      <c r="E108" s="193" t="s">
        <v>1055</v>
      </c>
      <c r="F108" s="194" t="s">
        <v>1056</v>
      </c>
      <c r="G108" s="195" t="s">
        <v>153</v>
      </c>
      <c r="H108" s="196">
        <v>1</v>
      </c>
      <c r="I108" s="197"/>
      <c r="J108" s="198">
        <f t="shared" si="10"/>
        <v>0</v>
      </c>
      <c r="K108" s="194" t="s">
        <v>21</v>
      </c>
      <c r="L108" s="60"/>
      <c r="M108" s="199" t="s">
        <v>21</v>
      </c>
      <c r="N108" s="200" t="s">
        <v>42</v>
      </c>
      <c r="O108" s="41"/>
      <c r="P108" s="201">
        <f t="shared" si="11"/>
        <v>0</v>
      </c>
      <c r="Q108" s="201">
        <v>0</v>
      </c>
      <c r="R108" s="201">
        <f t="shared" si="12"/>
        <v>0</v>
      </c>
      <c r="S108" s="201">
        <v>0</v>
      </c>
      <c r="T108" s="202">
        <f t="shared" si="13"/>
        <v>0</v>
      </c>
      <c r="AR108" s="23" t="s">
        <v>242</v>
      </c>
      <c r="AT108" s="23" t="s">
        <v>150</v>
      </c>
      <c r="AU108" s="23" t="s">
        <v>156</v>
      </c>
      <c r="AY108" s="23" t="s">
        <v>147</v>
      </c>
      <c r="BE108" s="203">
        <f t="shared" si="14"/>
        <v>0</v>
      </c>
      <c r="BF108" s="203">
        <f t="shared" si="15"/>
        <v>0</v>
      </c>
      <c r="BG108" s="203">
        <f t="shared" si="16"/>
        <v>0</v>
      </c>
      <c r="BH108" s="203">
        <f t="shared" si="17"/>
        <v>0</v>
      </c>
      <c r="BI108" s="203">
        <f t="shared" si="18"/>
        <v>0</v>
      </c>
      <c r="BJ108" s="23" t="s">
        <v>156</v>
      </c>
      <c r="BK108" s="203">
        <f t="shared" si="19"/>
        <v>0</v>
      </c>
      <c r="BL108" s="23" t="s">
        <v>242</v>
      </c>
      <c r="BM108" s="23" t="s">
        <v>306</v>
      </c>
    </row>
    <row r="109" spans="2:65" s="1" customFormat="1" ht="22.5" customHeight="1">
      <c r="B109" s="40"/>
      <c r="C109" s="192" t="s">
        <v>242</v>
      </c>
      <c r="D109" s="192" t="s">
        <v>150</v>
      </c>
      <c r="E109" s="193" t="s">
        <v>1057</v>
      </c>
      <c r="F109" s="194" t="s">
        <v>1058</v>
      </c>
      <c r="G109" s="195" t="s">
        <v>153</v>
      </c>
      <c r="H109" s="196">
        <v>1</v>
      </c>
      <c r="I109" s="197"/>
      <c r="J109" s="198">
        <f t="shared" si="10"/>
        <v>0</v>
      </c>
      <c r="K109" s="194" t="s">
        <v>21</v>
      </c>
      <c r="L109" s="60"/>
      <c r="M109" s="199" t="s">
        <v>21</v>
      </c>
      <c r="N109" s="200" t="s">
        <v>42</v>
      </c>
      <c r="O109" s="41"/>
      <c r="P109" s="201">
        <f t="shared" si="11"/>
        <v>0</v>
      </c>
      <c r="Q109" s="201">
        <v>0</v>
      </c>
      <c r="R109" s="201">
        <f t="shared" si="12"/>
        <v>0</v>
      </c>
      <c r="S109" s="201">
        <v>0</v>
      </c>
      <c r="T109" s="202">
        <f t="shared" si="13"/>
        <v>0</v>
      </c>
      <c r="AR109" s="23" t="s">
        <v>242</v>
      </c>
      <c r="AT109" s="23" t="s">
        <v>150</v>
      </c>
      <c r="AU109" s="23" t="s">
        <v>156</v>
      </c>
      <c r="AY109" s="23" t="s">
        <v>147</v>
      </c>
      <c r="BE109" s="203">
        <f t="shared" si="14"/>
        <v>0</v>
      </c>
      <c r="BF109" s="203">
        <f t="shared" si="15"/>
        <v>0</v>
      </c>
      <c r="BG109" s="203">
        <f t="shared" si="16"/>
        <v>0</v>
      </c>
      <c r="BH109" s="203">
        <f t="shared" si="17"/>
        <v>0</v>
      </c>
      <c r="BI109" s="203">
        <f t="shared" si="18"/>
        <v>0</v>
      </c>
      <c r="BJ109" s="23" t="s">
        <v>156</v>
      </c>
      <c r="BK109" s="203">
        <f t="shared" si="19"/>
        <v>0</v>
      </c>
      <c r="BL109" s="23" t="s">
        <v>242</v>
      </c>
      <c r="BM109" s="23" t="s">
        <v>321</v>
      </c>
    </row>
    <row r="110" spans="2:65" s="1" customFormat="1" ht="22.5" customHeight="1">
      <c r="B110" s="40"/>
      <c r="C110" s="192" t="s">
        <v>247</v>
      </c>
      <c r="D110" s="192" t="s">
        <v>150</v>
      </c>
      <c r="E110" s="193" t="s">
        <v>1059</v>
      </c>
      <c r="F110" s="194" t="s">
        <v>1060</v>
      </c>
      <c r="G110" s="195" t="s">
        <v>153</v>
      </c>
      <c r="H110" s="196">
        <v>1</v>
      </c>
      <c r="I110" s="197"/>
      <c r="J110" s="198">
        <f t="shared" si="10"/>
        <v>0</v>
      </c>
      <c r="K110" s="194" t="s">
        <v>21</v>
      </c>
      <c r="L110" s="60"/>
      <c r="M110" s="199" t="s">
        <v>21</v>
      </c>
      <c r="N110" s="200" t="s">
        <v>42</v>
      </c>
      <c r="O110" s="41"/>
      <c r="P110" s="201">
        <f t="shared" si="11"/>
        <v>0</v>
      </c>
      <c r="Q110" s="201">
        <v>0</v>
      </c>
      <c r="R110" s="201">
        <f t="shared" si="12"/>
        <v>0</v>
      </c>
      <c r="S110" s="201">
        <v>0</v>
      </c>
      <c r="T110" s="202">
        <f t="shared" si="13"/>
        <v>0</v>
      </c>
      <c r="AR110" s="23" t="s">
        <v>242</v>
      </c>
      <c r="AT110" s="23" t="s">
        <v>150</v>
      </c>
      <c r="AU110" s="23" t="s">
        <v>156</v>
      </c>
      <c r="AY110" s="23" t="s">
        <v>147</v>
      </c>
      <c r="BE110" s="203">
        <f t="shared" si="14"/>
        <v>0</v>
      </c>
      <c r="BF110" s="203">
        <f t="shared" si="15"/>
        <v>0</v>
      </c>
      <c r="BG110" s="203">
        <f t="shared" si="16"/>
        <v>0</v>
      </c>
      <c r="BH110" s="203">
        <f t="shared" si="17"/>
        <v>0</v>
      </c>
      <c r="BI110" s="203">
        <f t="shared" si="18"/>
        <v>0</v>
      </c>
      <c r="BJ110" s="23" t="s">
        <v>156</v>
      </c>
      <c r="BK110" s="203">
        <f t="shared" si="19"/>
        <v>0</v>
      </c>
      <c r="BL110" s="23" t="s">
        <v>242</v>
      </c>
      <c r="BM110" s="23" t="s">
        <v>332</v>
      </c>
    </row>
    <row r="111" spans="2:65" s="1" customFormat="1" ht="22.5" customHeight="1">
      <c r="B111" s="40"/>
      <c r="C111" s="192" t="s">
        <v>252</v>
      </c>
      <c r="D111" s="192" t="s">
        <v>150</v>
      </c>
      <c r="E111" s="193" t="s">
        <v>1061</v>
      </c>
      <c r="F111" s="194" t="s">
        <v>1062</v>
      </c>
      <c r="G111" s="195" t="s">
        <v>153</v>
      </c>
      <c r="H111" s="196">
        <v>1</v>
      </c>
      <c r="I111" s="197"/>
      <c r="J111" s="198">
        <f t="shared" si="10"/>
        <v>0</v>
      </c>
      <c r="K111" s="194" t="s">
        <v>21</v>
      </c>
      <c r="L111" s="60"/>
      <c r="M111" s="199" t="s">
        <v>21</v>
      </c>
      <c r="N111" s="200" t="s">
        <v>42</v>
      </c>
      <c r="O111" s="41"/>
      <c r="P111" s="201">
        <f t="shared" si="11"/>
        <v>0</v>
      </c>
      <c r="Q111" s="201">
        <v>0</v>
      </c>
      <c r="R111" s="201">
        <f t="shared" si="12"/>
        <v>0</v>
      </c>
      <c r="S111" s="201">
        <v>0</v>
      </c>
      <c r="T111" s="202">
        <f t="shared" si="13"/>
        <v>0</v>
      </c>
      <c r="AR111" s="23" t="s">
        <v>242</v>
      </c>
      <c r="AT111" s="23" t="s">
        <v>150</v>
      </c>
      <c r="AU111" s="23" t="s">
        <v>156</v>
      </c>
      <c r="AY111" s="23" t="s">
        <v>147</v>
      </c>
      <c r="BE111" s="203">
        <f t="shared" si="14"/>
        <v>0</v>
      </c>
      <c r="BF111" s="203">
        <f t="shared" si="15"/>
        <v>0</v>
      </c>
      <c r="BG111" s="203">
        <f t="shared" si="16"/>
        <v>0</v>
      </c>
      <c r="BH111" s="203">
        <f t="shared" si="17"/>
        <v>0</v>
      </c>
      <c r="BI111" s="203">
        <f t="shared" si="18"/>
        <v>0</v>
      </c>
      <c r="BJ111" s="23" t="s">
        <v>156</v>
      </c>
      <c r="BK111" s="203">
        <f t="shared" si="19"/>
        <v>0</v>
      </c>
      <c r="BL111" s="23" t="s">
        <v>242</v>
      </c>
      <c r="BM111" s="23" t="s">
        <v>346</v>
      </c>
    </row>
    <row r="112" spans="2:65" s="1" customFormat="1" ht="22.5" customHeight="1">
      <c r="B112" s="40"/>
      <c r="C112" s="192" t="s">
        <v>256</v>
      </c>
      <c r="D112" s="192" t="s">
        <v>150</v>
      </c>
      <c r="E112" s="193" t="s">
        <v>1063</v>
      </c>
      <c r="F112" s="194" t="s">
        <v>1064</v>
      </c>
      <c r="G112" s="195" t="s">
        <v>153</v>
      </c>
      <c r="H112" s="196">
        <v>1</v>
      </c>
      <c r="I112" s="197"/>
      <c r="J112" s="198">
        <f t="shared" si="10"/>
        <v>0</v>
      </c>
      <c r="K112" s="194" t="s">
        <v>21</v>
      </c>
      <c r="L112" s="60"/>
      <c r="M112" s="199" t="s">
        <v>21</v>
      </c>
      <c r="N112" s="200" t="s">
        <v>42</v>
      </c>
      <c r="O112" s="41"/>
      <c r="P112" s="201">
        <f t="shared" si="11"/>
        <v>0</v>
      </c>
      <c r="Q112" s="201">
        <v>0</v>
      </c>
      <c r="R112" s="201">
        <f t="shared" si="12"/>
        <v>0</v>
      </c>
      <c r="S112" s="201">
        <v>0</v>
      </c>
      <c r="T112" s="202">
        <f t="shared" si="13"/>
        <v>0</v>
      </c>
      <c r="AR112" s="23" t="s">
        <v>242</v>
      </c>
      <c r="AT112" s="23" t="s">
        <v>150</v>
      </c>
      <c r="AU112" s="23" t="s">
        <v>156</v>
      </c>
      <c r="AY112" s="23" t="s">
        <v>147</v>
      </c>
      <c r="BE112" s="203">
        <f t="shared" si="14"/>
        <v>0</v>
      </c>
      <c r="BF112" s="203">
        <f t="shared" si="15"/>
        <v>0</v>
      </c>
      <c r="BG112" s="203">
        <f t="shared" si="16"/>
        <v>0</v>
      </c>
      <c r="BH112" s="203">
        <f t="shared" si="17"/>
        <v>0</v>
      </c>
      <c r="BI112" s="203">
        <f t="shared" si="18"/>
        <v>0</v>
      </c>
      <c r="BJ112" s="23" t="s">
        <v>156</v>
      </c>
      <c r="BK112" s="203">
        <f t="shared" si="19"/>
        <v>0</v>
      </c>
      <c r="BL112" s="23" t="s">
        <v>242</v>
      </c>
      <c r="BM112" s="23" t="s">
        <v>356</v>
      </c>
    </row>
    <row r="113" spans="2:65" s="1" customFormat="1" ht="22.5" customHeight="1">
      <c r="B113" s="40"/>
      <c r="C113" s="192" t="s">
        <v>261</v>
      </c>
      <c r="D113" s="192" t="s">
        <v>150</v>
      </c>
      <c r="E113" s="193" t="s">
        <v>1065</v>
      </c>
      <c r="F113" s="194" t="s">
        <v>1066</v>
      </c>
      <c r="G113" s="195" t="s">
        <v>276</v>
      </c>
      <c r="H113" s="196">
        <v>13</v>
      </c>
      <c r="I113" s="197"/>
      <c r="J113" s="198">
        <f t="shared" si="10"/>
        <v>0</v>
      </c>
      <c r="K113" s="194" t="s">
        <v>21</v>
      </c>
      <c r="L113" s="60"/>
      <c r="M113" s="199" t="s">
        <v>21</v>
      </c>
      <c r="N113" s="200" t="s">
        <v>42</v>
      </c>
      <c r="O113" s="41"/>
      <c r="P113" s="201">
        <f t="shared" si="11"/>
        <v>0</v>
      </c>
      <c r="Q113" s="201">
        <v>0</v>
      </c>
      <c r="R113" s="201">
        <f t="shared" si="12"/>
        <v>0</v>
      </c>
      <c r="S113" s="201">
        <v>0</v>
      </c>
      <c r="T113" s="202">
        <f t="shared" si="13"/>
        <v>0</v>
      </c>
      <c r="AR113" s="23" t="s">
        <v>242</v>
      </c>
      <c r="AT113" s="23" t="s">
        <v>150</v>
      </c>
      <c r="AU113" s="23" t="s">
        <v>156</v>
      </c>
      <c r="AY113" s="23" t="s">
        <v>147</v>
      </c>
      <c r="BE113" s="203">
        <f t="shared" si="14"/>
        <v>0</v>
      </c>
      <c r="BF113" s="203">
        <f t="shared" si="15"/>
        <v>0</v>
      </c>
      <c r="BG113" s="203">
        <f t="shared" si="16"/>
        <v>0</v>
      </c>
      <c r="BH113" s="203">
        <f t="shared" si="17"/>
        <v>0</v>
      </c>
      <c r="BI113" s="203">
        <f t="shared" si="18"/>
        <v>0</v>
      </c>
      <c r="BJ113" s="23" t="s">
        <v>156</v>
      </c>
      <c r="BK113" s="203">
        <f t="shared" si="19"/>
        <v>0</v>
      </c>
      <c r="BL113" s="23" t="s">
        <v>242</v>
      </c>
      <c r="BM113" s="23" t="s">
        <v>366</v>
      </c>
    </row>
    <row r="114" spans="2:65" s="1" customFormat="1" ht="22.5" customHeight="1">
      <c r="B114" s="40"/>
      <c r="C114" s="192" t="s">
        <v>9</v>
      </c>
      <c r="D114" s="192" t="s">
        <v>150</v>
      </c>
      <c r="E114" s="193" t="s">
        <v>1067</v>
      </c>
      <c r="F114" s="194" t="s">
        <v>1068</v>
      </c>
      <c r="G114" s="195" t="s">
        <v>153</v>
      </c>
      <c r="H114" s="196">
        <v>1</v>
      </c>
      <c r="I114" s="197"/>
      <c r="J114" s="198">
        <f t="shared" si="10"/>
        <v>0</v>
      </c>
      <c r="K114" s="194" t="s">
        <v>21</v>
      </c>
      <c r="L114" s="60"/>
      <c r="M114" s="199" t="s">
        <v>21</v>
      </c>
      <c r="N114" s="200" t="s">
        <v>42</v>
      </c>
      <c r="O114" s="41"/>
      <c r="P114" s="201">
        <f t="shared" si="11"/>
        <v>0</v>
      </c>
      <c r="Q114" s="201">
        <v>0</v>
      </c>
      <c r="R114" s="201">
        <f t="shared" si="12"/>
        <v>0</v>
      </c>
      <c r="S114" s="201">
        <v>0</v>
      </c>
      <c r="T114" s="202">
        <f t="shared" si="13"/>
        <v>0</v>
      </c>
      <c r="AR114" s="23" t="s">
        <v>242</v>
      </c>
      <c r="AT114" s="23" t="s">
        <v>150</v>
      </c>
      <c r="AU114" s="23" t="s">
        <v>156</v>
      </c>
      <c r="AY114" s="23" t="s">
        <v>147</v>
      </c>
      <c r="BE114" s="203">
        <f t="shared" si="14"/>
        <v>0</v>
      </c>
      <c r="BF114" s="203">
        <f t="shared" si="15"/>
        <v>0</v>
      </c>
      <c r="BG114" s="203">
        <f t="shared" si="16"/>
        <v>0</v>
      </c>
      <c r="BH114" s="203">
        <f t="shared" si="17"/>
        <v>0</v>
      </c>
      <c r="BI114" s="203">
        <f t="shared" si="18"/>
        <v>0</v>
      </c>
      <c r="BJ114" s="23" t="s">
        <v>156</v>
      </c>
      <c r="BK114" s="203">
        <f t="shared" si="19"/>
        <v>0</v>
      </c>
      <c r="BL114" s="23" t="s">
        <v>242</v>
      </c>
      <c r="BM114" s="23" t="s">
        <v>377</v>
      </c>
    </row>
    <row r="115" spans="2:65" s="1" customFormat="1" ht="22.5" customHeight="1">
      <c r="B115" s="40"/>
      <c r="C115" s="192" t="s">
        <v>273</v>
      </c>
      <c r="D115" s="192" t="s">
        <v>150</v>
      </c>
      <c r="E115" s="193" t="s">
        <v>1069</v>
      </c>
      <c r="F115" s="194" t="s">
        <v>1070</v>
      </c>
      <c r="G115" s="195" t="s">
        <v>153</v>
      </c>
      <c r="H115" s="196">
        <v>1</v>
      </c>
      <c r="I115" s="197"/>
      <c r="J115" s="198">
        <f t="shared" si="10"/>
        <v>0</v>
      </c>
      <c r="K115" s="194" t="s">
        <v>21</v>
      </c>
      <c r="L115" s="60"/>
      <c r="M115" s="199" t="s">
        <v>21</v>
      </c>
      <c r="N115" s="200" t="s">
        <v>42</v>
      </c>
      <c r="O115" s="41"/>
      <c r="P115" s="201">
        <f t="shared" si="11"/>
        <v>0</v>
      </c>
      <c r="Q115" s="201">
        <v>0</v>
      </c>
      <c r="R115" s="201">
        <f t="shared" si="12"/>
        <v>0</v>
      </c>
      <c r="S115" s="201">
        <v>0</v>
      </c>
      <c r="T115" s="202">
        <f t="shared" si="13"/>
        <v>0</v>
      </c>
      <c r="AR115" s="23" t="s">
        <v>242</v>
      </c>
      <c r="AT115" s="23" t="s">
        <v>150</v>
      </c>
      <c r="AU115" s="23" t="s">
        <v>156</v>
      </c>
      <c r="AY115" s="23" t="s">
        <v>147</v>
      </c>
      <c r="BE115" s="203">
        <f t="shared" si="14"/>
        <v>0</v>
      </c>
      <c r="BF115" s="203">
        <f t="shared" si="15"/>
        <v>0</v>
      </c>
      <c r="BG115" s="203">
        <f t="shared" si="16"/>
        <v>0</v>
      </c>
      <c r="BH115" s="203">
        <f t="shared" si="17"/>
        <v>0</v>
      </c>
      <c r="BI115" s="203">
        <f t="shared" si="18"/>
        <v>0</v>
      </c>
      <c r="BJ115" s="23" t="s">
        <v>156</v>
      </c>
      <c r="BK115" s="203">
        <f t="shared" si="19"/>
        <v>0</v>
      </c>
      <c r="BL115" s="23" t="s">
        <v>242</v>
      </c>
      <c r="BM115" s="23" t="s">
        <v>385</v>
      </c>
    </row>
    <row r="116" spans="2:65" s="1" customFormat="1" ht="22.5" customHeight="1">
      <c r="B116" s="40"/>
      <c r="C116" s="192" t="s">
        <v>280</v>
      </c>
      <c r="D116" s="192" t="s">
        <v>150</v>
      </c>
      <c r="E116" s="193" t="s">
        <v>1071</v>
      </c>
      <c r="F116" s="194" t="s">
        <v>1072</v>
      </c>
      <c r="G116" s="195" t="s">
        <v>153</v>
      </c>
      <c r="H116" s="196">
        <v>1</v>
      </c>
      <c r="I116" s="197"/>
      <c r="J116" s="198">
        <f t="shared" si="10"/>
        <v>0</v>
      </c>
      <c r="K116" s="194" t="s">
        <v>21</v>
      </c>
      <c r="L116" s="60"/>
      <c r="M116" s="199" t="s">
        <v>21</v>
      </c>
      <c r="N116" s="200" t="s">
        <v>42</v>
      </c>
      <c r="O116" s="41"/>
      <c r="P116" s="201">
        <f t="shared" si="11"/>
        <v>0</v>
      </c>
      <c r="Q116" s="201">
        <v>0</v>
      </c>
      <c r="R116" s="201">
        <f t="shared" si="12"/>
        <v>0</v>
      </c>
      <c r="S116" s="201">
        <v>0</v>
      </c>
      <c r="T116" s="202">
        <f t="shared" si="13"/>
        <v>0</v>
      </c>
      <c r="AR116" s="23" t="s">
        <v>242</v>
      </c>
      <c r="AT116" s="23" t="s">
        <v>150</v>
      </c>
      <c r="AU116" s="23" t="s">
        <v>156</v>
      </c>
      <c r="AY116" s="23" t="s">
        <v>147</v>
      </c>
      <c r="BE116" s="203">
        <f t="shared" si="14"/>
        <v>0</v>
      </c>
      <c r="BF116" s="203">
        <f t="shared" si="15"/>
        <v>0</v>
      </c>
      <c r="BG116" s="203">
        <f t="shared" si="16"/>
        <v>0</v>
      </c>
      <c r="BH116" s="203">
        <f t="shared" si="17"/>
        <v>0</v>
      </c>
      <c r="BI116" s="203">
        <f t="shared" si="18"/>
        <v>0</v>
      </c>
      <c r="BJ116" s="23" t="s">
        <v>156</v>
      </c>
      <c r="BK116" s="203">
        <f t="shared" si="19"/>
        <v>0</v>
      </c>
      <c r="BL116" s="23" t="s">
        <v>242</v>
      </c>
      <c r="BM116" s="23" t="s">
        <v>393</v>
      </c>
    </row>
    <row r="117" spans="2:65" s="1" customFormat="1" ht="22.5" customHeight="1">
      <c r="B117" s="40"/>
      <c r="C117" s="192" t="s">
        <v>286</v>
      </c>
      <c r="D117" s="192" t="s">
        <v>150</v>
      </c>
      <c r="E117" s="193" t="s">
        <v>1073</v>
      </c>
      <c r="F117" s="194" t="s">
        <v>1074</v>
      </c>
      <c r="G117" s="195" t="s">
        <v>153</v>
      </c>
      <c r="H117" s="196">
        <v>1</v>
      </c>
      <c r="I117" s="197"/>
      <c r="J117" s="198">
        <f t="shared" si="10"/>
        <v>0</v>
      </c>
      <c r="K117" s="194" t="s">
        <v>21</v>
      </c>
      <c r="L117" s="60"/>
      <c r="M117" s="199" t="s">
        <v>21</v>
      </c>
      <c r="N117" s="200" t="s">
        <v>42</v>
      </c>
      <c r="O117" s="41"/>
      <c r="P117" s="201">
        <f t="shared" si="11"/>
        <v>0</v>
      </c>
      <c r="Q117" s="201">
        <v>0</v>
      </c>
      <c r="R117" s="201">
        <f t="shared" si="12"/>
        <v>0</v>
      </c>
      <c r="S117" s="201">
        <v>0</v>
      </c>
      <c r="T117" s="202">
        <f t="shared" si="13"/>
        <v>0</v>
      </c>
      <c r="AR117" s="23" t="s">
        <v>242</v>
      </c>
      <c r="AT117" s="23" t="s">
        <v>150</v>
      </c>
      <c r="AU117" s="23" t="s">
        <v>156</v>
      </c>
      <c r="AY117" s="23" t="s">
        <v>147</v>
      </c>
      <c r="BE117" s="203">
        <f t="shared" si="14"/>
        <v>0</v>
      </c>
      <c r="BF117" s="203">
        <f t="shared" si="15"/>
        <v>0</v>
      </c>
      <c r="BG117" s="203">
        <f t="shared" si="16"/>
        <v>0</v>
      </c>
      <c r="BH117" s="203">
        <f t="shared" si="17"/>
        <v>0</v>
      </c>
      <c r="BI117" s="203">
        <f t="shared" si="18"/>
        <v>0</v>
      </c>
      <c r="BJ117" s="23" t="s">
        <v>156</v>
      </c>
      <c r="BK117" s="203">
        <f t="shared" si="19"/>
        <v>0</v>
      </c>
      <c r="BL117" s="23" t="s">
        <v>242</v>
      </c>
      <c r="BM117" s="23" t="s">
        <v>401</v>
      </c>
    </row>
    <row r="118" spans="2:65" s="1" customFormat="1" ht="22.5" customHeight="1">
      <c r="B118" s="40"/>
      <c r="C118" s="192" t="s">
        <v>292</v>
      </c>
      <c r="D118" s="192" t="s">
        <v>150</v>
      </c>
      <c r="E118" s="193" t="s">
        <v>1075</v>
      </c>
      <c r="F118" s="194" t="s">
        <v>1076</v>
      </c>
      <c r="G118" s="195" t="s">
        <v>153</v>
      </c>
      <c r="H118" s="196">
        <v>1</v>
      </c>
      <c r="I118" s="197"/>
      <c r="J118" s="198">
        <f t="shared" si="10"/>
        <v>0</v>
      </c>
      <c r="K118" s="194" t="s">
        <v>21</v>
      </c>
      <c r="L118" s="60"/>
      <c r="M118" s="199" t="s">
        <v>21</v>
      </c>
      <c r="N118" s="200" t="s">
        <v>42</v>
      </c>
      <c r="O118" s="41"/>
      <c r="P118" s="201">
        <f t="shared" si="11"/>
        <v>0</v>
      </c>
      <c r="Q118" s="201">
        <v>0</v>
      </c>
      <c r="R118" s="201">
        <f t="shared" si="12"/>
        <v>0</v>
      </c>
      <c r="S118" s="201">
        <v>0</v>
      </c>
      <c r="T118" s="202">
        <f t="shared" si="13"/>
        <v>0</v>
      </c>
      <c r="AR118" s="23" t="s">
        <v>242</v>
      </c>
      <c r="AT118" s="23" t="s">
        <v>150</v>
      </c>
      <c r="AU118" s="23" t="s">
        <v>156</v>
      </c>
      <c r="AY118" s="23" t="s">
        <v>147</v>
      </c>
      <c r="BE118" s="203">
        <f t="shared" si="14"/>
        <v>0</v>
      </c>
      <c r="BF118" s="203">
        <f t="shared" si="15"/>
        <v>0</v>
      </c>
      <c r="BG118" s="203">
        <f t="shared" si="16"/>
        <v>0</v>
      </c>
      <c r="BH118" s="203">
        <f t="shared" si="17"/>
        <v>0</v>
      </c>
      <c r="BI118" s="203">
        <f t="shared" si="18"/>
        <v>0</v>
      </c>
      <c r="BJ118" s="23" t="s">
        <v>156</v>
      </c>
      <c r="BK118" s="203">
        <f t="shared" si="19"/>
        <v>0</v>
      </c>
      <c r="BL118" s="23" t="s">
        <v>242</v>
      </c>
      <c r="BM118" s="23" t="s">
        <v>409</v>
      </c>
    </row>
    <row r="119" spans="2:65" s="1" customFormat="1" ht="22.5" customHeight="1">
      <c r="B119" s="40"/>
      <c r="C119" s="192" t="s">
        <v>296</v>
      </c>
      <c r="D119" s="192" t="s">
        <v>150</v>
      </c>
      <c r="E119" s="193" t="s">
        <v>1079</v>
      </c>
      <c r="F119" s="194" t="s">
        <v>1451</v>
      </c>
      <c r="G119" s="195" t="s">
        <v>153</v>
      </c>
      <c r="H119" s="196">
        <v>1</v>
      </c>
      <c r="I119" s="197"/>
      <c r="J119" s="198">
        <f t="shared" si="10"/>
        <v>0</v>
      </c>
      <c r="K119" s="194" t="s">
        <v>21</v>
      </c>
      <c r="L119" s="60"/>
      <c r="M119" s="199" t="s">
        <v>21</v>
      </c>
      <c r="N119" s="200" t="s">
        <v>42</v>
      </c>
      <c r="O119" s="41"/>
      <c r="P119" s="201">
        <f t="shared" si="11"/>
        <v>0</v>
      </c>
      <c r="Q119" s="201">
        <v>0</v>
      </c>
      <c r="R119" s="201">
        <f t="shared" si="12"/>
        <v>0</v>
      </c>
      <c r="S119" s="201">
        <v>0</v>
      </c>
      <c r="T119" s="202">
        <f t="shared" si="13"/>
        <v>0</v>
      </c>
      <c r="AR119" s="23" t="s">
        <v>242</v>
      </c>
      <c r="AT119" s="23" t="s">
        <v>150</v>
      </c>
      <c r="AU119" s="23" t="s">
        <v>156</v>
      </c>
      <c r="AY119" s="23" t="s">
        <v>147</v>
      </c>
      <c r="BE119" s="203">
        <f t="shared" si="14"/>
        <v>0</v>
      </c>
      <c r="BF119" s="203">
        <f t="shared" si="15"/>
        <v>0</v>
      </c>
      <c r="BG119" s="203">
        <f t="shared" si="16"/>
        <v>0</v>
      </c>
      <c r="BH119" s="203">
        <f t="shared" si="17"/>
        <v>0</v>
      </c>
      <c r="BI119" s="203">
        <f t="shared" si="18"/>
        <v>0</v>
      </c>
      <c r="BJ119" s="23" t="s">
        <v>156</v>
      </c>
      <c r="BK119" s="203">
        <f t="shared" si="19"/>
        <v>0</v>
      </c>
      <c r="BL119" s="23" t="s">
        <v>242</v>
      </c>
      <c r="BM119" s="23" t="s">
        <v>417</v>
      </c>
    </row>
    <row r="120" spans="2:65" s="1" customFormat="1" ht="22.5" customHeight="1">
      <c r="B120" s="40"/>
      <c r="C120" s="192" t="s">
        <v>300</v>
      </c>
      <c r="D120" s="192" t="s">
        <v>150</v>
      </c>
      <c r="E120" s="193" t="s">
        <v>1081</v>
      </c>
      <c r="F120" s="194" t="s">
        <v>1082</v>
      </c>
      <c r="G120" s="195" t="s">
        <v>153</v>
      </c>
      <c r="H120" s="196">
        <v>1</v>
      </c>
      <c r="I120" s="197"/>
      <c r="J120" s="198">
        <f t="shared" si="10"/>
        <v>0</v>
      </c>
      <c r="K120" s="194" t="s">
        <v>21</v>
      </c>
      <c r="L120" s="60"/>
      <c r="M120" s="199" t="s">
        <v>21</v>
      </c>
      <c r="N120" s="200" t="s">
        <v>42</v>
      </c>
      <c r="O120" s="41"/>
      <c r="P120" s="201">
        <f t="shared" si="11"/>
        <v>0</v>
      </c>
      <c r="Q120" s="201">
        <v>0</v>
      </c>
      <c r="R120" s="201">
        <f t="shared" si="12"/>
        <v>0</v>
      </c>
      <c r="S120" s="201">
        <v>0</v>
      </c>
      <c r="T120" s="202">
        <f t="shared" si="13"/>
        <v>0</v>
      </c>
      <c r="AR120" s="23" t="s">
        <v>242</v>
      </c>
      <c r="AT120" s="23" t="s">
        <v>150</v>
      </c>
      <c r="AU120" s="23" t="s">
        <v>156</v>
      </c>
      <c r="AY120" s="23" t="s">
        <v>147</v>
      </c>
      <c r="BE120" s="203">
        <f t="shared" si="14"/>
        <v>0</v>
      </c>
      <c r="BF120" s="203">
        <f t="shared" si="15"/>
        <v>0</v>
      </c>
      <c r="BG120" s="203">
        <f t="shared" si="16"/>
        <v>0</v>
      </c>
      <c r="BH120" s="203">
        <f t="shared" si="17"/>
        <v>0</v>
      </c>
      <c r="BI120" s="203">
        <f t="shared" si="18"/>
        <v>0</v>
      </c>
      <c r="BJ120" s="23" t="s">
        <v>156</v>
      </c>
      <c r="BK120" s="203">
        <f t="shared" si="19"/>
        <v>0</v>
      </c>
      <c r="BL120" s="23" t="s">
        <v>242</v>
      </c>
      <c r="BM120" s="23" t="s">
        <v>427</v>
      </c>
    </row>
    <row r="121" spans="2:65" s="1" customFormat="1" ht="22.5" customHeight="1">
      <c r="B121" s="40"/>
      <c r="C121" s="192" t="s">
        <v>306</v>
      </c>
      <c r="D121" s="192" t="s">
        <v>150</v>
      </c>
      <c r="E121" s="193" t="s">
        <v>1083</v>
      </c>
      <c r="F121" s="194" t="s">
        <v>1084</v>
      </c>
      <c r="G121" s="195" t="s">
        <v>153</v>
      </c>
      <c r="H121" s="196">
        <v>1</v>
      </c>
      <c r="I121" s="197"/>
      <c r="J121" s="198">
        <f t="shared" si="10"/>
        <v>0</v>
      </c>
      <c r="K121" s="194" t="s">
        <v>191</v>
      </c>
      <c r="L121" s="60"/>
      <c r="M121" s="199" t="s">
        <v>21</v>
      </c>
      <c r="N121" s="200" t="s">
        <v>42</v>
      </c>
      <c r="O121" s="41"/>
      <c r="P121" s="201">
        <f t="shared" si="11"/>
        <v>0</v>
      </c>
      <c r="Q121" s="201">
        <v>1.98E-3</v>
      </c>
      <c r="R121" s="201">
        <f t="shared" si="12"/>
        <v>1.98E-3</v>
      </c>
      <c r="S121" s="201">
        <v>0</v>
      </c>
      <c r="T121" s="202">
        <f t="shared" si="13"/>
        <v>0</v>
      </c>
      <c r="AR121" s="23" t="s">
        <v>242</v>
      </c>
      <c r="AT121" s="23" t="s">
        <v>150</v>
      </c>
      <c r="AU121" s="23" t="s">
        <v>156</v>
      </c>
      <c r="AY121" s="23" t="s">
        <v>147</v>
      </c>
      <c r="BE121" s="203">
        <f t="shared" si="14"/>
        <v>0</v>
      </c>
      <c r="BF121" s="203">
        <f t="shared" si="15"/>
        <v>0</v>
      </c>
      <c r="BG121" s="203">
        <f t="shared" si="16"/>
        <v>0</v>
      </c>
      <c r="BH121" s="203">
        <f t="shared" si="17"/>
        <v>0</v>
      </c>
      <c r="BI121" s="203">
        <f t="shared" si="18"/>
        <v>0</v>
      </c>
      <c r="BJ121" s="23" t="s">
        <v>156</v>
      </c>
      <c r="BK121" s="203">
        <f t="shared" si="19"/>
        <v>0</v>
      </c>
      <c r="BL121" s="23" t="s">
        <v>242</v>
      </c>
      <c r="BM121" s="23" t="s">
        <v>1452</v>
      </c>
    </row>
    <row r="122" spans="2:65" s="1" customFormat="1" ht="22.5" customHeight="1">
      <c r="B122" s="40"/>
      <c r="C122" s="231" t="s">
        <v>316</v>
      </c>
      <c r="D122" s="231" t="s">
        <v>243</v>
      </c>
      <c r="E122" s="232" t="s">
        <v>1086</v>
      </c>
      <c r="F122" s="233" t="s">
        <v>1087</v>
      </c>
      <c r="G122" s="234" t="s">
        <v>153</v>
      </c>
      <c r="H122" s="235">
        <v>1</v>
      </c>
      <c r="I122" s="236"/>
      <c r="J122" s="237">
        <f t="shared" si="10"/>
        <v>0</v>
      </c>
      <c r="K122" s="233" t="s">
        <v>21</v>
      </c>
      <c r="L122" s="238"/>
      <c r="M122" s="239" t="s">
        <v>21</v>
      </c>
      <c r="N122" s="240" t="s">
        <v>42</v>
      </c>
      <c r="O122" s="41"/>
      <c r="P122" s="201">
        <f t="shared" si="11"/>
        <v>0</v>
      </c>
      <c r="Q122" s="201">
        <v>0</v>
      </c>
      <c r="R122" s="201">
        <f t="shared" si="12"/>
        <v>0</v>
      </c>
      <c r="S122" s="201">
        <v>0</v>
      </c>
      <c r="T122" s="202">
        <f t="shared" si="13"/>
        <v>0</v>
      </c>
      <c r="AR122" s="23" t="s">
        <v>332</v>
      </c>
      <c r="AT122" s="23" t="s">
        <v>243</v>
      </c>
      <c r="AU122" s="23" t="s">
        <v>156</v>
      </c>
      <c r="AY122" s="23" t="s">
        <v>147</v>
      </c>
      <c r="BE122" s="203">
        <f t="shared" si="14"/>
        <v>0</v>
      </c>
      <c r="BF122" s="203">
        <f t="shared" si="15"/>
        <v>0</v>
      </c>
      <c r="BG122" s="203">
        <f t="shared" si="16"/>
        <v>0</v>
      </c>
      <c r="BH122" s="203">
        <f t="shared" si="17"/>
        <v>0</v>
      </c>
      <c r="BI122" s="203">
        <f t="shared" si="18"/>
        <v>0</v>
      </c>
      <c r="BJ122" s="23" t="s">
        <v>156</v>
      </c>
      <c r="BK122" s="203">
        <f t="shared" si="19"/>
        <v>0</v>
      </c>
      <c r="BL122" s="23" t="s">
        <v>242</v>
      </c>
      <c r="BM122" s="23" t="s">
        <v>1453</v>
      </c>
    </row>
    <row r="123" spans="2:65" s="1" customFormat="1" ht="22.5" customHeight="1">
      <c r="B123" s="40"/>
      <c r="C123" s="192" t="s">
        <v>321</v>
      </c>
      <c r="D123" s="192" t="s">
        <v>150</v>
      </c>
      <c r="E123" s="193" t="s">
        <v>1454</v>
      </c>
      <c r="F123" s="194" t="s">
        <v>1455</v>
      </c>
      <c r="G123" s="195" t="s">
        <v>153</v>
      </c>
      <c r="H123" s="196">
        <v>3</v>
      </c>
      <c r="I123" s="197"/>
      <c r="J123" s="198">
        <f t="shared" si="10"/>
        <v>0</v>
      </c>
      <c r="K123" s="194" t="s">
        <v>21</v>
      </c>
      <c r="L123" s="60"/>
      <c r="M123" s="199" t="s">
        <v>21</v>
      </c>
      <c r="N123" s="200" t="s">
        <v>42</v>
      </c>
      <c r="O123" s="41"/>
      <c r="P123" s="201">
        <f t="shared" si="11"/>
        <v>0</v>
      </c>
      <c r="Q123" s="201">
        <v>0</v>
      </c>
      <c r="R123" s="201">
        <f t="shared" si="12"/>
        <v>0</v>
      </c>
      <c r="S123" s="201">
        <v>0</v>
      </c>
      <c r="T123" s="202">
        <f t="shared" si="13"/>
        <v>0</v>
      </c>
      <c r="AR123" s="23" t="s">
        <v>242</v>
      </c>
      <c r="AT123" s="23" t="s">
        <v>150</v>
      </c>
      <c r="AU123" s="23" t="s">
        <v>156</v>
      </c>
      <c r="AY123" s="23" t="s">
        <v>147</v>
      </c>
      <c r="BE123" s="203">
        <f t="shared" si="14"/>
        <v>0</v>
      </c>
      <c r="BF123" s="203">
        <f t="shared" si="15"/>
        <v>0</v>
      </c>
      <c r="BG123" s="203">
        <f t="shared" si="16"/>
        <v>0</v>
      </c>
      <c r="BH123" s="203">
        <f t="shared" si="17"/>
        <v>0</v>
      </c>
      <c r="BI123" s="203">
        <f t="shared" si="18"/>
        <v>0</v>
      </c>
      <c r="BJ123" s="23" t="s">
        <v>156</v>
      </c>
      <c r="BK123" s="203">
        <f t="shared" si="19"/>
        <v>0</v>
      </c>
      <c r="BL123" s="23" t="s">
        <v>242</v>
      </c>
      <c r="BM123" s="23" t="s">
        <v>443</v>
      </c>
    </row>
    <row r="124" spans="2:65" s="1" customFormat="1" ht="22.5" customHeight="1">
      <c r="B124" s="40"/>
      <c r="C124" s="231" t="s">
        <v>325</v>
      </c>
      <c r="D124" s="231" t="s">
        <v>243</v>
      </c>
      <c r="E124" s="232" t="s">
        <v>1456</v>
      </c>
      <c r="F124" s="233" t="s">
        <v>1457</v>
      </c>
      <c r="G124" s="234" t="s">
        <v>153</v>
      </c>
      <c r="H124" s="235">
        <v>1</v>
      </c>
      <c r="I124" s="236"/>
      <c r="J124" s="237">
        <f t="shared" si="10"/>
        <v>0</v>
      </c>
      <c r="K124" s="233" t="s">
        <v>21</v>
      </c>
      <c r="L124" s="238"/>
      <c r="M124" s="239" t="s">
        <v>21</v>
      </c>
      <c r="N124" s="240" t="s">
        <v>42</v>
      </c>
      <c r="O124" s="41"/>
      <c r="P124" s="201">
        <f t="shared" si="11"/>
        <v>0</v>
      </c>
      <c r="Q124" s="201">
        <v>0</v>
      </c>
      <c r="R124" s="201">
        <f t="shared" si="12"/>
        <v>0</v>
      </c>
      <c r="S124" s="201">
        <v>0</v>
      </c>
      <c r="T124" s="202">
        <f t="shared" si="13"/>
        <v>0</v>
      </c>
      <c r="AR124" s="23" t="s">
        <v>332</v>
      </c>
      <c r="AT124" s="23" t="s">
        <v>243</v>
      </c>
      <c r="AU124" s="23" t="s">
        <v>156</v>
      </c>
      <c r="AY124" s="23" t="s">
        <v>147</v>
      </c>
      <c r="BE124" s="203">
        <f t="shared" si="14"/>
        <v>0</v>
      </c>
      <c r="BF124" s="203">
        <f t="shared" si="15"/>
        <v>0</v>
      </c>
      <c r="BG124" s="203">
        <f t="shared" si="16"/>
        <v>0</v>
      </c>
      <c r="BH124" s="203">
        <f t="shared" si="17"/>
        <v>0</v>
      </c>
      <c r="BI124" s="203">
        <f t="shared" si="18"/>
        <v>0</v>
      </c>
      <c r="BJ124" s="23" t="s">
        <v>156</v>
      </c>
      <c r="BK124" s="203">
        <f t="shared" si="19"/>
        <v>0</v>
      </c>
      <c r="BL124" s="23" t="s">
        <v>242</v>
      </c>
      <c r="BM124" s="23" t="s">
        <v>451</v>
      </c>
    </row>
    <row r="125" spans="2:65" s="1" customFormat="1" ht="22.5" customHeight="1">
      <c r="B125" s="40"/>
      <c r="C125" s="231" t="s">
        <v>332</v>
      </c>
      <c r="D125" s="231" t="s">
        <v>243</v>
      </c>
      <c r="E125" s="232" t="s">
        <v>1089</v>
      </c>
      <c r="F125" s="233" t="s">
        <v>1090</v>
      </c>
      <c r="G125" s="234" t="s">
        <v>153</v>
      </c>
      <c r="H125" s="235">
        <v>1</v>
      </c>
      <c r="I125" s="236"/>
      <c r="J125" s="237">
        <f t="shared" si="10"/>
        <v>0</v>
      </c>
      <c r="K125" s="233" t="s">
        <v>21</v>
      </c>
      <c r="L125" s="238"/>
      <c r="M125" s="239" t="s">
        <v>21</v>
      </c>
      <c r="N125" s="240" t="s">
        <v>42</v>
      </c>
      <c r="O125" s="41"/>
      <c r="P125" s="201">
        <f t="shared" si="11"/>
        <v>0</v>
      </c>
      <c r="Q125" s="201">
        <v>0</v>
      </c>
      <c r="R125" s="201">
        <f t="shared" si="12"/>
        <v>0</v>
      </c>
      <c r="S125" s="201">
        <v>0</v>
      </c>
      <c r="T125" s="202">
        <f t="shared" si="13"/>
        <v>0</v>
      </c>
      <c r="AR125" s="23" t="s">
        <v>332</v>
      </c>
      <c r="AT125" s="23" t="s">
        <v>243</v>
      </c>
      <c r="AU125" s="23" t="s">
        <v>156</v>
      </c>
      <c r="AY125" s="23" t="s">
        <v>147</v>
      </c>
      <c r="BE125" s="203">
        <f t="shared" si="14"/>
        <v>0</v>
      </c>
      <c r="BF125" s="203">
        <f t="shared" si="15"/>
        <v>0</v>
      </c>
      <c r="BG125" s="203">
        <f t="shared" si="16"/>
        <v>0</v>
      </c>
      <c r="BH125" s="203">
        <f t="shared" si="17"/>
        <v>0</v>
      </c>
      <c r="BI125" s="203">
        <f t="shared" si="18"/>
        <v>0</v>
      </c>
      <c r="BJ125" s="23" t="s">
        <v>156</v>
      </c>
      <c r="BK125" s="203">
        <f t="shared" si="19"/>
        <v>0</v>
      </c>
      <c r="BL125" s="23" t="s">
        <v>242</v>
      </c>
      <c r="BM125" s="23" t="s">
        <v>460</v>
      </c>
    </row>
    <row r="126" spans="2:65" s="1" customFormat="1" ht="22.5" customHeight="1">
      <c r="B126" s="40"/>
      <c r="C126" s="231" t="s">
        <v>338</v>
      </c>
      <c r="D126" s="231" t="s">
        <v>243</v>
      </c>
      <c r="E126" s="232" t="s">
        <v>1091</v>
      </c>
      <c r="F126" s="233" t="s">
        <v>1092</v>
      </c>
      <c r="G126" s="234" t="s">
        <v>153</v>
      </c>
      <c r="H126" s="235">
        <v>1</v>
      </c>
      <c r="I126" s="236"/>
      <c r="J126" s="237">
        <f t="shared" si="10"/>
        <v>0</v>
      </c>
      <c r="K126" s="233" t="s">
        <v>21</v>
      </c>
      <c r="L126" s="238"/>
      <c r="M126" s="239" t="s">
        <v>21</v>
      </c>
      <c r="N126" s="240" t="s">
        <v>42</v>
      </c>
      <c r="O126" s="41"/>
      <c r="P126" s="201">
        <f t="shared" si="11"/>
        <v>0</v>
      </c>
      <c r="Q126" s="201">
        <v>0</v>
      </c>
      <c r="R126" s="201">
        <f t="shared" si="12"/>
        <v>0</v>
      </c>
      <c r="S126" s="201">
        <v>0</v>
      </c>
      <c r="T126" s="202">
        <f t="shared" si="13"/>
        <v>0</v>
      </c>
      <c r="AR126" s="23" t="s">
        <v>332</v>
      </c>
      <c r="AT126" s="23" t="s">
        <v>243</v>
      </c>
      <c r="AU126" s="23" t="s">
        <v>156</v>
      </c>
      <c r="AY126" s="23" t="s">
        <v>147</v>
      </c>
      <c r="BE126" s="203">
        <f t="shared" si="14"/>
        <v>0</v>
      </c>
      <c r="BF126" s="203">
        <f t="shared" si="15"/>
        <v>0</v>
      </c>
      <c r="BG126" s="203">
        <f t="shared" si="16"/>
        <v>0</v>
      </c>
      <c r="BH126" s="203">
        <f t="shared" si="17"/>
        <v>0</v>
      </c>
      <c r="BI126" s="203">
        <f t="shared" si="18"/>
        <v>0</v>
      </c>
      <c r="BJ126" s="23" t="s">
        <v>156</v>
      </c>
      <c r="BK126" s="203">
        <f t="shared" si="19"/>
        <v>0</v>
      </c>
      <c r="BL126" s="23" t="s">
        <v>242</v>
      </c>
      <c r="BM126" s="23" t="s">
        <v>468</v>
      </c>
    </row>
    <row r="127" spans="2:65" s="1" customFormat="1" ht="22.5" customHeight="1">
      <c r="B127" s="40"/>
      <c r="C127" s="231" t="s">
        <v>346</v>
      </c>
      <c r="D127" s="231" t="s">
        <v>243</v>
      </c>
      <c r="E127" s="232" t="s">
        <v>1093</v>
      </c>
      <c r="F127" s="233" t="s">
        <v>1094</v>
      </c>
      <c r="G127" s="234" t="s">
        <v>153</v>
      </c>
      <c r="H127" s="235">
        <v>2</v>
      </c>
      <c r="I127" s="236"/>
      <c r="J127" s="237">
        <f t="shared" si="10"/>
        <v>0</v>
      </c>
      <c r="K127" s="233" t="s">
        <v>21</v>
      </c>
      <c r="L127" s="238"/>
      <c r="M127" s="239" t="s">
        <v>21</v>
      </c>
      <c r="N127" s="240" t="s">
        <v>42</v>
      </c>
      <c r="O127" s="41"/>
      <c r="P127" s="201">
        <f t="shared" si="11"/>
        <v>0</v>
      </c>
      <c r="Q127" s="201">
        <v>0</v>
      </c>
      <c r="R127" s="201">
        <f t="shared" si="12"/>
        <v>0</v>
      </c>
      <c r="S127" s="201">
        <v>0</v>
      </c>
      <c r="T127" s="202">
        <f t="shared" si="13"/>
        <v>0</v>
      </c>
      <c r="AR127" s="23" t="s">
        <v>332</v>
      </c>
      <c r="AT127" s="23" t="s">
        <v>243</v>
      </c>
      <c r="AU127" s="23" t="s">
        <v>156</v>
      </c>
      <c r="AY127" s="23" t="s">
        <v>147</v>
      </c>
      <c r="BE127" s="203">
        <f t="shared" si="14"/>
        <v>0</v>
      </c>
      <c r="BF127" s="203">
        <f t="shared" si="15"/>
        <v>0</v>
      </c>
      <c r="BG127" s="203">
        <f t="shared" si="16"/>
        <v>0</v>
      </c>
      <c r="BH127" s="203">
        <f t="shared" si="17"/>
        <v>0</v>
      </c>
      <c r="BI127" s="203">
        <f t="shared" si="18"/>
        <v>0</v>
      </c>
      <c r="BJ127" s="23" t="s">
        <v>156</v>
      </c>
      <c r="BK127" s="203">
        <f t="shared" si="19"/>
        <v>0</v>
      </c>
      <c r="BL127" s="23" t="s">
        <v>242</v>
      </c>
      <c r="BM127" s="23" t="s">
        <v>477</v>
      </c>
    </row>
    <row r="128" spans="2:65" s="1" customFormat="1" ht="22.5" customHeight="1">
      <c r="B128" s="40"/>
      <c r="C128" s="192" t="s">
        <v>351</v>
      </c>
      <c r="D128" s="192" t="s">
        <v>150</v>
      </c>
      <c r="E128" s="193" t="s">
        <v>1458</v>
      </c>
      <c r="F128" s="194" t="s">
        <v>1459</v>
      </c>
      <c r="G128" s="195" t="s">
        <v>369</v>
      </c>
      <c r="H128" s="257"/>
      <c r="I128" s="197"/>
      <c r="J128" s="198">
        <f t="shared" si="10"/>
        <v>0</v>
      </c>
      <c r="K128" s="194" t="s">
        <v>21</v>
      </c>
      <c r="L128" s="60"/>
      <c r="M128" s="199" t="s">
        <v>21</v>
      </c>
      <c r="N128" s="200" t="s">
        <v>42</v>
      </c>
      <c r="O128" s="41"/>
      <c r="P128" s="201">
        <f t="shared" si="11"/>
        <v>0</v>
      </c>
      <c r="Q128" s="201">
        <v>0</v>
      </c>
      <c r="R128" s="201">
        <f t="shared" si="12"/>
        <v>0</v>
      </c>
      <c r="S128" s="201">
        <v>0</v>
      </c>
      <c r="T128" s="202">
        <f t="shared" si="13"/>
        <v>0</v>
      </c>
      <c r="AR128" s="23" t="s">
        <v>242</v>
      </c>
      <c r="AT128" s="23" t="s">
        <v>150</v>
      </c>
      <c r="AU128" s="23" t="s">
        <v>156</v>
      </c>
      <c r="AY128" s="23" t="s">
        <v>147</v>
      </c>
      <c r="BE128" s="203">
        <f t="shared" si="14"/>
        <v>0</v>
      </c>
      <c r="BF128" s="203">
        <f t="shared" si="15"/>
        <v>0</v>
      </c>
      <c r="BG128" s="203">
        <f t="shared" si="16"/>
        <v>0</v>
      </c>
      <c r="BH128" s="203">
        <f t="shared" si="17"/>
        <v>0</v>
      </c>
      <c r="BI128" s="203">
        <f t="shared" si="18"/>
        <v>0</v>
      </c>
      <c r="BJ128" s="23" t="s">
        <v>156</v>
      </c>
      <c r="BK128" s="203">
        <f t="shared" si="19"/>
        <v>0</v>
      </c>
      <c r="BL128" s="23" t="s">
        <v>242</v>
      </c>
      <c r="BM128" s="23" t="s">
        <v>487</v>
      </c>
    </row>
    <row r="129" spans="2:65" s="10" customFormat="1" ht="29.85" customHeight="1">
      <c r="B129" s="175"/>
      <c r="C129" s="176"/>
      <c r="D129" s="189" t="s">
        <v>69</v>
      </c>
      <c r="E129" s="190" t="s">
        <v>1098</v>
      </c>
      <c r="F129" s="190" t="s">
        <v>1099</v>
      </c>
      <c r="G129" s="176"/>
      <c r="H129" s="176"/>
      <c r="I129" s="179"/>
      <c r="J129" s="191">
        <f>BK129</f>
        <v>0</v>
      </c>
      <c r="K129" s="176"/>
      <c r="L129" s="181"/>
      <c r="M129" s="182"/>
      <c r="N129" s="183"/>
      <c r="O129" s="183"/>
      <c r="P129" s="184">
        <f>SUM(P130:P131)</f>
        <v>0</v>
      </c>
      <c r="Q129" s="183"/>
      <c r="R129" s="184">
        <f>SUM(R130:R131)</f>
        <v>0</v>
      </c>
      <c r="S129" s="183"/>
      <c r="T129" s="185">
        <f>SUM(T130:T131)</f>
        <v>0</v>
      </c>
      <c r="AR129" s="186" t="s">
        <v>78</v>
      </c>
      <c r="AT129" s="187" t="s">
        <v>69</v>
      </c>
      <c r="AU129" s="187" t="s">
        <v>78</v>
      </c>
      <c r="AY129" s="186" t="s">
        <v>147</v>
      </c>
      <c r="BK129" s="188">
        <f>SUM(BK130:BK131)</f>
        <v>0</v>
      </c>
    </row>
    <row r="130" spans="2:65" s="1" customFormat="1" ht="31.5" customHeight="1">
      <c r="B130" s="40"/>
      <c r="C130" s="192" t="s">
        <v>356</v>
      </c>
      <c r="D130" s="192" t="s">
        <v>150</v>
      </c>
      <c r="E130" s="193" t="s">
        <v>1100</v>
      </c>
      <c r="F130" s="194" t="s">
        <v>1101</v>
      </c>
      <c r="G130" s="195" t="s">
        <v>359</v>
      </c>
      <c r="H130" s="196">
        <v>24</v>
      </c>
      <c r="I130" s="197"/>
      <c r="J130" s="198">
        <f>ROUND(I130*H130,2)</f>
        <v>0</v>
      </c>
      <c r="K130" s="194" t="s">
        <v>21</v>
      </c>
      <c r="L130" s="60"/>
      <c r="M130" s="199" t="s">
        <v>21</v>
      </c>
      <c r="N130" s="200" t="s">
        <v>42</v>
      </c>
      <c r="O130" s="41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3" t="s">
        <v>155</v>
      </c>
      <c r="AT130" s="23" t="s">
        <v>150</v>
      </c>
      <c r="AU130" s="23" t="s">
        <v>156</v>
      </c>
      <c r="AY130" s="23" t="s">
        <v>147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3" t="s">
        <v>156</v>
      </c>
      <c r="BK130" s="203">
        <f>ROUND(I130*H130,2)</f>
        <v>0</v>
      </c>
      <c r="BL130" s="23" t="s">
        <v>155</v>
      </c>
      <c r="BM130" s="23" t="s">
        <v>496</v>
      </c>
    </row>
    <row r="131" spans="2:65" s="1" customFormat="1" ht="22.5" customHeight="1">
      <c r="B131" s="40"/>
      <c r="C131" s="192" t="s">
        <v>361</v>
      </c>
      <c r="D131" s="192" t="s">
        <v>150</v>
      </c>
      <c r="E131" s="193" t="s">
        <v>1102</v>
      </c>
      <c r="F131" s="194" t="s">
        <v>1103</v>
      </c>
      <c r="G131" s="195" t="s">
        <v>359</v>
      </c>
      <c r="H131" s="196">
        <v>16</v>
      </c>
      <c r="I131" s="197"/>
      <c r="J131" s="198">
        <f>ROUND(I131*H131,2)</f>
        <v>0</v>
      </c>
      <c r="K131" s="194" t="s">
        <v>21</v>
      </c>
      <c r="L131" s="60"/>
      <c r="M131" s="199" t="s">
        <v>21</v>
      </c>
      <c r="N131" s="200" t="s">
        <v>42</v>
      </c>
      <c r="O131" s="41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3" t="s">
        <v>155</v>
      </c>
      <c r="AT131" s="23" t="s">
        <v>150</v>
      </c>
      <c r="AU131" s="23" t="s">
        <v>156</v>
      </c>
      <c r="AY131" s="23" t="s">
        <v>147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3" t="s">
        <v>156</v>
      </c>
      <c r="BK131" s="203">
        <f>ROUND(I131*H131,2)</f>
        <v>0</v>
      </c>
      <c r="BL131" s="23" t="s">
        <v>155</v>
      </c>
      <c r="BM131" s="23" t="s">
        <v>504</v>
      </c>
    </row>
    <row r="132" spans="2:65" s="10" customFormat="1" ht="29.85" customHeight="1">
      <c r="B132" s="175"/>
      <c r="C132" s="176"/>
      <c r="D132" s="189" t="s">
        <v>69</v>
      </c>
      <c r="E132" s="190" t="s">
        <v>1104</v>
      </c>
      <c r="F132" s="190" t="s">
        <v>1460</v>
      </c>
      <c r="G132" s="176"/>
      <c r="H132" s="176"/>
      <c r="I132" s="179"/>
      <c r="J132" s="191">
        <f>BK132</f>
        <v>0</v>
      </c>
      <c r="K132" s="176"/>
      <c r="L132" s="181"/>
      <c r="M132" s="182"/>
      <c r="N132" s="183"/>
      <c r="O132" s="183"/>
      <c r="P132" s="184">
        <f>SUM(P133:P141)</f>
        <v>0</v>
      </c>
      <c r="Q132" s="183"/>
      <c r="R132" s="184">
        <f>SUM(R133:R141)</f>
        <v>0</v>
      </c>
      <c r="S132" s="183"/>
      <c r="T132" s="185">
        <f>SUM(T133:T141)</f>
        <v>0</v>
      </c>
      <c r="AR132" s="186" t="s">
        <v>156</v>
      </c>
      <c r="AT132" s="187" t="s">
        <v>69</v>
      </c>
      <c r="AU132" s="187" t="s">
        <v>78</v>
      </c>
      <c r="AY132" s="186" t="s">
        <v>147</v>
      </c>
      <c r="BK132" s="188">
        <f>SUM(BK133:BK141)</f>
        <v>0</v>
      </c>
    </row>
    <row r="133" spans="2:65" s="1" customFormat="1" ht="22.5" customHeight="1">
      <c r="B133" s="40"/>
      <c r="C133" s="192" t="s">
        <v>366</v>
      </c>
      <c r="D133" s="192" t="s">
        <v>150</v>
      </c>
      <c r="E133" s="193" t="s">
        <v>1106</v>
      </c>
      <c r="F133" s="194" t="s">
        <v>1107</v>
      </c>
      <c r="G133" s="195" t="s">
        <v>153</v>
      </c>
      <c r="H133" s="196">
        <v>1</v>
      </c>
      <c r="I133" s="197"/>
      <c r="J133" s="198">
        <f t="shared" ref="J133:J141" si="20">ROUND(I133*H133,2)</f>
        <v>0</v>
      </c>
      <c r="K133" s="194" t="s">
        <v>21</v>
      </c>
      <c r="L133" s="60"/>
      <c r="M133" s="199" t="s">
        <v>21</v>
      </c>
      <c r="N133" s="200" t="s">
        <v>42</v>
      </c>
      <c r="O133" s="41"/>
      <c r="P133" s="201">
        <f t="shared" ref="P133:P141" si="21">O133*H133</f>
        <v>0</v>
      </c>
      <c r="Q133" s="201">
        <v>0</v>
      </c>
      <c r="R133" s="201">
        <f t="shared" ref="R133:R141" si="22">Q133*H133</f>
        <v>0</v>
      </c>
      <c r="S133" s="201">
        <v>0</v>
      </c>
      <c r="T133" s="202">
        <f t="shared" ref="T133:T141" si="23">S133*H133</f>
        <v>0</v>
      </c>
      <c r="AR133" s="23" t="s">
        <v>242</v>
      </c>
      <c r="AT133" s="23" t="s">
        <v>150</v>
      </c>
      <c r="AU133" s="23" t="s">
        <v>156</v>
      </c>
      <c r="AY133" s="23" t="s">
        <v>147</v>
      </c>
      <c r="BE133" s="203">
        <f t="shared" ref="BE133:BE141" si="24">IF(N133="základní",J133,0)</f>
        <v>0</v>
      </c>
      <c r="BF133" s="203">
        <f t="shared" ref="BF133:BF141" si="25">IF(N133="snížená",J133,0)</f>
        <v>0</v>
      </c>
      <c r="BG133" s="203">
        <f t="shared" ref="BG133:BG141" si="26">IF(N133="zákl. přenesená",J133,0)</f>
        <v>0</v>
      </c>
      <c r="BH133" s="203">
        <f t="shared" ref="BH133:BH141" si="27">IF(N133="sníž. přenesená",J133,0)</f>
        <v>0</v>
      </c>
      <c r="BI133" s="203">
        <f t="shared" ref="BI133:BI141" si="28">IF(N133="nulová",J133,0)</f>
        <v>0</v>
      </c>
      <c r="BJ133" s="23" t="s">
        <v>156</v>
      </c>
      <c r="BK133" s="203">
        <f t="shared" ref="BK133:BK141" si="29">ROUND(I133*H133,2)</f>
        <v>0</v>
      </c>
      <c r="BL133" s="23" t="s">
        <v>242</v>
      </c>
      <c r="BM133" s="23" t="s">
        <v>512</v>
      </c>
    </row>
    <row r="134" spans="2:65" s="1" customFormat="1" ht="22.5" customHeight="1">
      <c r="B134" s="40"/>
      <c r="C134" s="231" t="s">
        <v>373</v>
      </c>
      <c r="D134" s="231" t="s">
        <v>243</v>
      </c>
      <c r="E134" s="232" t="s">
        <v>1108</v>
      </c>
      <c r="F134" s="233" t="s">
        <v>1109</v>
      </c>
      <c r="G134" s="234" t="s">
        <v>153</v>
      </c>
      <c r="H134" s="235">
        <v>1</v>
      </c>
      <c r="I134" s="236"/>
      <c r="J134" s="237">
        <f t="shared" si="20"/>
        <v>0</v>
      </c>
      <c r="K134" s="233" t="s">
        <v>21</v>
      </c>
      <c r="L134" s="238"/>
      <c r="M134" s="239" t="s">
        <v>21</v>
      </c>
      <c r="N134" s="240" t="s">
        <v>42</v>
      </c>
      <c r="O134" s="41"/>
      <c r="P134" s="201">
        <f t="shared" si="21"/>
        <v>0</v>
      </c>
      <c r="Q134" s="201">
        <v>0</v>
      </c>
      <c r="R134" s="201">
        <f t="shared" si="22"/>
        <v>0</v>
      </c>
      <c r="S134" s="201">
        <v>0</v>
      </c>
      <c r="T134" s="202">
        <f t="shared" si="23"/>
        <v>0</v>
      </c>
      <c r="AR134" s="23" t="s">
        <v>332</v>
      </c>
      <c r="AT134" s="23" t="s">
        <v>243</v>
      </c>
      <c r="AU134" s="23" t="s">
        <v>156</v>
      </c>
      <c r="AY134" s="23" t="s">
        <v>147</v>
      </c>
      <c r="BE134" s="203">
        <f t="shared" si="24"/>
        <v>0</v>
      </c>
      <c r="BF134" s="203">
        <f t="shared" si="25"/>
        <v>0</v>
      </c>
      <c r="BG134" s="203">
        <f t="shared" si="26"/>
        <v>0</v>
      </c>
      <c r="BH134" s="203">
        <f t="shared" si="27"/>
        <v>0</v>
      </c>
      <c r="BI134" s="203">
        <f t="shared" si="28"/>
        <v>0</v>
      </c>
      <c r="BJ134" s="23" t="s">
        <v>156</v>
      </c>
      <c r="BK134" s="203">
        <f t="shared" si="29"/>
        <v>0</v>
      </c>
      <c r="BL134" s="23" t="s">
        <v>242</v>
      </c>
      <c r="BM134" s="23" t="s">
        <v>520</v>
      </c>
    </row>
    <row r="135" spans="2:65" s="1" customFormat="1" ht="22.5" customHeight="1">
      <c r="B135" s="40"/>
      <c r="C135" s="231" t="s">
        <v>377</v>
      </c>
      <c r="D135" s="231" t="s">
        <v>243</v>
      </c>
      <c r="E135" s="232" t="s">
        <v>1110</v>
      </c>
      <c r="F135" s="233" t="s">
        <v>1111</v>
      </c>
      <c r="G135" s="234" t="s">
        <v>153</v>
      </c>
      <c r="H135" s="235">
        <v>1</v>
      </c>
      <c r="I135" s="236"/>
      <c r="J135" s="237">
        <f t="shared" si="20"/>
        <v>0</v>
      </c>
      <c r="K135" s="233" t="s">
        <v>21</v>
      </c>
      <c r="L135" s="238"/>
      <c r="M135" s="239" t="s">
        <v>21</v>
      </c>
      <c r="N135" s="240" t="s">
        <v>42</v>
      </c>
      <c r="O135" s="41"/>
      <c r="P135" s="201">
        <f t="shared" si="21"/>
        <v>0</v>
      </c>
      <c r="Q135" s="201">
        <v>0</v>
      </c>
      <c r="R135" s="201">
        <f t="shared" si="22"/>
        <v>0</v>
      </c>
      <c r="S135" s="201">
        <v>0</v>
      </c>
      <c r="T135" s="202">
        <f t="shared" si="23"/>
        <v>0</v>
      </c>
      <c r="AR135" s="23" t="s">
        <v>332</v>
      </c>
      <c r="AT135" s="23" t="s">
        <v>243</v>
      </c>
      <c r="AU135" s="23" t="s">
        <v>156</v>
      </c>
      <c r="AY135" s="23" t="s">
        <v>147</v>
      </c>
      <c r="BE135" s="203">
        <f t="shared" si="24"/>
        <v>0</v>
      </c>
      <c r="BF135" s="203">
        <f t="shared" si="25"/>
        <v>0</v>
      </c>
      <c r="BG135" s="203">
        <f t="shared" si="26"/>
        <v>0</v>
      </c>
      <c r="BH135" s="203">
        <f t="shared" si="27"/>
        <v>0</v>
      </c>
      <c r="BI135" s="203">
        <f t="shared" si="28"/>
        <v>0</v>
      </c>
      <c r="BJ135" s="23" t="s">
        <v>156</v>
      </c>
      <c r="BK135" s="203">
        <f t="shared" si="29"/>
        <v>0</v>
      </c>
      <c r="BL135" s="23" t="s">
        <v>242</v>
      </c>
      <c r="BM135" s="23" t="s">
        <v>528</v>
      </c>
    </row>
    <row r="136" spans="2:65" s="1" customFormat="1" ht="31.5" customHeight="1">
      <c r="B136" s="40"/>
      <c r="C136" s="231" t="s">
        <v>381</v>
      </c>
      <c r="D136" s="231" t="s">
        <v>243</v>
      </c>
      <c r="E136" s="232" t="s">
        <v>1112</v>
      </c>
      <c r="F136" s="233" t="s">
        <v>1113</v>
      </c>
      <c r="G136" s="234" t="s">
        <v>153</v>
      </c>
      <c r="H136" s="235">
        <v>1</v>
      </c>
      <c r="I136" s="236"/>
      <c r="J136" s="237">
        <f t="shared" si="20"/>
        <v>0</v>
      </c>
      <c r="K136" s="233" t="s">
        <v>21</v>
      </c>
      <c r="L136" s="238"/>
      <c r="M136" s="239" t="s">
        <v>21</v>
      </c>
      <c r="N136" s="240" t="s">
        <v>42</v>
      </c>
      <c r="O136" s="41"/>
      <c r="P136" s="201">
        <f t="shared" si="21"/>
        <v>0</v>
      </c>
      <c r="Q136" s="201">
        <v>0</v>
      </c>
      <c r="R136" s="201">
        <f t="shared" si="22"/>
        <v>0</v>
      </c>
      <c r="S136" s="201">
        <v>0</v>
      </c>
      <c r="T136" s="202">
        <f t="shared" si="23"/>
        <v>0</v>
      </c>
      <c r="AR136" s="23" t="s">
        <v>332</v>
      </c>
      <c r="AT136" s="23" t="s">
        <v>243</v>
      </c>
      <c r="AU136" s="23" t="s">
        <v>156</v>
      </c>
      <c r="AY136" s="23" t="s">
        <v>147</v>
      </c>
      <c r="BE136" s="203">
        <f t="shared" si="24"/>
        <v>0</v>
      </c>
      <c r="BF136" s="203">
        <f t="shared" si="25"/>
        <v>0</v>
      </c>
      <c r="BG136" s="203">
        <f t="shared" si="26"/>
        <v>0</v>
      </c>
      <c r="BH136" s="203">
        <f t="shared" si="27"/>
        <v>0</v>
      </c>
      <c r="BI136" s="203">
        <f t="shared" si="28"/>
        <v>0</v>
      </c>
      <c r="BJ136" s="23" t="s">
        <v>156</v>
      </c>
      <c r="BK136" s="203">
        <f t="shared" si="29"/>
        <v>0</v>
      </c>
      <c r="BL136" s="23" t="s">
        <v>242</v>
      </c>
      <c r="BM136" s="23" t="s">
        <v>536</v>
      </c>
    </row>
    <row r="137" spans="2:65" s="1" customFormat="1" ht="22.5" customHeight="1">
      <c r="B137" s="40"/>
      <c r="C137" s="231" t="s">
        <v>385</v>
      </c>
      <c r="D137" s="231" t="s">
        <v>243</v>
      </c>
      <c r="E137" s="232" t="s">
        <v>1114</v>
      </c>
      <c r="F137" s="233" t="s">
        <v>1115</v>
      </c>
      <c r="G137" s="234" t="s">
        <v>153</v>
      </c>
      <c r="H137" s="235">
        <v>1</v>
      </c>
      <c r="I137" s="236"/>
      <c r="J137" s="237">
        <f t="shared" si="20"/>
        <v>0</v>
      </c>
      <c r="K137" s="233" t="s">
        <v>21</v>
      </c>
      <c r="L137" s="238"/>
      <c r="M137" s="239" t="s">
        <v>21</v>
      </c>
      <c r="N137" s="240" t="s">
        <v>42</v>
      </c>
      <c r="O137" s="41"/>
      <c r="P137" s="201">
        <f t="shared" si="21"/>
        <v>0</v>
      </c>
      <c r="Q137" s="201">
        <v>0</v>
      </c>
      <c r="R137" s="201">
        <f t="shared" si="22"/>
        <v>0</v>
      </c>
      <c r="S137" s="201">
        <v>0</v>
      </c>
      <c r="T137" s="202">
        <f t="shared" si="23"/>
        <v>0</v>
      </c>
      <c r="AR137" s="23" t="s">
        <v>332</v>
      </c>
      <c r="AT137" s="23" t="s">
        <v>243</v>
      </c>
      <c r="AU137" s="23" t="s">
        <v>156</v>
      </c>
      <c r="AY137" s="23" t="s">
        <v>147</v>
      </c>
      <c r="BE137" s="203">
        <f t="shared" si="24"/>
        <v>0</v>
      </c>
      <c r="BF137" s="203">
        <f t="shared" si="25"/>
        <v>0</v>
      </c>
      <c r="BG137" s="203">
        <f t="shared" si="26"/>
        <v>0</v>
      </c>
      <c r="BH137" s="203">
        <f t="shared" si="27"/>
        <v>0</v>
      </c>
      <c r="BI137" s="203">
        <f t="shared" si="28"/>
        <v>0</v>
      </c>
      <c r="BJ137" s="23" t="s">
        <v>156</v>
      </c>
      <c r="BK137" s="203">
        <f t="shared" si="29"/>
        <v>0</v>
      </c>
      <c r="BL137" s="23" t="s">
        <v>242</v>
      </c>
      <c r="BM137" s="23" t="s">
        <v>544</v>
      </c>
    </row>
    <row r="138" spans="2:65" s="1" customFormat="1" ht="31.5" customHeight="1">
      <c r="B138" s="40"/>
      <c r="C138" s="231" t="s">
        <v>389</v>
      </c>
      <c r="D138" s="231" t="s">
        <v>243</v>
      </c>
      <c r="E138" s="232" t="s">
        <v>1116</v>
      </c>
      <c r="F138" s="233" t="s">
        <v>1117</v>
      </c>
      <c r="G138" s="234" t="s">
        <v>153</v>
      </c>
      <c r="H138" s="235">
        <v>1</v>
      </c>
      <c r="I138" s="236"/>
      <c r="J138" s="237">
        <f t="shared" si="20"/>
        <v>0</v>
      </c>
      <c r="K138" s="233" t="s">
        <v>21</v>
      </c>
      <c r="L138" s="238"/>
      <c r="M138" s="239" t="s">
        <v>21</v>
      </c>
      <c r="N138" s="240" t="s">
        <v>42</v>
      </c>
      <c r="O138" s="41"/>
      <c r="P138" s="201">
        <f t="shared" si="21"/>
        <v>0</v>
      </c>
      <c r="Q138" s="201">
        <v>0</v>
      </c>
      <c r="R138" s="201">
        <f t="shared" si="22"/>
        <v>0</v>
      </c>
      <c r="S138" s="201">
        <v>0</v>
      </c>
      <c r="T138" s="202">
        <f t="shared" si="23"/>
        <v>0</v>
      </c>
      <c r="AR138" s="23" t="s">
        <v>332</v>
      </c>
      <c r="AT138" s="23" t="s">
        <v>243</v>
      </c>
      <c r="AU138" s="23" t="s">
        <v>156</v>
      </c>
      <c r="AY138" s="23" t="s">
        <v>147</v>
      </c>
      <c r="BE138" s="203">
        <f t="shared" si="24"/>
        <v>0</v>
      </c>
      <c r="BF138" s="203">
        <f t="shared" si="25"/>
        <v>0</v>
      </c>
      <c r="BG138" s="203">
        <f t="shared" si="26"/>
        <v>0</v>
      </c>
      <c r="BH138" s="203">
        <f t="shared" si="27"/>
        <v>0</v>
      </c>
      <c r="BI138" s="203">
        <f t="shared" si="28"/>
        <v>0</v>
      </c>
      <c r="BJ138" s="23" t="s">
        <v>156</v>
      </c>
      <c r="BK138" s="203">
        <f t="shared" si="29"/>
        <v>0</v>
      </c>
      <c r="BL138" s="23" t="s">
        <v>242</v>
      </c>
      <c r="BM138" s="23" t="s">
        <v>552</v>
      </c>
    </row>
    <row r="139" spans="2:65" s="1" customFormat="1" ht="22.5" customHeight="1">
      <c r="B139" s="40"/>
      <c r="C139" s="231" t="s">
        <v>393</v>
      </c>
      <c r="D139" s="231" t="s">
        <v>243</v>
      </c>
      <c r="E139" s="232" t="s">
        <v>1118</v>
      </c>
      <c r="F139" s="233" t="s">
        <v>1119</v>
      </c>
      <c r="G139" s="234" t="s">
        <v>153</v>
      </c>
      <c r="H139" s="235">
        <v>1</v>
      </c>
      <c r="I139" s="236"/>
      <c r="J139" s="237">
        <f t="shared" si="20"/>
        <v>0</v>
      </c>
      <c r="K139" s="233" t="s">
        <v>21</v>
      </c>
      <c r="L139" s="238"/>
      <c r="M139" s="239" t="s">
        <v>21</v>
      </c>
      <c r="N139" s="240" t="s">
        <v>42</v>
      </c>
      <c r="O139" s="41"/>
      <c r="P139" s="201">
        <f t="shared" si="21"/>
        <v>0</v>
      </c>
      <c r="Q139" s="201">
        <v>0</v>
      </c>
      <c r="R139" s="201">
        <f t="shared" si="22"/>
        <v>0</v>
      </c>
      <c r="S139" s="201">
        <v>0</v>
      </c>
      <c r="T139" s="202">
        <f t="shared" si="23"/>
        <v>0</v>
      </c>
      <c r="AR139" s="23" t="s">
        <v>332</v>
      </c>
      <c r="AT139" s="23" t="s">
        <v>243</v>
      </c>
      <c r="AU139" s="23" t="s">
        <v>156</v>
      </c>
      <c r="AY139" s="23" t="s">
        <v>147</v>
      </c>
      <c r="BE139" s="203">
        <f t="shared" si="24"/>
        <v>0</v>
      </c>
      <c r="BF139" s="203">
        <f t="shared" si="25"/>
        <v>0</v>
      </c>
      <c r="BG139" s="203">
        <f t="shared" si="26"/>
        <v>0</v>
      </c>
      <c r="BH139" s="203">
        <f t="shared" si="27"/>
        <v>0</v>
      </c>
      <c r="BI139" s="203">
        <f t="shared" si="28"/>
        <v>0</v>
      </c>
      <c r="BJ139" s="23" t="s">
        <v>156</v>
      </c>
      <c r="BK139" s="203">
        <f t="shared" si="29"/>
        <v>0</v>
      </c>
      <c r="BL139" s="23" t="s">
        <v>242</v>
      </c>
      <c r="BM139" s="23" t="s">
        <v>560</v>
      </c>
    </row>
    <row r="140" spans="2:65" s="1" customFormat="1" ht="22.5" customHeight="1">
      <c r="B140" s="40"/>
      <c r="C140" s="231" t="s">
        <v>397</v>
      </c>
      <c r="D140" s="231" t="s">
        <v>243</v>
      </c>
      <c r="E140" s="232" t="s">
        <v>1120</v>
      </c>
      <c r="F140" s="233" t="s">
        <v>1121</v>
      </c>
      <c r="G140" s="234" t="s">
        <v>153</v>
      </c>
      <c r="H140" s="235">
        <v>1</v>
      </c>
      <c r="I140" s="236"/>
      <c r="J140" s="237">
        <f t="shared" si="20"/>
        <v>0</v>
      </c>
      <c r="K140" s="233" t="s">
        <v>21</v>
      </c>
      <c r="L140" s="238"/>
      <c r="M140" s="239" t="s">
        <v>21</v>
      </c>
      <c r="N140" s="240" t="s">
        <v>42</v>
      </c>
      <c r="O140" s="41"/>
      <c r="P140" s="201">
        <f t="shared" si="21"/>
        <v>0</v>
      </c>
      <c r="Q140" s="201">
        <v>0</v>
      </c>
      <c r="R140" s="201">
        <f t="shared" si="22"/>
        <v>0</v>
      </c>
      <c r="S140" s="201">
        <v>0</v>
      </c>
      <c r="T140" s="202">
        <f t="shared" si="23"/>
        <v>0</v>
      </c>
      <c r="AR140" s="23" t="s">
        <v>332</v>
      </c>
      <c r="AT140" s="23" t="s">
        <v>243</v>
      </c>
      <c r="AU140" s="23" t="s">
        <v>156</v>
      </c>
      <c r="AY140" s="23" t="s">
        <v>147</v>
      </c>
      <c r="BE140" s="203">
        <f t="shared" si="24"/>
        <v>0</v>
      </c>
      <c r="BF140" s="203">
        <f t="shared" si="25"/>
        <v>0</v>
      </c>
      <c r="BG140" s="203">
        <f t="shared" si="26"/>
        <v>0</v>
      </c>
      <c r="BH140" s="203">
        <f t="shared" si="27"/>
        <v>0</v>
      </c>
      <c r="BI140" s="203">
        <f t="shared" si="28"/>
        <v>0</v>
      </c>
      <c r="BJ140" s="23" t="s">
        <v>156</v>
      </c>
      <c r="BK140" s="203">
        <f t="shared" si="29"/>
        <v>0</v>
      </c>
      <c r="BL140" s="23" t="s">
        <v>242</v>
      </c>
      <c r="BM140" s="23" t="s">
        <v>568</v>
      </c>
    </row>
    <row r="141" spans="2:65" s="1" customFormat="1" ht="22.5" customHeight="1">
      <c r="B141" s="40"/>
      <c r="C141" s="192" t="s">
        <v>401</v>
      </c>
      <c r="D141" s="192" t="s">
        <v>150</v>
      </c>
      <c r="E141" s="193" t="s">
        <v>1461</v>
      </c>
      <c r="F141" s="194" t="s">
        <v>1462</v>
      </c>
      <c r="G141" s="195" t="s">
        <v>369</v>
      </c>
      <c r="H141" s="257"/>
      <c r="I141" s="197"/>
      <c r="J141" s="198">
        <f t="shared" si="20"/>
        <v>0</v>
      </c>
      <c r="K141" s="194" t="s">
        <v>21</v>
      </c>
      <c r="L141" s="60"/>
      <c r="M141" s="199" t="s">
        <v>21</v>
      </c>
      <c r="N141" s="200" t="s">
        <v>42</v>
      </c>
      <c r="O141" s="41"/>
      <c r="P141" s="201">
        <f t="shared" si="21"/>
        <v>0</v>
      </c>
      <c r="Q141" s="201">
        <v>0</v>
      </c>
      <c r="R141" s="201">
        <f t="shared" si="22"/>
        <v>0</v>
      </c>
      <c r="S141" s="201">
        <v>0</v>
      </c>
      <c r="T141" s="202">
        <f t="shared" si="23"/>
        <v>0</v>
      </c>
      <c r="AR141" s="23" t="s">
        <v>242</v>
      </c>
      <c r="AT141" s="23" t="s">
        <v>150</v>
      </c>
      <c r="AU141" s="23" t="s">
        <v>156</v>
      </c>
      <c r="AY141" s="23" t="s">
        <v>147</v>
      </c>
      <c r="BE141" s="203">
        <f t="shared" si="24"/>
        <v>0</v>
      </c>
      <c r="BF141" s="203">
        <f t="shared" si="25"/>
        <v>0</v>
      </c>
      <c r="BG141" s="203">
        <f t="shared" si="26"/>
        <v>0</v>
      </c>
      <c r="BH141" s="203">
        <f t="shared" si="27"/>
        <v>0</v>
      </c>
      <c r="BI141" s="203">
        <f t="shared" si="28"/>
        <v>0</v>
      </c>
      <c r="BJ141" s="23" t="s">
        <v>156</v>
      </c>
      <c r="BK141" s="203">
        <f t="shared" si="29"/>
        <v>0</v>
      </c>
      <c r="BL141" s="23" t="s">
        <v>242</v>
      </c>
      <c r="BM141" s="23" t="s">
        <v>578</v>
      </c>
    </row>
    <row r="142" spans="2:65" s="10" customFormat="1" ht="29.85" customHeight="1">
      <c r="B142" s="175"/>
      <c r="C142" s="176"/>
      <c r="D142" s="189" t="s">
        <v>69</v>
      </c>
      <c r="E142" s="190" t="s">
        <v>1125</v>
      </c>
      <c r="F142" s="190" t="s">
        <v>1463</v>
      </c>
      <c r="G142" s="176"/>
      <c r="H142" s="176"/>
      <c r="I142" s="179"/>
      <c r="J142" s="191">
        <f>BK142</f>
        <v>0</v>
      </c>
      <c r="K142" s="176"/>
      <c r="L142" s="181"/>
      <c r="M142" s="182"/>
      <c r="N142" s="183"/>
      <c r="O142" s="183"/>
      <c r="P142" s="184">
        <f>SUM(P143:P148)</f>
        <v>0</v>
      </c>
      <c r="Q142" s="183"/>
      <c r="R142" s="184">
        <f>SUM(R143:R148)</f>
        <v>0</v>
      </c>
      <c r="S142" s="183"/>
      <c r="T142" s="185">
        <f>SUM(T143:T148)</f>
        <v>0</v>
      </c>
      <c r="AR142" s="186" t="s">
        <v>156</v>
      </c>
      <c r="AT142" s="187" t="s">
        <v>69</v>
      </c>
      <c r="AU142" s="187" t="s">
        <v>78</v>
      </c>
      <c r="AY142" s="186" t="s">
        <v>147</v>
      </c>
      <c r="BK142" s="188">
        <f>SUM(BK143:BK148)</f>
        <v>0</v>
      </c>
    </row>
    <row r="143" spans="2:65" s="1" customFormat="1" ht="22.5" customHeight="1">
      <c r="B143" s="40"/>
      <c r="C143" s="192" t="s">
        <v>405</v>
      </c>
      <c r="D143" s="192" t="s">
        <v>150</v>
      </c>
      <c r="E143" s="193" t="s">
        <v>1127</v>
      </c>
      <c r="F143" s="194" t="s">
        <v>1128</v>
      </c>
      <c r="G143" s="195" t="s">
        <v>153</v>
      </c>
      <c r="H143" s="196">
        <v>14</v>
      </c>
      <c r="I143" s="197"/>
      <c r="J143" s="198">
        <f t="shared" ref="J143:J148" si="30">ROUND(I143*H143,2)</f>
        <v>0</v>
      </c>
      <c r="K143" s="194" t="s">
        <v>21</v>
      </c>
      <c r="L143" s="60"/>
      <c r="M143" s="199" t="s">
        <v>21</v>
      </c>
      <c r="N143" s="200" t="s">
        <v>42</v>
      </c>
      <c r="O143" s="41"/>
      <c r="P143" s="201">
        <f t="shared" ref="P143:P148" si="31">O143*H143</f>
        <v>0</v>
      </c>
      <c r="Q143" s="201">
        <v>0</v>
      </c>
      <c r="R143" s="201">
        <f t="shared" ref="R143:R148" si="32">Q143*H143</f>
        <v>0</v>
      </c>
      <c r="S143" s="201">
        <v>0</v>
      </c>
      <c r="T143" s="202">
        <f t="shared" ref="T143:T148" si="33">S143*H143</f>
        <v>0</v>
      </c>
      <c r="AR143" s="23" t="s">
        <v>242</v>
      </c>
      <c r="AT143" s="23" t="s">
        <v>150</v>
      </c>
      <c r="AU143" s="23" t="s">
        <v>156</v>
      </c>
      <c r="AY143" s="23" t="s">
        <v>147</v>
      </c>
      <c r="BE143" s="203">
        <f t="shared" ref="BE143:BE148" si="34">IF(N143="základní",J143,0)</f>
        <v>0</v>
      </c>
      <c r="BF143" s="203">
        <f t="shared" ref="BF143:BF148" si="35">IF(N143="snížená",J143,0)</f>
        <v>0</v>
      </c>
      <c r="BG143" s="203">
        <f t="shared" ref="BG143:BG148" si="36">IF(N143="zákl. přenesená",J143,0)</f>
        <v>0</v>
      </c>
      <c r="BH143" s="203">
        <f t="shared" ref="BH143:BH148" si="37">IF(N143="sníž. přenesená",J143,0)</f>
        <v>0</v>
      </c>
      <c r="BI143" s="203">
        <f t="shared" ref="BI143:BI148" si="38">IF(N143="nulová",J143,0)</f>
        <v>0</v>
      </c>
      <c r="BJ143" s="23" t="s">
        <v>156</v>
      </c>
      <c r="BK143" s="203">
        <f t="shared" ref="BK143:BK148" si="39">ROUND(I143*H143,2)</f>
        <v>0</v>
      </c>
      <c r="BL143" s="23" t="s">
        <v>242</v>
      </c>
      <c r="BM143" s="23" t="s">
        <v>586</v>
      </c>
    </row>
    <row r="144" spans="2:65" s="1" customFormat="1" ht="22.5" customHeight="1">
      <c r="B144" s="40"/>
      <c r="C144" s="192" t="s">
        <v>409</v>
      </c>
      <c r="D144" s="192" t="s">
        <v>150</v>
      </c>
      <c r="E144" s="193" t="s">
        <v>1129</v>
      </c>
      <c r="F144" s="194" t="s">
        <v>1130</v>
      </c>
      <c r="G144" s="195" t="s">
        <v>276</v>
      </c>
      <c r="H144" s="196">
        <v>30</v>
      </c>
      <c r="I144" s="197"/>
      <c r="J144" s="198">
        <f t="shared" si="30"/>
        <v>0</v>
      </c>
      <c r="K144" s="194" t="s">
        <v>21</v>
      </c>
      <c r="L144" s="60"/>
      <c r="M144" s="199" t="s">
        <v>21</v>
      </c>
      <c r="N144" s="200" t="s">
        <v>42</v>
      </c>
      <c r="O144" s="41"/>
      <c r="P144" s="201">
        <f t="shared" si="31"/>
        <v>0</v>
      </c>
      <c r="Q144" s="201">
        <v>0</v>
      </c>
      <c r="R144" s="201">
        <f t="shared" si="32"/>
        <v>0</v>
      </c>
      <c r="S144" s="201">
        <v>0</v>
      </c>
      <c r="T144" s="202">
        <f t="shared" si="33"/>
        <v>0</v>
      </c>
      <c r="AR144" s="23" t="s">
        <v>242</v>
      </c>
      <c r="AT144" s="23" t="s">
        <v>150</v>
      </c>
      <c r="AU144" s="23" t="s">
        <v>156</v>
      </c>
      <c r="AY144" s="23" t="s">
        <v>147</v>
      </c>
      <c r="BE144" s="203">
        <f t="shared" si="34"/>
        <v>0</v>
      </c>
      <c r="BF144" s="203">
        <f t="shared" si="35"/>
        <v>0</v>
      </c>
      <c r="BG144" s="203">
        <f t="shared" si="36"/>
        <v>0</v>
      </c>
      <c r="BH144" s="203">
        <f t="shared" si="37"/>
        <v>0</v>
      </c>
      <c r="BI144" s="203">
        <f t="shared" si="38"/>
        <v>0</v>
      </c>
      <c r="BJ144" s="23" t="s">
        <v>156</v>
      </c>
      <c r="BK144" s="203">
        <f t="shared" si="39"/>
        <v>0</v>
      </c>
      <c r="BL144" s="23" t="s">
        <v>242</v>
      </c>
      <c r="BM144" s="23" t="s">
        <v>594</v>
      </c>
    </row>
    <row r="145" spans="2:65" s="1" customFormat="1" ht="22.5" customHeight="1">
      <c r="B145" s="40"/>
      <c r="C145" s="192" t="s">
        <v>413</v>
      </c>
      <c r="D145" s="192" t="s">
        <v>150</v>
      </c>
      <c r="E145" s="193" t="s">
        <v>1131</v>
      </c>
      <c r="F145" s="194" t="s">
        <v>1132</v>
      </c>
      <c r="G145" s="195" t="s">
        <v>276</v>
      </c>
      <c r="H145" s="196">
        <v>35</v>
      </c>
      <c r="I145" s="197"/>
      <c r="J145" s="198">
        <f t="shared" si="30"/>
        <v>0</v>
      </c>
      <c r="K145" s="194" t="s">
        <v>21</v>
      </c>
      <c r="L145" s="60"/>
      <c r="M145" s="199" t="s">
        <v>21</v>
      </c>
      <c r="N145" s="200" t="s">
        <v>42</v>
      </c>
      <c r="O145" s="41"/>
      <c r="P145" s="201">
        <f t="shared" si="31"/>
        <v>0</v>
      </c>
      <c r="Q145" s="201">
        <v>0</v>
      </c>
      <c r="R145" s="201">
        <f t="shared" si="32"/>
        <v>0</v>
      </c>
      <c r="S145" s="201">
        <v>0</v>
      </c>
      <c r="T145" s="202">
        <f t="shared" si="33"/>
        <v>0</v>
      </c>
      <c r="AR145" s="23" t="s">
        <v>242</v>
      </c>
      <c r="AT145" s="23" t="s">
        <v>150</v>
      </c>
      <c r="AU145" s="23" t="s">
        <v>156</v>
      </c>
      <c r="AY145" s="23" t="s">
        <v>147</v>
      </c>
      <c r="BE145" s="203">
        <f t="shared" si="34"/>
        <v>0</v>
      </c>
      <c r="BF145" s="203">
        <f t="shared" si="35"/>
        <v>0</v>
      </c>
      <c r="BG145" s="203">
        <f t="shared" si="36"/>
        <v>0</v>
      </c>
      <c r="BH145" s="203">
        <f t="shared" si="37"/>
        <v>0</v>
      </c>
      <c r="BI145" s="203">
        <f t="shared" si="38"/>
        <v>0</v>
      </c>
      <c r="BJ145" s="23" t="s">
        <v>156</v>
      </c>
      <c r="BK145" s="203">
        <f t="shared" si="39"/>
        <v>0</v>
      </c>
      <c r="BL145" s="23" t="s">
        <v>242</v>
      </c>
      <c r="BM145" s="23" t="s">
        <v>602</v>
      </c>
    </row>
    <row r="146" spans="2:65" s="1" customFormat="1" ht="22.5" customHeight="1">
      <c r="B146" s="40"/>
      <c r="C146" s="192" t="s">
        <v>417</v>
      </c>
      <c r="D146" s="192" t="s">
        <v>150</v>
      </c>
      <c r="E146" s="193" t="s">
        <v>1133</v>
      </c>
      <c r="F146" s="194" t="s">
        <v>1134</v>
      </c>
      <c r="G146" s="195" t="s">
        <v>276</v>
      </c>
      <c r="H146" s="196">
        <v>8</v>
      </c>
      <c r="I146" s="197"/>
      <c r="J146" s="198">
        <f t="shared" si="30"/>
        <v>0</v>
      </c>
      <c r="K146" s="194" t="s">
        <v>21</v>
      </c>
      <c r="L146" s="60"/>
      <c r="M146" s="199" t="s">
        <v>21</v>
      </c>
      <c r="N146" s="200" t="s">
        <v>42</v>
      </c>
      <c r="O146" s="41"/>
      <c r="P146" s="201">
        <f t="shared" si="31"/>
        <v>0</v>
      </c>
      <c r="Q146" s="201">
        <v>0</v>
      </c>
      <c r="R146" s="201">
        <f t="shared" si="32"/>
        <v>0</v>
      </c>
      <c r="S146" s="201">
        <v>0</v>
      </c>
      <c r="T146" s="202">
        <f t="shared" si="33"/>
        <v>0</v>
      </c>
      <c r="AR146" s="23" t="s">
        <v>242</v>
      </c>
      <c r="AT146" s="23" t="s">
        <v>150</v>
      </c>
      <c r="AU146" s="23" t="s">
        <v>156</v>
      </c>
      <c r="AY146" s="23" t="s">
        <v>147</v>
      </c>
      <c r="BE146" s="203">
        <f t="shared" si="34"/>
        <v>0</v>
      </c>
      <c r="BF146" s="203">
        <f t="shared" si="35"/>
        <v>0</v>
      </c>
      <c r="BG146" s="203">
        <f t="shared" si="36"/>
        <v>0</v>
      </c>
      <c r="BH146" s="203">
        <f t="shared" si="37"/>
        <v>0</v>
      </c>
      <c r="BI146" s="203">
        <f t="shared" si="38"/>
        <v>0</v>
      </c>
      <c r="BJ146" s="23" t="s">
        <v>156</v>
      </c>
      <c r="BK146" s="203">
        <f t="shared" si="39"/>
        <v>0</v>
      </c>
      <c r="BL146" s="23" t="s">
        <v>242</v>
      </c>
      <c r="BM146" s="23" t="s">
        <v>610</v>
      </c>
    </row>
    <row r="147" spans="2:65" s="1" customFormat="1" ht="22.5" customHeight="1">
      <c r="B147" s="40"/>
      <c r="C147" s="192" t="s">
        <v>423</v>
      </c>
      <c r="D147" s="192" t="s">
        <v>150</v>
      </c>
      <c r="E147" s="193" t="s">
        <v>1135</v>
      </c>
      <c r="F147" s="194" t="s">
        <v>1136</v>
      </c>
      <c r="G147" s="195" t="s">
        <v>276</v>
      </c>
      <c r="H147" s="196">
        <v>73</v>
      </c>
      <c r="I147" s="197"/>
      <c r="J147" s="198">
        <f t="shared" si="30"/>
        <v>0</v>
      </c>
      <c r="K147" s="194" t="s">
        <v>21</v>
      </c>
      <c r="L147" s="60"/>
      <c r="M147" s="199" t="s">
        <v>21</v>
      </c>
      <c r="N147" s="200" t="s">
        <v>42</v>
      </c>
      <c r="O147" s="41"/>
      <c r="P147" s="201">
        <f t="shared" si="31"/>
        <v>0</v>
      </c>
      <c r="Q147" s="201">
        <v>0</v>
      </c>
      <c r="R147" s="201">
        <f t="shared" si="32"/>
        <v>0</v>
      </c>
      <c r="S147" s="201">
        <v>0</v>
      </c>
      <c r="T147" s="202">
        <f t="shared" si="33"/>
        <v>0</v>
      </c>
      <c r="AR147" s="23" t="s">
        <v>242</v>
      </c>
      <c r="AT147" s="23" t="s">
        <v>150</v>
      </c>
      <c r="AU147" s="23" t="s">
        <v>156</v>
      </c>
      <c r="AY147" s="23" t="s">
        <v>147</v>
      </c>
      <c r="BE147" s="203">
        <f t="shared" si="34"/>
        <v>0</v>
      </c>
      <c r="BF147" s="203">
        <f t="shared" si="35"/>
        <v>0</v>
      </c>
      <c r="BG147" s="203">
        <f t="shared" si="36"/>
        <v>0</v>
      </c>
      <c r="BH147" s="203">
        <f t="shared" si="37"/>
        <v>0</v>
      </c>
      <c r="BI147" s="203">
        <f t="shared" si="38"/>
        <v>0</v>
      </c>
      <c r="BJ147" s="23" t="s">
        <v>156</v>
      </c>
      <c r="BK147" s="203">
        <f t="shared" si="39"/>
        <v>0</v>
      </c>
      <c r="BL147" s="23" t="s">
        <v>242</v>
      </c>
      <c r="BM147" s="23" t="s">
        <v>618</v>
      </c>
    </row>
    <row r="148" spans="2:65" s="1" customFormat="1" ht="22.5" customHeight="1">
      <c r="B148" s="40"/>
      <c r="C148" s="192" t="s">
        <v>427</v>
      </c>
      <c r="D148" s="192" t="s">
        <v>150</v>
      </c>
      <c r="E148" s="193" t="s">
        <v>1464</v>
      </c>
      <c r="F148" s="194" t="s">
        <v>1465</v>
      </c>
      <c r="G148" s="195" t="s">
        <v>369</v>
      </c>
      <c r="H148" s="257"/>
      <c r="I148" s="197"/>
      <c r="J148" s="198">
        <f t="shared" si="30"/>
        <v>0</v>
      </c>
      <c r="K148" s="194" t="s">
        <v>21</v>
      </c>
      <c r="L148" s="60"/>
      <c r="M148" s="199" t="s">
        <v>21</v>
      </c>
      <c r="N148" s="200" t="s">
        <v>42</v>
      </c>
      <c r="O148" s="41"/>
      <c r="P148" s="201">
        <f t="shared" si="31"/>
        <v>0</v>
      </c>
      <c r="Q148" s="201">
        <v>0</v>
      </c>
      <c r="R148" s="201">
        <f t="shared" si="32"/>
        <v>0</v>
      </c>
      <c r="S148" s="201">
        <v>0</v>
      </c>
      <c r="T148" s="202">
        <f t="shared" si="33"/>
        <v>0</v>
      </c>
      <c r="AR148" s="23" t="s">
        <v>242</v>
      </c>
      <c r="AT148" s="23" t="s">
        <v>150</v>
      </c>
      <c r="AU148" s="23" t="s">
        <v>156</v>
      </c>
      <c r="AY148" s="23" t="s">
        <v>147</v>
      </c>
      <c r="BE148" s="203">
        <f t="shared" si="34"/>
        <v>0</v>
      </c>
      <c r="BF148" s="203">
        <f t="shared" si="35"/>
        <v>0</v>
      </c>
      <c r="BG148" s="203">
        <f t="shared" si="36"/>
        <v>0</v>
      </c>
      <c r="BH148" s="203">
        <f t="shared" si="37"/>
        <v>0</v>
      </c>
      <c r="BI148" s="203">
        <f t="shared" si="38"/>
        <v>0</v>
      </c>
      <c r="BJ148" s="23" t="s">
        <v>156</v>
      </c>
      <c r="BK148" s="203">
        <f t="shared" si="39"/>
        <v>0</v>
      </c>
      <c r="BL148" s="23" t="s">
        <v>242</v>
      </c>
      <c r="BM148" s="23" t="s">
        <v>626</v>
      </c>
    </row>
    <row r="149" spans="2:65" s="10" customFormat="1" ht="29.85" customHeight="1">
      <c r="B149" s="175"/>
      <c r="C149" s="176"/>
      <c r="D149" s="189" t="s">
        <v>69</v>
      </c>
      <c r="E149" s="190" t="s">
        <v>1140</v>
      </c>
      <c r="F149" s="190" t="s">
        <v>1466</v>
      </c>
      <c r="G149" s="176"/>
      <c r="H149" s="176"/>
      <c r="I149" s="179"/>
      <c r="J149" s="191">
        <f>BK149</f>
        <v>0</v>
      </c>
      <c r="K149" s="176"/>
      <c r="L149" s="181"/>
      <c r="M149" s="182"/>
      <c r="N149" s="183"/>
      <c r="O149" s="183"/>
      <c r="P149" s="184">
        <f>SUM(P150:P160)</f>
        <v>0</v>
      </c>
      <c r="Q149" s="183"/>
      <c r="R149" s="184">
        <f>SUM(R150:R160)</f>
        <v>0</v>
      </c>
      <c r="S149" s="183"/>
      <c r="T149" s="185">
        <f>SUM(T150:T160)</f>
        <v>0</v>
      </c>
      <c r="AR149" s="186" t="s">
        <v>156</v>
      </c>
      <c r="AT149" s="187" t="s">
        <v>69</v>
      </c>
      <c r="AU149" s="187" t="s">
        <v>78</v>
      </c>
      <c r="AY149" s="186" t="s">
        <v>147</v>
      </c>
      <c r="BK149" s="188">
        <f>SUM(BK150:BK160)</f>
        <v>0</v>
      </c>
    </row>
    <row r="150" spans="2:65" s="1" customFormat="1" ht="22.5" customHeight="1">
      <c r="B150" s="40"/>
      <c r="C150" s="192" t="s">
        <v>431</v>
      </c>
      <c r="D150" s="192" t="s">
        <v>150</v>
      </c>
      <c r="E150" s="193" t="s">
        <v>1142</v>
      </c>
      <c r="F150" s="194" t="s">
        <v>1143</v>
      </c>
      <c r="G150" s="195" t="s">
        <v>153</v>
      </c>
      <c r="H150" s="196">
        <v>2</v>
      </c>
      <c r="I150" s="197"/>
      <c r="J150" s="198">
        <f t="shared" ref="J150:J160" si="40">ROUND(I150*H150,2)</f>
        <v>0</v>
      </c>
      <c r="K150" s="194" t="s">
        <v>21</v>
      </c>
      <c r="L150" s="60"/>
      <c r="M150" s="199" t="s">
        <v>21</v>
      </c>
      <c r="N150" s="200" t="s">
        <v>42</v>
      </c>
      <c r="O150" s="41"/>
      <c r="P150" s="201">
        <f t="shared" ref="P150:P160" si="41">O150*H150</f>
        <v>0</v>
      </c>
      <c r="Q150" s="201">
        <v>0</v>
      </c>
      <c r="R150" s="201">
        <f t="shared" ref="R150:R160" si="42">Q150*H150</f>
        <v>0</v>
      </c>
      <c r="S150" s="201">
        <v>0</v>
      </c>
      <c r="T150" s="202">
        <f t="shared" ref="T150:T160" si="43">S150*H150</f>
        <v>0</v>
      </c>
      <c r="AR150" s="23" t="s">
        <v>242</v>
      </c>
      <c r="AT150" s="23" t="s">
        <v>150</v>
      </c>
      <c r="AU150" s="23" t="s">
        <v>156</v>
      </c>
      <c r="AY150" s="23" t="s">
        <v>147</v>
      </c>
      <c r="BE150" s="203">
        <f t="shared" ref="BE150:BE160" si="44">IF(N150="základní",J150,0)</f>
        <v>0</v>
      </c>
      <c r="BF150" s="203">
        <f t="shared" ref="BF150:BF160" si="45">IF(N150="snížená",J150,0)</f>
        <v>0</v>
      </c>
      <c r="BG150" s="203">
        <f t="shared" ref="BG150:BG160" si="46">IF(N150="zákl. přenesená",J150,0)</f>
        <v>0</v>
      </c>
      <c r="BH150" s="203">
        <f t="shared" ref="BH150:BH160" si="47">IF(N150="sníž. přenesená",J150,0)</f>
        <v>0</v>
      </c>
      <c r="BI150" s="203">
        <f t="shared" ref="BI150:BI160" si="48">IF(N150="nulová",J150,0)</f>
        <v>0</v>
      </c>
      <c r="BJ150" s="23" t="s">
        <v>156</v>
      </c>
      <c r="BK150" s="203">
        <f t="shared" ref="BK150:BK160" si="49">ROUND(I150*H150,2)</f>
        <v>0</v>
      </c>
      <c r="BL150" s="23" t="s">
        <v>242</v>
      </c>
      <c r="BM150" s="23" t="s">
        <v>634</v>
      </c>
    </row>
    <row r="151" spans="2:65" s="1" customFormat="1" ht="22.5" customHeight="1">
      <c r="B151" s="40"/>
      <c r="C151" s="192" t="s">
        <v>435</v>
      </c>
      <c r="D151" s="192" t="s">
        <v>150</v>
      </c>
      <c r="E151" s="193" t="s">
        <v>1144</v>
      </c>
      <c r="F151" s="194" t="s">
        <v>1145</v>
      </c>
      <c r="G151" s="195" t="s">
        <v>153</v>
      </c>
      <c r="H151" s="196">
        <v>14</v>
      </c>
      <c r="I151" s="197"/>
      <c r="J151" s="198">
        <f t="shared" si="40"/>
        <v>0</v>
      </c>
      <c r="K151" s="194" t="s">
        <v>21</v>
      </c>
      <c r="L151" s="60"/>
      <c r="M151" s="199" t="s">
        <v>21</v>
      </c>
      <c r="N151" s="200" t="s">
        <v>42</v>
      </c>
      <c r="O151" s="41"/>
      <c r="P151" s="201">
        <f t="shared" si="41"/>
        <v>0</v>
      </c>
      <c r="Q151" s="201">
        <v>0</v>
      </c>
      <c r="R151" s="201">
        <f t="shared" si="42"/>
        <v>0</v>
      </c>
      <c r="S151" s="201">
        <v>0</v>
      </c>
      <c r="T151" s="202">
        <f t="shared" si="43"/>
        <v>0</v>
      </c>
      <c r="AR151" s="23" t="s">
        <v>242</v>
      </c>
      <c r="AT151" s="23" t="s">
        <v>150</v>
      </c>
      <c r="AU151" s="23" t="s">
        <v>156</v>
      </c>
      <c r="AY151" s="23" t="s">
        <v>147</v>
      </c>
      <c r="BE151" s="203">
        <f t="shared" si="44"/>
        <v>0</v>
      </c>
      <c r="BF151" s="203">
        <f t="shared" si="45"/>
        <v>0</v>
      </c>
      <c r="BG151" s="203">
        <f t="shared" si="46"/>
        <v>0</v>
      </c>
      <c r="BH151" s="203">
        <f t="shared" si="47"/>
        <v>0</v>
      </c>
      <c r="BI151" s="203">
        <f t="shared" si="48"/>
        <v>0</v>
      </c>
      <c r="BJ151" s="23" t="s">
        <v>156</v>
      </c>
      <c r="BK151" s="203">
        <f t="shared" si="49"/>
        <v>0</v>
      </c>
      <c r="BL151" s="23" t="s">
        <v>242</v>
      </c>
      <c r="BM151" s="23" t="s">
        <v>642</v>
      </c>
    </row>
    <row r="152" spans="2:65" s="1" customFormat="1" ht="22.5" customHeight="1">
      <c r="B152" s="40"/>
      <c r="C152" s="192" t="s">
        <v>439</v>
      </c>
      <c r="D152" s="192" t="s">
        <v>150</v>
      </c>
      <c r="E152" s="193" t="s">
        <v>1146</v>
      </c>
      <c r="F152" s="194" t="s">
        <v>1147</v>
      </c>
      <c r="G152" s="195" t="s">
        <v>153</v>
      </c>
      <c r="H152" s="196">
        <v>2</v>
      </c>
      <c r="I152" s="197"/>
      <c r="J152" s="198">
        <f t="shared" si="40"/>
        <v>0</v>
      </c>
      <c r="K152" s="194" t="s">
        <v>21</v>
      </c>
      <c r="L152" s="60"/>
      <c r="M152" s="199" t="s">
        <v>21</v>
      </c>
      <c r="N152" s="200" t="s">
        <v>42</v>
      </c>
      <c r="O152" s="41"/>
      <c r="P152" s="201">
        <f t="shared" si="41"/>
        <v>0</v>
      </c>
      <c r="Q152" s="201">
        <v>0</v>
      </c>
      <c r="R152" s="201">
        <f t="shared" si="42"/>
        <v>0</v>
      </c>
      <c r="S152" s="201">
        <v>0</v>
      </c>
      <c r="T152" s="202">
        <f t="shared" si="43"/>
        <v>0</v>
      </c>
      <c r="AR152" s="23" t="s">
        <v>242</v>
      </c>
      <c r="AT152" s="23" t="s">
        <v>150</v>
      </c>
      <c r="AU152" s="23" t="s">
        <v>156</v>
      </c>
      <c r="AY152" s="23" t="s">
        <v>147</v>
      </c>
      <c r="BE152" s="203">
        <f t="shared" si="44"/>
        <v>0</v>
      </c>
      <c r="BF152" s="203">
        <f t="shared" si="45"/>
        <v>0</v>
      </c>
      <c r="BG152" s="203">
        <f t="shared" si="46"/>
        <v>0</v>
      </c>
      <c r="BH152" s="203">
        <f t="shared" si="47"/>
        <v>0</v>
      </c>
      <c r="BI152" s="203">
        <f t="shared" si="48"/>
        <v>0</v>
      </c>
      <c r="BJ152" s="23" t="s">
        <v>156</v>
      </c>
      <c r="BK152" s="203">
        <f t="shared" si="49"/>
        <v>0</v>
      </c>
      <c r="BL152" s="23" t="s">
        <v>242</v>
      </c>
      <c r="BM152" s="23" t="s">
        <v>650</v>
      </c>
    </row>
    <row r="153" spans="2:65" s="1" customFormat="1" ht="22.5" customHeight="1">
      <c r="B153" s="40"/>
      <c r="C153" s="192" t="s">
        <v>443</v>
      </c>
      <c r="D153" s="192" t="s">
        <v>150</v>
      </c>
      <c r="E153" s="193" t="s">
        <v>1148</v>
      </c>
      <c r="F153" s="194" t="s">
        <v>1149</v>
      </c>
      <c r="G153" s="195" t="s">
        <v>153</v>
      </c>
      <c r="H153" s="196">
        <v>1</v>
      </c>
      <c r="I153" s="197"/>
      <c r="J153" s="198">
        <f t="shared" si="40"/>
        <v>0</v>
      </c>
      <c r="K153" s="194" t="s">
        <v>21</v>
      </c>
      <c r="L153" s="60"/>
      <c r="M153" s="199" t="s">
        <v>21</v>
      </c>
      <c r="N153" s="200" t="s">
        <v>42</v>
      </c>
      <c r="O153" s="41"/>
      <c r="P153" s="201">
        <f t="shared" si="41"/>
        <v>0</v>
      </c>
      <c r="Q153" s="201">
        <v>0</v>
      </c>
      <c r="R153" s="201">
        <f t="shared" si="42"/>
        <v>0</v>
      </c>
      <c r="S153" s="201">
        <v>0</v>
      </c>
      <c r="T153" s="202">
        <f t="shared" si="43"/>
        <v>0</v>
      </c>
      <c r="AR153" s="23" t="s">
        <v>242</v>
      </c>
      <c r="AT153" s="23" t="s">
        <v>150</v>
      </c>
      <c r="AU153" s="23" t="s">
        <v>156</v>
      </c>
      <c r="AY153" s="23" t="s">
        <v>147</v>
      </c>
      <c r="BE153" s="203">
        <f t="shared" si="44"/>
        <v>0</v>
      </c>
      <c r="BF153" s="203">
        <f t="shared" si="45"/>
        <v>0</v>
      </c>
      <c r="BG153" s="203">
        <f t="shared" si="46"/>
        <v>0</v>
      </c>
      <c r="BH153" s="203">
        <f t="shared" si="47"/>
        <v>0</v>
      </c>
      <c r="BI153" s="203">
        <f t="shared" si="48"/>
        <v>0</v>
      </c>
      <c r="BJ153" s="23" t="s">
        <v>156</v>
      </c>
      <c r="BK153" s="203">
        <f t="shared" si="49"/>
        <v>0</v>
      </c>
      <c r="BL153" s="23" t="s">
        <v>242</v>
      </c>
      <c r="BM153" s="23" t="s">
        <v>658</v>
      </c>
    </row>
    <row r="154" spans="2:65" s="1" customFormat="1" ht="22.5" customHeight="1">
      <c r="B154" s="40"/>
      <c r="C154" s="192" t="s">
        <v>447</v>
      </c>
      <c r="D154" s="192" t="s">
        <v>150</v>
      </c>
      <c r="E154" s="193" t="s">
        <v>1150</v>
      </c>
      <c r="F154" s="194" t="s">
        <v>1151</v>
      </c>
      <c r="G154" s="195" t="s">
        <v>153</v>
      </c>
      <c r="H154" s="196">
        <v>2</v>
      </c>
      <c r="I154" s="197"/>
      <c r="J154" s="198">
        <f t="shared" si="40"/>
        <v>0</v>
      </c>
      <c r="K154" s="194" t="s">
        <v>21</v>
      </c>
      <c r="L154" s="60"/>
      <c r="M154" s="199" t="s">
        <v>21</v>
      </c>
      <c r="N154" s="200" t="s">
        <v>42</v>
      </c>
      <c r="O154" s="41"/>
      <c r="P154" s="201">
        <f t="shared" si="41"/>
        <v>0</v>
      </c>
      <c r="Q154" s="201">
        <v>0</v>
      </c>
      <c r="R154" s="201">
        <f t="shared" si="42"/>
        <v>0</v>
      </c>
      <c r="S154" s="201">
        <v>0</v>
      </c>
      <c r="T154" s="202">
        <f t="shared" si="43"/>
        <v>0</v>
      </c>
      <c r="AR154" s="23" t="s">
        <v>242</v>
      </c>
      <c r="AT154" s="23" t="s">
        <v>150</v>
      </c>
      <c r="AU154" s="23" t="s">
        <v>156</v>
      </c>
      <c r="AY154" s="23" t="s">
        <v>147</v>
      </c>
      <c r="BE154" s="203">
        <f t="shared" si="44"/>
        <v>0</v>
      </c>
      <c r="BF154" s="203">
        <f t="shared" si="45"/>
        <v>0</v>
      </c>
      <c r="BG154" s="203">
        <f t="shared" si="46"/>
        <v>0</v>
      </c>
      <c r="BH154" s="203">
        <f t="shared" si="47"/>
        <v>0</v>
      </c>
      <c r="BI154" s="203">
        <f t="shared" si="48"/>
        <v>0</v>
      </c>
      <c r="BJ154" s="23" t="s">
        <v>156</v>
      </c>
      <c r="BK154" s="203">
        <f t="shared" si="49"/>
        <v>0</v>
      </c>
      <c r="BL154" s="23" t="s">
        <v>242</v>
      </c>
      <c r="BM154" s="23" t="s">
        <v>667</v>
      </c>
    </row>
    <row r="155" spans="2:65" s="1" customFormat="1" ht="22.5" customHeight="1">
      <c r="B155" s="40"/>
      <c r="C155" s="192" t="s">
        <v>451</v>
      </c>
      <c r="D155" s="192" t="s">
        <v>150</v>
      </c>
      <c r="E155" s="193" t="s">
        <v>1152</v>
      </c>
      <c r="F155" s="194" t="s">
        <v>1153</v>
      </c>
      <c r="G155" s="195" t="s">
        <v>153</v>
      </c>
      <c r="H155" s="196">
        <v>2</v>
      </c>
      <c r="I155" s="197"/>
      <c r="J155" s="198">
        <f t="shared" si="40"/>
        <v>0</v>
      </c>
      <c r="K155" s="194" t="s">
        <v>21</v>
      </c>
      <c r="L155" s="60"/>
      <c r="M155" s="199" t="s">
        <v>21</v>
      </c>
      <c r="N155" s="200" t="s">
        <v>42</v>
      </c>
      <c r="O155" s="41"/>
      <c r="P155" s="201">
        <f t="shared" si="41"/>
        <v>0</v>
      </c>
      <c r="Q155" s="201">
        <v>0</v>
      </c>
      <c r="R155" s="201">
        <f t="shared" si="42"/>
        <v>0</v>
      </c>
      <c r="S155" s="201">
        <v>0</v>
      </c>
      <c r="T155" s="202">
        <f t="shared" si="43"/>
        <v>0</v>
      </c>
      <c r="AR155" s="23" t="s">
        <v>242</v>
      </c>
      <c r="AT155" s="23" t="s">
        <v>150</v>
      </c>
      <c r="AU155" s="23" t="s">
        <v>156</v>
      </c>
      <c r="AY155" s="23" t="s">
        <v>147</v>
      </c>
      <c r="BE155" s="203">
        <f t="shared" si="44"/>
        <v>0</v>
      </c>
      <c r="BF155" s="203">
        <f t="shared" si="45"/>
        <v>0</v>
      </c>
      <c r="BG155" s="203">
        <f t="shared" si="46"/>
        <v>0</v>
      </c>
      <c r="BH155" s="203">
        <f t="shared" si="47"/>
        <v>0</v>
      </c>
      <c r="BI155" s="203">
        <f t="shared" si="48"/>
        <v>0</v>
      </c>
      <c r="BJ155" s="23" t="s">
        <v>156</v>
      </c>
      <c r="BK155" s="203">
        <f t="shared" si="49"/>
        <v>0</v>
      </c>
      <c r="BL155" s="23" t="s">
        <v>242</v>
      </c>
      <c r="BM155" s="23" t="s">
        <v>675</v>
      </c>
    </row>
    <row r="156" spans="2:65" s="1" customFormat="1" ht="22.5" customHeight="1">
      <c r="B156" s="40"/>
      <c r="C156" s="231" t="s">
        <v>455</v>
      </c>
      <c r="D156" s="231" t="s">
        <v>243</v>
      </c>
      <c r="E156" s="232" t="s">
        <v>1154</v>
      </c>
      <c r="F156" s="233" t="s">
        <v>1155</v>
      </c>
      <c r="G156" s="234" t="s">
        <v>153</v>
      </c>
      <c r="H156" s="235">
        <v>6</v>
      </c>
      <c r="I156" s="236"/>
      <c r="J156" s="237">
        <f t="shared" si="40"/>
        <v>0</v>
      </c>
      <c r="K156" s="233" t="s">
        <v>21</v>
      </c>
      <c r="L156" s="238"/>
      <c r="M156" s="239" t="s">
        <v>21</v>
      </c>
      <c r="N156" s="240" t="s">
        <v>42</v>
      </c>
      <c r="O156" s="41"/>
      <c r="P156" s="201">
        <f t="shared" si="41"/>
        <v>0</v>
      </c>
      <c r="Q156" s="201">
        <v>0</v>
      </c>
      <c r="R156" s="201">
        <f t="shared" si="42"/>
        <v>0</v>
      </c>
      <c r="S156" s="201">
        <v>0</v>
      </c>
      <c r="T156" s="202">
        <f t="shared" si="43"/>
        <v>0</v>
      </c>
      <c r="AR156" s="23" t="s">
        <v>332</v>
      </c>
      <c r="AT156" s="23" t="s">
        <v>243</v>
      </c>
      <c r="AU156" s="23" t="s">
        <v>156</v>
      </c>
      <c r="AY156" s="23" t="s">
        <v>147</v>
      </c>
      <c r="BE156" s="203">
        <f t="shared" si="44"/>
        <v>0</v>
      </c>
      <c r="BF156" s="203">
        <f t="shared" si="45"/>
        <v>0</v>
      </c>
      <c r="BG156" s="203">
        <f t="shared" si="46"/>
        <v>0</v>
      </c>
      <c r="BH156" s="203">
        <f t="shared" si="47"/>
        <v>0</v>
      </c>
      <c r="BI156" s="203">
        <f t="shared" si="48"/>
        <v>0</v>
      </c>
      <c r="BJ156" s="23" t="s">
        <v>156</v>
      </c>
      <c r="BK156" s="203">
        <f t="shared" si="49"/>
        <v>0</v>
      </c>
      <c r="BL156" s="23" t="s">
        <v>242</v>
      </c>
      <c r="BM156" s="23" t="s">
        <v>684</v>
      </c>
    </row>
    <row r="157" spans="2:65" s="1" customFormat="1" ht="22.5" customHeight="1">
      <c r="B157" s="40"/>
      <c r="C157" s="231" t="s">
        <v>460</v>
      </c>
      <c r="D157" s="231" t="s">
        <v>243</v>
      </c>
      <c r="E157" s="232" t="s">
        <v>1156</v>
      </c>
      <c r="F157" s="233" t="s">
        <v>1157</v>
      </c>
      <c r="G157" s="234" t="s">
        <v>153</v>
      </c>
      <c r="H157" s="235">
        <v>14</v>
      </c>
      <c r="I157" s="236"/>
      <c r="J157" s="237">
        <f t="shared" si="40"/>
        <v>0</v>
      </c>
      <c r="K157" s="233" t="s">
        <v>21</v>
      </c>
      <c r="L157" s="238"/>
      <c r="M157" s="239" t="s">
        <v>21</v>
      </c>
      <c r="N157" s="240" t="s">
        <v>42</v>
      </c>
      <c r="O157" s="41"/>
      <c r="P157" s="201">
        <f t="shared" si="41"/>
        <v>0</v>
      </c>
      <c r="Q157" s="201">
        <v>0</v>
      </c>
      <c r="R157" s="201">
        <f t="shared" si="42"/>
        <v>0</v>
      </c>
      <c r="S157" s="201">
        <v>0</v>
      </c>
      <c r="T157" s="202">
        <f t="shared" si="43"/>
        <v>0</v>
      </c>
      <c r="AR157" s="23" t="s">
        <v>332</v>
      </c>
      <c r="AT157" s="23" t="s">
        <v>243</v>
      </c>
      <c r="AU157" s="23" t="s">
        <v>156</v>
      </c>
      <c r="AY157" s="23" t="s">
        <v>147</v>
      </c>
      <c r="BE157" s="203">
        <f t="shared" si="44"/>
        <v>0</v>
      </c>
      <c r="BF157" s="203">
        <f t="shared" si="45"/>
        <v>0</v>
      </c>
      <c r="BG157" s="203">
        <f t="shared" si="46"/>
        <v>0</v>
      </c>
      <c r="BH157" s="203">
        <f t="shared" si="47"/>
        <v>0</v>
      </c>
      <c r="BI157" s="203">
        <f t="shared" si="48"/>
        <v>0</v>
      </c>
      <c r="BJ157" s="23" t="s">
        <v>156</v>
      </c>
      <c r="BK157" s="203">
        <f t="shared" si="49"/>
        <v>0</v>
      </c>
      <c r="BL157" s="23" t="s">
        <v>242</v>
      </c>
      <c r="BM157" s="23" t="s">
        <v>693</v>
      </c>
    </row>
    <row r="158" spans="2:65" s="1" customFormat="1" ht="22.5" customHeight="1">
      <c r="B158" s="40"/>
      <c r="C158" s="231" t="s">
        <v>464</v>
      </c>
      <c r="D158" s="231" t="s">
        <v>243</v>
      </c>
      <c r="E158" s="232" t="s">
        <v>1158</v>
      </c>
      <c r="F158" s="233" t="s">
        <v>1159</v>
      </c>
      <c r="G158" s="234" t="s">
        <v>153</v>
      </c>
      <c r="H158" s="235">
        <v>1</v>
      </c>
      <c r="I158" s="236"/>
      <c r="J158" s="237">
        <f t="shared" si="40"/>
        <v>0</v>
      </c>
      <c r="K158" s="233" t="s">
        <v>21</v>
      </c>
      <c r="L158" s="238"/>
      <c r="M158" s="239" t="s">
        <v>21</v>
      </c>
      <c r="N158" s="240" t="s">
        <v>42</v>
      </c>
      <c r="O158" s="41"/>
      <c r="P158" s="201">
        <f t="shared" si="41"/>
        <v>0</v>
      </c>
      <c r="Q158" s="201">
        <v>0</v>
      </c>
      <c r="R158" s="201">
        <f t="shared" si="42"/>
        <v>0</v>
      </c>
      <c r="S158" s="201">
        <v>0</v>
      </c>
      <c r="T158" s="202">
        <f t="shared" si="43"/>
        <v>0</v>
      </c>
      <c r="AR158" s="23" t="s">
        <v>332</v>
      </c>
      <c r="AT158" s="23" t="s">
        <v>243</v>
      </c>
      <c r="AU158" s="23" t="s">
        <v>156</v>
      </c>
      <c r="AY158" s="23" t="s">
        <v>147</v>
      </c>
      <c r="BE158" s="203">
        <f t="shared" si="44"/>
        <v>0</v>
      </c>
      <c r="BF158" s="203">
        <f t="shared" si="45"/>
        <v>0</v>
      </c>
      <c r="BG158" s="203">
        <f t="shared" si="46"/>
        <v>0</v>
      </c>
      <c r="BH158" s="203">
        <f t="shared" si="47"/>
        <v>0</v>
      </c>
      <c r="BI158" s="203">
        <f t="shared" si="48"/>
        <v>0</v>
      </c>
      <c r="BJ158" s="23" t="s">
        <v>156</v>
      </c>
      <c r="BK158" s="203">
        <f t="shared" si="49"/>
        <v>0</v>
      </c>
      <c r="BL158" s="23" t="s">
        <v>242</v>
      </c>
      <c r="BM158" s="23" t="s">
        <v>704</v>
      </c>
    </row>
    <row r="159" spans="2:65" s="1" customFormat="1" ht="22.5" customHeight="1">
      <c r="B159" s="40"/>
      <c r="C159" s="231" t="s">
        <v>468</v>
      </c>
      <c r="D159" s="231" t="s">
        <v>243</v>
      </c>
      <c r="E159" s="232" t="s">
        <v>1160</v>
      </c>
      <c r="F159" s="233" t="s">
        <v>1161</v>
      </c>
      <c r="G159" s="234" t="s">
        <v>153</v>
      </c>
      <c r="H159" s="235">
        <v>6</v>
      </c>
      <c r="I159" s="236"/>
      <c r="J159" s="237">
        <f t="shared" si="40"/>
        <v>0</v>
      </c>
      <c r="K159" s="233" t="s">
        <v>21</v>
      </c>
      <c r="L159" s="238"/>
      <c r="M159" s="239" t="s">
        <v>21</v>
      </c>
      <c r="N159" s="240" t="s">
        <v>42</v>
      </c>
      <c r="O159" s="41"/>
      <c r="P159" s="201">
        <f t="shared" si="41"/>
        <v>0</v>
      </c>
      <c r="Q159" s="201">
        <v>0</v>
      </c>
      <c r="R159" s="201">
        <f t="shared" si="42"/>
        <v>0</v>
      </c>
      <c r="S159" s="201">
        <v>0</v>
      </c>
      <c r="T159" s="202">
        <f t="shared" si="43"/>
        <v>0</v>
      </c>
      <c r="AR159" s="23" t="s">
        <v>332</v>
      </c>
      <c r="AT159" s="23" t="s">
        <v>243</v>
      </c>
      <c r="AU159" s="23" t="s">
        <v>156</v>
      </c>
      <c r="AY159" s="23" t="s">
        <v>147</v>
      </c>
      <c r="BE159" s="203">
        <f t="shared" si="44"/>
        <v>0</v>
      </c>
      <c r="BF159" s="203">
        <f t="shared" si="45"/>
        <v>0</v>
      </c>
      <c r="BG159" s="203">
        <f t="shared" si="46"/>
        <v>0</v>
      </c>
      <c r="BH159" s="203">
        <f t="shared" si="47"/>
        <v>0</v>
      </c>
      <c r="BI159" s="203">
        <f t="shared" si="48"/>
        <v>0</v>
      </c>
      <c r="BJ159" s="23" t="s">
        <v>156</v>
      </c>
      <c r="BK159" s="203">
        <f t="shared" si="49"/>
        <v>0</v>
      </c>
      <c r="BL159" s="23" t="s">
        <v>242</v>
      </c>
      <c r="BM159" s="23" t="s">
        <v>718</v>
      </c>
    </row>
    <row r="160" spans="2:65" s="1" customFormat="1" ht="22.5" customHeight="1">
      <c r="B160" s="40"/>
      <c r="C160" s="192" t="s">
        <v>473</v>
      </c>
      <c r="D160" s="192" t="s">
        <v>150</v>
      </c>
      <c r="E160" s="193" t="s">
        <v>1467</v>
      </c>
      <c r="F160" s="194" t="s">
        <v>1468</v>
      </c>
      <c r="G160" s="195" t="s">
        <v>369</v>
      </c>
      <c r="H160" s="257"/>
      <c r="I160" s="197"/>
      <c r="J160" s="198">
        <f t="shared" si="40"/>
        <v>0</v>
      </c>
      <c r="K160" s="194" t="s">
        <v>21</v>
      </c>
      <c r="L160" s="60"/>
      <c r="M160" s="199" t="s">
        <v>21</v>
      </c>
      <c r="N160" s="200" t="s">
        <v>42</v>
      </c>
      <c r="O160" s="41"/>
      <c r="P160" s="201">
        <f t="shared" si="41"/>
        <v>0</v>
      </c>
      <c r="Q160" s="201">
        <v>0</v>
      </c>
      <c r="R160" s="201">
        <f t="shared" si="42"/>
        <v>0</v>
      </c>
      <c r="S160" s="201">
        <v>0</v>
      </c>
      <c r="T160" s="202">
        <f t="shared" si="43"/>
        <v>0</v>
      </c>
      <c r="AR160" s="23" t="s">
        <v>242</v>
      </c>
      <c r="AT160" s="23" t="s">
        <v>150</v>
      </c>
      <c r="AU160" s="23" t="s">
        <v>156</v>
      </c>
      <c r="AY160" s="23" t="s">
        <v>147</v>
      </c>
      <c r="BE160" s="203">
        <f t="shared" si="44"/>
        <v>0</v>
      </c>
      <c r="BF160" s="203">
        <f t="shared" si="45"/>
        <v>0</v>
      </c>
      <c r="BG160" s="203">
        <f t="shared" si="46"/>
        <v>0</v>
      </c>
      <c r="BH160" s="203">
        <f t="shared" si="47"/>
        <v>0</v>
      </c>
      <c r="BI160" s="203">
        <f t="shared" si="48"/>
        <v>0</v>
      </c>
      <c r="BJ160" s="23" t="s">
        <v>156</v>
      </c>
      <c r="BK160" s="203">
        <f t="shared" si="49"/>
        <v>0</v>
      </c>
      <c r="BL160" s="23" t="s">
        <v>242</v>
      </c>
      <c r="BM160" s="23" t="s">
        <v>729</v>
      </c>
    </row>
    <row r="161" spans="2:65" s="10" customFormat="1" ht="29.85" customHeight="1">
      <c r="B161" s="175"/>
      <c r="C161" s="176"/>
      <c r="D161" s="189" t="s">
        <v>69</v>
      </c>
      <c r="E161" s="190" t="s">
        <v>1165</v>
      </c>
      <c r="F161" s="190" t="s">
        <v>1469</v>
      </c>
      <c r="G161" s="176"/>
      <c r="H161" s="176"/>
      <c r="I161" s="179"/>
      <c r="J161" s="191">
        <f>BK161</f>
        <v>0</v>
      </c>
      <c r="K161" s="176"/>
      <c r="L161" s="181"/>
      <c r="M161" s="182"/>
      <c r="N161" s="183"/>
      <c r="O161" s="183"/>
      <c r="P161" s="184">
        <f>SUM(P162:P175)</f>
        <v>0</v>
      </c>
      <c r="Q161" s="183"/>
      <c r="R161" s="184">
        <f>SUM(R162:R175)</f>
        <v>0</v>
      </c>
      <c r="S161" s="183"/>
      <c r="T161" s="185">
        <f>SUM(T162:T175)</f>
        <v>0</v>
      </c>
      <c r="AR161" s="186" t="s">
        <v>156</v>
      </c>
      <c r="AT161" s="187" t="s">
        <v>69</v>
      </c>
      <c r="AU161" s="187" t="s">
        <v>78</v>
      </c>
      <c r="AY161" s="186" t="s">
        <v>147</v>
      </c>
      <c r="BK161" s="188">
        <f>SUM(BK162:BK175)</f>
        <v>0</v>
      </c>
    </row>
    <row r="162" spans="2:65" s="1" customFormat="1" ht="22.5" customHeight="1">
      <c r="B162" s="40"/>
      <c r="C162" s="192" t="s">
        <v>477</v>
      </c>
      <c r="D162" s="192" t="s">
        <v>150</v>
      </c>
      <c r="E162" s="193" t="s">
        <v>1167</v>
      </c>
      <c r="F162" s="194" t="s">
        <v>1168</v>
      </c>
      <c r="G162" s="195" t="s">
        <v>153</v>
      </c>
      <c r="H162" s="196">
        <v>7</v>
      </c>
      <c r="I162" s="197"/>
      <c r="J162" s="198">
        <f t="shared" ref="J162:J175" si="50">ROUND(I162*H162,2)</f>
        <v>0</v>
      </c>
      <c r="K162" s="194" t="s">
        <v>21</v>
      </c>
      <c r="L162" s="60"/>
      <c r="M162" s="199" t="s">
        <v>21</v>
      </c>
      <c r="N162" s="200" t="s">
        <v>42</v>
      </c>
      <c r="O162" s="41"/>
      <c r="P162" s="201">
        <f t="shared" ref="P162:P175" si="51">O162*H162</f>
        <v>0</v>
      </c>
      <c r="Q162" s="201">
        <v>0</v>
      </c>
      <c r="R162" s="201">
        <f t="shared" ref="R162:R175" si="52">Q162*H162</f>
        <v>0</v>
      </c>
      <c r="S162" s="201">
        <v>0</v>
      </c>
      <c r="T162" s="202">
        <f t="shared" ref="T162:T175" si="53">S162*H162</f>
        <v>0</v>
      </c>
      <c r="AR162" s="23" t="s">
        <v>242</v>
      </c>
      <c r="AT162" s="23" t="s">
        <v>150</v>
      </c>
      <c r="AU162" s="23" t="s">
        <v>156</v>
      </c>
      <c r="AY162" s="23" t="s">
        <v>147</v>
      </c>
      <c r="BE162" s="203">
        <f t="shared" ref="BE162:BE175" si="54">IF(N162="základní",J162,0)</f>
        <v>0</v>
      </c>
      <c r="BF162" s="203">
        <f t="shared" ref="BF162:BF175" si="55">IF(N162="snížená",J162,0)</f>
        <v>0</v>
      </c>
      <c r="BG162" s="203">
        <f t="shared" ref="BG162:BG175" si="56">IF(N162="zákl. přenesená",J162,0)</f>
        <v>0</v>
      </c>
      <c r="BH162" s="203">
        <f t="shared" ref="BH162:BH175" si="57">IF(N162="sníž. přenesená",J162,0)</f>
        <v>0</v>
      </c>
      <c r="BI162" s="203">
        <f t="shared" ref="BI162:BI175" si="58">IF(N162="nulová",J162,0)</f>
        <v>0</v>
      </c>
      <c r="BJ162" s="23" t="s">
        <v>156</v>
      </c>
      <c r="BK162" s="203">
        <f t="shared" ref="BK162:BK175" si="59">ROUND(I162*H162,2)</f>
        <v>0</v>
      </c>
      <c r="BL162" s="23" t="s">
        <v>242</v>
      </c>
      <c r="BM162" s="23" t="s">
        <v>737</v>
      </c>
    </row>
    <row r="163" spans="2:65" s="1" customFormat="1" ht="22.5" customHeight="1">
      <c r="B163" s="40"/>
      <c r="C163" s="192" t="s">
        <v>481</v>
      </c>
      <c r="D163" s="192" t="s">
        <v>150</v>
      </c>
      <c r="E163" s="193" t="s">
        <v>1169</v>
      </c>
      <c r="F163" s="194" t="s">
        <v>1170</v>
      </c>
      <c r="G163" s="195" t="s">
        <v>153</v>
      </c>
      <c r="H163" s="196">
        <v>7</v>
      </c>
      <c r="I163" s="197"/>
      <c r="J163" s="198">
        <f t="shared" si="50"/>
        <v>0</v>
      </c>
      <c r="K163" s="194" t="s">
        <v>21</v>
      </c>
      <c r="L163" s="60"/>
      <c r="M163" s="199" t="s">
        <v>21</v>
      </c>
      <c r="N163" s="200" t="s">
        <v>42</v>
      </c>
      <c r="O163" s="41"/>
      <c r="P163" s="201">
        <f t="shared" si="51"/>
        <v>0</v>
      </c>
      <c r="Q163" s="201">
        <v>0</v>
      </c>
      <c r="R163" s="201">
        <f t="shared" si="52"/>
        <v>0</v>
      </c>
      <c r="S163" s="201">
        <v>0</v>
      </c>
      <c r="T163" s="202">
        <f t="shared" si="53"/>
        <v>0</v>
      </c>
      <c r="AR163" s="23" t="s">
        <v>242</v>
      </c>
      <c r="AT163" s="23" t="s">
        <v>150</v>
      </c>
      <c r="AU163" s="23" t="s">
        <v>156</v>
      </c>
      <c r="AY163" s="23" t="s">
        <v>147</v>
      </c>
      <c r="BE163" s="203">
        <f t="shared" si="54"/>
        <v>0</v>
      </c>
      <c r="BF163" s="203">
        <f t="shared" si="55"/>
        <v>0</v>
      </c>
      <c r="BG163" s="203">
        <f t="shared" si="56"/>
        <v>0</v>
      </c>
      <c r="BH163" s="203">
        <f t="shared" si="57"/>
        <v>0</v>
      </c>
      <c r="BI163" s="203">
        <f t="shared" si="58"/>
        <v>0</v>
      </c>
      <c r="BJ163" s="23" t="s">
        <v>156</v>
      </c>
      <c r="BK163" s="203">
        <f t="shared" si="59"/>
        <v>0</v>
      </c>
      <c r="BL163" s="23" t="s">
        <v>242</v>
      </c>
      <c r="BM163" s="23" t="s">
        <v>745</v>
      </c>
    </row>
    <row r="164" spans="2:65" s="1" customFormat="1" ht="22.5" customHeight="1">
      <c r="B164" s="40"/>
      <c r="C164" s="192" t="s">
        <v>487</v>
      </c>
      <c r="D164" s="192" t="s">
        <v>150</v>
      </c>
      <c r="E164" s="193" t="s">
        <v>1171</v>
      </c>
      <c r="F164" s="194" t="s">
        <v>1172</v>
      </c>
      <c r="G164" s="195" t="s">
        <v>153</v>
      </c>
      <c r="H164" s="196">
        <v>7</v>
      </c>
      <c r="I164" s="197"/>
      <c r="J164" s="198">
        <f t="shared" si="50"/>
        <v>0</v>
      </c>
      <c r="K164" s="194" t="s">
        <v>21</v>
      </c>
      <c r="L164" s="60"/>
      <c r="M164" s="199" t="s">
        <v>21</v>
      </c>
      <c r="N164" s="200" t="s">
        <v>42</v>
      </c>
      <c r="O164" s="41"/>
      <c r="P164" s="201">
        <f t="shared" si="51"/>
        <v>0</v>
      </c>
      <c r="Q164" s="201">
        <v>0</v>
      </c>
      <c r="R164" s="201">
        <f t="shared" si="52"/>
        <v>0</v>
      </c>
      <c r="S164" s="201">
        <v>0</v>
      </c>
      <c r="T164" s="202">
        <f t="shared" si="53"/>
        <v>0</v>
      </c>
      <c r="AR164" s="23" t="s">
        <v>242</v>
      </c>
      <c r="AT164" s="23" t="s">
        <v>150</v>
      </c>
      <c r="AU164" s="23" t="s">
        <v>156</v>
      </c>
      <c r="AY164" s="23" t="s">
        <v>147</v>
      </c>
      <c r="BE164" s="203">
        <f t="shared" si="54"/>
        <v>0</v>
      </c>
      <c r="BF164" s="203">
        <f t="shared" si="55"/>
        <v>0</v>
      </c>
      <c r="BG164" s="203">
        <f t="shared" si="56"/>
        <v>0</v>
      </c>
      <c r="BH164" s="203">
        <f t="shared" si="57"/>
        <v>0</v>
      </c>
      <c r="BI164" s="203">
        <f t="shared" si="58"/>
        <v>0</v>
      </c>
      <c r="BJ164" s="23" t="s">
        <v>156</v>
      </c>
      <c r="BK164" s="203">
        <f t="shared" si="59"/>
        <v>0</v>
      </c>
      <c r="BL164" s="23" t="s">
        <v>242</v>
      </c>
      <c r="BM164" s="23" t="s">
        <v>753</v>
      </c>
    </row>
    <row r="165" spans="2:65" s="1" customFormat="1" ht="22.5" customHeight="1">
      <c r="B165" s="40"/>
      <c r="C165" s="192" t="s">
        <v>492</v>
      </c>
      <c r="D165" s="192" t="s">
        <v>150</v>
      </c>
      <c r="E165" s="193" t="s">
        <v>1173</v>
      </c>
      <c r="F165" s="194" t="s">
        <v>1174</v>
      </c>
      <c r="G165" s="195" t="s">
        <v>153</v>
      </c>
      <c r="H165" s="196">
        <v>6</v>
      </c>
      <c r="I165" s="197"/>
      <c r="J165" s="198">
        <f t="shared" si="50"/>
        <v>0</v>
      </c>
      <c r="K165" s="194" t="s">
        <v>21</v>
      </c>
      <c r="L165" s="60"/>
      <c r="M165" s="199" t="s">
        <v>21</v>
      </c>
      <c r="N165" s="200" t="s">
        <v>42</v>
      </c>
      <c r="O165" s="41"/>
      <c r="P165" s="201">
        <f t="shared" si="51"/>
        <v>0</v>
      </c>
      <c r="Q165" s="201">
        <v>0</v>
      </c>
      <c r="R165" s="201">
        <f t="shared" si="52"/>
        <v>0</v>
      </c>
      <c r="S165" s="201">
        <v>0</v>
      </c>
      <c r="T165" s="202">
        <f t="shared" si="53"/>
        <v>0</v>
      </c>
      <c r="AR165" s="23" t="s">
        <v>242</v>
      </c>
      <c r="AT165" s="23" t="s">
        <v>150</v>
      </c>
      <c r="AU165" s="23" t="s">
        <v>156</v>
      </c>
      <c r="AY165" s="23" t="s">
        <v>147</v>
      </c>
      <c r="BE165" s="203">
        <f t="shared" si="54"/>
        <v>0</v>
      </c>
      <c r="BF165" s="203">
        <f t="shared" si="55"/>
        <v>0</v>
      </c>
      <c r="BG165" s="203">
        <f t="shared" si="56"/>
        <v>0</v>
      </c>
      <c r="BH165" s="203">
        <f t="shared" si="57"/>
        <v>0</v>
      </c>
      <c r="BI165" s="203">
        <f t="shared" si="58"/>
        <v>0</v>
      </c>
      <c r="BJ165" s="23" t="s">
        <v>156</v>
      </c>
      <c r="BK165" s="203">
        <f t="shared" si="59"/>
        <v>0</v>
      </c>
      <c r="BL165" s="23" t="s">
        <v>242</v>
      </c>
      <c r="BM165" s="23" t="s">
        <v>761</v>
      </c>
    </row>
    <row r="166" spans="2:65" s="1" customFormat="1" ht="22.5" customHeight="1">
      <c r="B166" s="40"/>
      <c r="C166" s="192" t="s">
        <v>496</v>
      </c>
      <c r="D166" s="192" t="s">
        <v>150</v>
      </c>
      <c r="E166" s="193" t="s">
        <v>1175</v>
      </c>
      <c r="F166" s="194" t="s">
        <v>1176</v>
      </c>
      <c r="G166" s="195" t="s">
        <v>153</v>
      </c>
      <c r="H166" s="196">
        <v>1</v>
      </c>
      <c r="I166" s="197"/>
      <c r="J166" s="198">
        <f t="shared" si="50"/>
        <v>0</v>
      </c>
      <c r="K166" s="194" t="s">
        <v>21</v>
      </c>
      <c r="L166" s="60"/>
      <c r="M166" s="199" t="s">
        <v>21</v>
      </c>
      <c r="N166" s="200" t="s">
        <v>42</v>
      </c>
      <c r="O166" s="41"/>
      <c r="P166" s="201">
        <f t="shared" si="51"/>
        <v>0</v>
      </c>
      <c r="Q166" s="201">
        <v>0</v>
      </c>
      <c r="R166" s="201">
        <f t="shared" si="52"/>
        <v>0</v>
      </c>
      <c r="S166" s="201">
        <v>0</v>
      </c>
      <c r="T166" s="202">
        <f t="shared" si="53"/>
        <v>0</v>
      </c>
      <c r="AR166" s="23" t="s">
        <v>242</v>
      </c>
      <c r="AT166" s="23" t="s">
        <v>150</v>
      </c>
      <c r="AU166" s="23" t="s">
        <v>156</v>
      </c>
      <c r="AY166" s="23" t="s">
        <v>147</v>
      </c>
      <c r="BE166" s="203">
        <f t="shared" si="54"/>
        <v>0</v>
      </c>
      <c r="BF166" s="203">
        <f t="shared" si="55"/>
        <v>0</v>
      </c>
      <c r="BG166" s="203">
        <f t="shared" si="56"/>
        <v>0</v>
      </c>
      <c r="BH166" s="203">
        <f t="shared" si="57"/>
        <v>0</v>
      </c>
      <c r="BI166" s="203">
        <f t="shared" si="58"/>
        <v>0</v>
      </c>
      <c r="BJ166" s="23" t="s">
        <v>156</v>
      </c>
      <c r="BK166" s="203">
        <f t="shared" si="59"/>
        <v>0</v>
      </c>
      <c r="BL166" s="23" t="s">
        <v>242</v>
      </c>
      <c r="BM166" s="23" t="s">
        <v>769</v>
      </c>
    </row>
    <row r="167" spans="2:65" s="1" customFormat="1" ht="22.5" customHeight="1">
      <c r="B167" s="40"/>
      <c r="C167" s="192" t="s">
        <v>500</v>
      </c>
      <c r="D167" s="192" t="s">
        <v>150</v>
      </c>
      <c r="E167" s="193" t="s">
        <v>1177</v>
      </c>
      <c r="F167" s="194" t="s">
        <v>1178</v>
      </c>
      <c r="G167" s="195" t="s">
        <v>153</v>
      </c>
      <c r="H167" s="196">
        <v>7</v>
      </c>
      <c r="I167" s="197"/>
      <c r="J167" s="198">
        <f t="shared" si="50"/>
        <v>0</v>
      </c>
      <c r="K167" s="194" t="s">
        <v>21</v>
      </c>
      <c r="L167" s="60"/>
      <c r="M167" s="199" t="s">
        <v>21</v>
      </c>
      <c r="N167" s="200" t="s">
        <v>42</v>
      </c>
      <c r="O167" s="41"/>
      <c r="P167" s="201">
        <f t="shared" si="51"/>
        <v>0</v>
      </c>
      <c r="Q167" s="201">
        <v>0</v>
      </c>
      <c r="R167" s="201">
        <f t="shared" si="52"/>
        <v>0</v>
      </c>
      <c r="S167" s="201">
        <v>0</v>
      </c>
      <c r="T167" s="202">
        <f t="shared" si="53"/>
        <v>0</v>
      </c>
      <c r="AR167" s="23" t="s">
        <v>242</v>
      </c>
      <c r="AT167" s="23" t="s">
        <v>150</v>
      </c>
      <c r="AU167" s="23" t="s">
        <v>156</v>
      </c>
      <c r="AY167" s="23" t="s">
        <v>147</v>
      </c>
      <c r="BE167" s="203">
        <f t="shared" si="54"/>
        <v>0</v>
      </c>
      <c r="BF167" s="203">
        <f t="shared" si="55"/>
        <v>0</v>
      </c>
      <c r="BG167" s="203">
        <f t="shared" si="56"/>
        <v>0</v>
      </c>
      <c r="BH167" s="203">
        <f t="shared" si="57"/>
        <v>0</v>
      </c>
      <c r="BI167" s="203">
        <f t="shared" si="58"/>
        <v>0</v>
      </c>
      <c r="BJ167" s="23" t="s">
        <v>156</v>
      </c>
      <c r="BK167" s="203">
        <f t="shared" si="59"/>
        <v>0</v>
      </c>
      <c r="BL167" s="23" t="s">
        <v>242</v>
      </c>
      <c r="BM167" s="23" t="s">
        <v>777</v>
      </c>
    </row>
    <row r="168" spans="2:65" s="1" customFormat="1" ht="22.5" customHeight="1">
      <c r="B168" s="40"/>
      <c r="C168" s="192" t="s">
        <v>504</v>
      </c>
      <c r="D168" s="192" t="s">
        <v>150</v>
      </c>
      <c r="E168" s="193" t="s">
        <v>1179</v>
      </c>
      <c r="F168" s="194" t="s">
        <v>1180</v>
      </c>
      <c r="G168" s="195" t="s">
        <v>165</v>
      </c>
      <c r="H168" s="196">
        <v>20</v>
      </c>
      <c r="I168" s="197"/>
      <c r="J168" s="198">
        <f t="shared" si="50"/>
        <v>0</v>
      </c>
      <c r="K168" s="194" t="s">
        <v>21</v>
      </c>
      <c r="L168" s="60"/>
      <c r="M168" s="199" t="s">
        <v>21</v>
      </c>
      <c r="N168" s="200" t="s">
        <v>42</v>
      </c>
      <c r="O168" s="41"/>
      <c r="P168" s="201">
        <f t="shared" si="51"/>
        <v>0</v>
      </c>
      <c r="Q168" s="201">
        <v>0</v>
      </c>
      <c r="R168" s="201">
        <f t="shared" si="52"/>
        <v>0</v>
      </c>
      <c r="S168" s="201">
        <v>0</v>
      </c>
      <c r="T168" s="202">
        <f t="shared" si="53"/>
        <v>0</v>
      </c>
      <c r="AR168" s="23" t="s">
        <v>242</v>
      </c>
      <c r="AT168" s="23" t="s">
        <v>150</v>
      </c>
      <c r="AU168" s="23" t="s">
        <v>156</v>
      </c>
      <c r="AY168" s="23" t="s">
        <v>147</v>
      </c>
      <c r="BE168" s="203">
        <f t="shared" si="54"/>
        <v>0</v>
      </c>
      <c r="BF168" s="203">
        <f t="shared" si="55"/>
        <v>0</v>
      </c>
      <c r="BG168" s="203">
        <f t="shared" si="56"/>
        <v>0</v>
      </c>
      <c r="BH168" s="203">
        <f t="shared" si="57"/>
        <v>0</v>
      </c>
      <c r="BI168" s="203">
        <f t="shared" si="58"/>
        <v>0</v>
      </c>
      <c r="BJ168" s="23" t="s">
        <v>156</v>
      </c>
      <c r="BK168" s="203">
        <f t="shared" si="59"/>
        <v>0</v>
      </c>
      <c r="BL168" s="23" t="s">
        <v>242</v>
      </c>
      <c r="BM168" s="23" t="s">
        <v>785</v>
      </c>
    </row>
    <row r="169" spans="2:65" s="1" customFormat="1" ht="22.5" customHeight="1">
      <c r="B169" s="40"/>
      <c r="C169" s="231" t="s">
        <v>508</v>
      </c>
      <c r="D169" s="231" t="s">
        <v>243</v>
      </c>
      <c r="E169" s="232" t="s">
        <v>1181</v>
      </c>
      <c r="F169" s="233" t="s">
        <v>1182</v>
      </c>
      <c r="G169" s="234" t="s">
        <v>153</v>
      </c>
      <c r="H169" s="235">
        <v>1</v>
      </c>
      <c r="I169" s="236"/>
      <c r="J169" s="237">
        <f t="shared" si="50"/>
        <v>0</v>
      </c>
      <c r="K169" s="233" t="s">
        <v>21</v>
      </c>
      <c r="L169" s="238"/>
      <c r="M169" s="239" t="s">
        <v>21</v>
      </c>
      <c r="N169" s="240" t="s">
        <v>42</v>
      </c>
      <c r="O169" s="41"/>
      <c r="P169" s="201">
        <f t="shared" si="51"/>
        <v>0</v>
      </c>
      <c r="Q169" s="201">
        <v>0</v>
      </c>
      <c r="R169" s="201">
        <f t="shared" si="52"/>
        <v>0</v>
      </c>
      <c r="S169" s="201">
        <v>0</v>
      </c>
      <c r="T169" s="202">
        <f t="shared" si="53"/>
        <v>0</v>
      </c>
      <c r="AR169" s="23" t="s">
        <v>332</v>
      </c>
      <c r="AT169" s="23" t="s">
        <v>243</v>
      </c>
      <c r="AU169" s="23" t="s">
        <v>156</v>
      </c>
      <c r="AY169" s="23" t="s">
        <v>147</v>
      </c>
      <c r="BE169" s="203">
        <f t="shared" si="54"/>
        <v>0</v>
      </c>
      <c r="BF169" s="203">
        <f t="shared" si="55"/>
        <v>0</v>
      </c>
      <c r="BG169" s="203">
        <f t="shared" si="56"/>
        <v>0</v>
      </c>
      <c r="BH169" s="203">
        <f t="shared" si="57"/>
        <v>0</v>
      </c>
      <c r="BI169" s="203">
        <f t="shared" si="58"/>
        <v>0</v>
      </c>
      <c r="BJ169" s="23" t="s">
        <v>156</v>
      </c>
      <c r="BK169" s="203">
        <f t="shared" si="59"/>
        <v>0</v>
      </c>
      <c r="BL169" s="23" t="s">
        <v>242</v>
      </c>
      <c r="BM169" s="23" t="s">
        <v>799</v>
      </c>
    </row>
    <row r="170" spans="2:65" s="1" customFormat="1" ht="22.5" customHeight="1">
      <c r="B170" s="40"/>
      <c r="C170" s="231" t="s">
        <v>512</v>
      </c>
      <c r="D170" s="231" t="s">
        <v>243</v>
      </c>
      <c r="E170" s="232" t="s">
        <v>1183</v>
      </c>
      <c r="F170" s="233" t="s">
        <v>1184</v>
      </c>
      <c r="G170" s="234" t="s">
        <v>153</v>
      </c>
      <c r="H170" s="235">
        <v>1</v>
      </c>
      <c r="I170" s="236"/>
      <c r="J170" s="237">
        <f t="shared" si="50"/>
        <v>0</v>
      </c>
      <c r="K170" s="233" t="s">
        <v>21</v>
      </c>
      <c r="L170" s="238"/>
      <c r="M170" s="239" t="s">
        <v>21</v>
      </c>
      <c r="N170" s="240" t="s">
        <v>42</v>
      </c>
      <c r="O170" s="41"/>
      <c r="P170" s="201">
        <f t="shared" si="51"/>
        <v>0</v>
      </c>
      <c r="Q170" s="201">
        <v>0</v>
      </c>
      <c r="R170" s="201">
        <f t="shared" si="52"/>
        <v>0</v>
      </c>
      <c r="S170" s="201">
        <v>0</v>
      </c>
      <c r="T170" s="202">
        <f t="shared" si="53"/>
        <v>0</v>
      </c>
      <c r="AR170" s="23" t="s">
        <v>332</v>
      </c>
      <c r="AT170" s="23" t="s">
        <v>243</v>
      </c>
      <c r="AU170" s="23" t="s">
        <v>156</v>
      </c>
      <c r="AY170" s="23" t="s">
        <v>147</v>
      </c>
      <c r="BE170" s="203">
        <f t="shared" si="54"/>
        <v>0</v>
      </c>
      <c r="BF170" s="203">
        <f t="shared" si="55"/>
        <v>0</v>
      </c>
      <c r="BG170" s="203">
        <f t="shared" si="56"/>
        <v>0</v>
      </c>
      <c r="BH170" s="203">
        <f t="shared" si="57"/>
        <v>0</v>
      </c>
      <c r="BI170" s="203">
        <f t="shared" si="58"/>
        <v>0</v>
      </c>
      <c r="BJ170" s="23" t="s">
        <v>156</v>
      </c>
      <c r="BK170" s="203">
        <f t="shared" si="59"/>
        <v>0</v>
      </c>
      <c r="BL170" s="23" t="s">
        <v>242</v>
      </c>
      <c r="BM170" s="23" t="s">
        <v>812</v>
      </c>
    </row>
    <row r="171" spans="2:65" s="1" customFormat="1" ht="22.5" customHeight="1">
      <c r="B171" s="40"/>
      <c r="C171" s="231" t="s">
        <v>516</v>
      </c>
      <c r="D171" s="231" t="s">
        <v>243</v>
      </c>
      <c r="E171" s="232" t="s">
        <v>1185</v>
      </c>
      <c r="F171" s="233" t="s">
        <v>1186</v>
      </c>
      <c r="G171" s="234" t="s">
        <v>153</v>
      </c>
      <c r="H171" s="235">
        <v>1</v>
      </c>
      <c r="I171" s="236"/>
      <c r="J171" s="237">
        <f t="shared" si="50"/>
        <v>0</v>
      </c>
      <c r="K171" s="233" t="s">
        <v>21</v>
      </c>
      <c r="L171" s="238"/>
      <c r="M171" s="239" t="s">
        <v>21</v>
      </c>
      <c r="N171" s="240" t="s">
        <v>42</v>
      </c>
      <c r="O171" s="41"/>
      <c r="P171" s="201">
        <f t="shared" si="51"/>
        <v>0</v>
      </c>
      <c r="Q171" s="201">
        <v>0</v>
      </c>
      <c r="R171" s="201">
        <f t="shared" si="52"/>
        <v>0</v>
      </c>
      <c r="S171" s="201">
        <v>0</v>
      </c>
      <c r="T171" s="202">
        <f t="shared" si="53"/>
        <v>0</v>
      </c>
      <c r="AR171" s="23" t="s">
        <v>332</v>
      </c>
      <c r="AT171" s="23" t="s">
        <v>243</v>
      </c>
      <c r="AU171" s="23" t="s">
        <v>156</v>
      </c>
      <c r="AY171" s="23" t="s">
        <v>147</v>
      </c>
      <c r="BE171" s="203">
        <f t="shared" si="54"/>
        <v>0</v>
      </c>
      <c r="BF171" s="203">
        <f t="shared" si="55"/>
        <v>0</v>
      </c>
      <c r="BG171" s="203">
        <f t="shared" si="56"/>
        <v>0</v>
      </c>
      <c r="BH171" s="203">
        <f t="shared" si="57"/>
        <v>0</v>
      </c>
      <c r="BI171" s="203">
        <f t="shared" si="58"/>
        <v>0</v>
      </c>
      <c r="BJ171" s="23" t="s">
        <v>156</v>
      </c>
      <c r="BK171" s="203">
        <f t="shared" si="59"/>
        <v>0</v>
      </c>
      <c r="BL171" s="23" t="s">
        <v>242</v>
      </c>
      <c r="BM171" s="23" t="s">
        <v>822</v>
      </c>
    </row>
    <row r="172" spans="2:65" s="1" customFormat="1" ht="22.5" customHeight="1">
      <c r="B172" s="40"/>
      <c r="C172" s="231" t="s">
        <v>520</v>
      </c>
      <c r="D172" s="231" t="s">
        <v>243</v>
      </c>
      <c r="E172" s="232" t="s">
        <v>1187</v>
      </c>
      <c r="F172" s="233" t="s">
        <v>1188</v>
      </c>
      <c r="G172" s="234" t="s">
        <v>153</v>
      </c>
      <c r="H172" s="235">
        <v>1</v>
      </c>
      <c r="I172" s="236"/>
      <c r="J172" s="237">
        <f t="shared" si="50"/>
        <v>0</v>
      </c>
      <c r="K172" s="233" t="s">
        <v>21</v>
      </c>
      <c r="L172" s="238"/>
      <c r="M172" s="239" t="s">
        <v>21</v>
      </c>
      <c r="N172" s="240" t="s">
        <v>42</v>
      </c>
      <c r="O172" s="41"/>
      <c r="P172" s="201">
        <f t="shared" si="51"/>
        <v>0</v>
      </c>
      <c r="Q172" s="201">
        <v>0</v>
      </c>
      <c r="R172" s="201">
        <f t="shared" si="52"/>
        <v>0</v>
      </c>
      <c r="S172" s="201">
        <v>0</v>
      </c>
      <c r="T172" s="202">
        <f t="shared" si="53"/>
        <v>0</v>
      </c>
      <c r="AR172" s="23" t="s">
        <v>332</v>
      </c>
      <c r="AT172" s="23" t="s">
        <v>243</v>
      </c>
      <c r="AU172" s="23" t="s">
        <v>156</v>
      </c>
      <c r="AY172" s="23" t="s">
        <v>147</v>
      </c>
      <c r="BE172" s="203">
        <f t="shared" si="54"/>
        <v>0</v>
      </c>
      <c r="BF172" s="203">
        <f t="shared" si="55"/>
        <v>0</v>
      </c>
      <c r="BG172" s="203">
        <f t="shared" si="56"/>
        <v>0</v>
      </c>
      <c r="BH172" s="203">
        <f t="shared" si="57"/>
        <v>0</v>
      </c>
      <c r="BI172" s="203">
        <f t="shared" si="58"/>
        <v>0</v>
      </c>
      <c r="BJ172" s="23" t="s">
        <v>156</v>
      </c>
      <c r="BK172" s="203">
        <f t="shared" si="59"/>
        <v>0</v>
      </c>
      <c r="BL172" s="23" t="s">
        <v>242</v>
      </c>
      <c r="BM172" s="23" t="s">
        <v>831</v>
      </c>
    </row>
    <row r="173" spans="2:65" s="1" customFormat="1" ht="22.5" customHeight="1">
      <c r="B173" s="40"/>
      <c r="C173" s="231" t="s">
        <v>524</v>
      </c>
      <c r="D173" s="231" t="s">
        <v>243</v>
      </c>
      <c r="E173" s="232" t="s">
        <v>1189</v>
      </c>
      <c r="F173" s="233" t="s">
        <v>1190</v>
      </c>
      <c r="G173" s="234" t="s">
        <v>153</v>
      </c>
      <c r="H173" s="235">
        <v>1</v>
      </c>
      <c r="I173" s="236"/>
      <c r="J173" s="237">
        <f t="shared" si="50"/>
        <v>0</v>
      </c>
      <c r="K173" s="233" t="s">
        <v>21</v>
      </c>
      <c r="L173" s="238"/>
      <c r="M173" s="239" t="s">
        <v>21</v>
      </c>
      <c r="N173" s="240" t="s">
        <v>42</v>
      </c>
      <c r="O173" s="41"/>
      <c r="P173" s="201">
        <f t="shared" si="51"/>
        <v>0</v>
      </c>
      <c r="Q173" s="201">
        <v>0</v>
      </c>
      <c r="R173" s="201">
        <f t="shared" si="52"/>
        <v>0</v>
      </c>
      <c r="S173" s="201">
        <v>0</v>
      </c>
      <c r="T173" s="202">
        <f t="shared" si="53"/>
        <v>0</v>
      </c>
      <c r="AR173" s="23" t="s">
        <v>332</v>
      </c>
      <c r="AT173" s="23" t="s">
        <v>243</v>
      </c>
      <c r="AU173" s="23" t="s">
        <v>156</v>
      </c>
      <c r="AY173" s="23" t="s">
        <v>147</v>
      </c>
      <c r="BE173" s="203">
        <f t="shared" si="54"/>
        <v>0</v>
      </c>
      <c r="BF173" s="203">
        <f t="shared" si="55"/>
        <v>0</v>
      </c>
      <c r="BG173" s="203">
        <f t="shared" si="56"/>
        <v>0</v>
      </c>
      <c r="BH173" s="203">
        <f t="shared" si="57"/>
        <v>0</v>
      </c>
      <c r="BI173" s="203">
        <f t="shared" si="58"/>
        <v>0</v>
      </c>
      <c r="BJ173" s="23" t="s">
        <v>156</v>
      </c>
      <c r="BK173" s="203">
        <f t="shared" si="59"/>
        <v>0</v>
      </c>
      <c r="BL173" s="23" t="s">
        <v>242</v>
      </c>
      <c r="BM173" s="23" t="s">
        <v>840</v>
      </c>
    </row>
    <row r="174" spans="2:65" s="1" customFormat="1" ht="22.5" customHeight="1">
      <c r="B174" s="40"/>
      <c r="C174" s="231" t="s">
        <v>528</v>
      </c>
      <c r="D174" s="231" t="s">
        <v>243</v>
      </c>
      <c r="E174" s="232" t="s">
        <v>1191</v>
      </c>
      <c r="F174" s="233" t="s">
        <v>1192</v>
      </c>
      <c r="G174" s="234" t="s">
        <v>153</v>
      </c>
      <c r="H174" s="235">
        <v>2</v>
      </c>
      <c r="I174" s="236"/>
      <c r="J174" s="237">
        <f t="shared" si="50"/>
        <v>0</v>
      </c>
      <c r="K174" s="233" t="s">
        <v>21</v>
      </c>
      <c r="L174" s="238"/>
      <c r="M174" s="239" t="s">
        <v>21</v>
      </c>
      <c r="N174" s="240" t="s">
        <v>42</v>
      </c>
      <c r="O174" s="41"/>
      <c r="P174" s="201">
        <f t="shared" si="51"/>
        <v>0</v>
      </c>
      <c r="Q174" s="201">
        <v>0</v>
      </c>
      <c r="R174" s="201">
        <f t="shared" si="52"/>
        <v>0</v>
      </c>
      <c r="S174" s="201">
        <v>0</v>
      </c>
      <c r="T174" s="202">
        <f t="shared" si="53"/>
        <v>0</v>
      </c>
      <c r="AR174" s="23" t="s">
        <v>332</v>
      </c>
      <c r="AT174" s="23" t="s">
        <v>243</v>
      </c>
      <c r="AU174" s="23" t="s">
        <v>156</v>
      </c>
      <c r="AY174" s="23" t="s">
        <v>147</v>
      </c>
      <c r="BE174" s="203">
        <f t="shared" si="54"/>
        <v>0</v>
      </c>
      <c r="BF174" s="203">
        <f t="shared" si="55"/>
        <v>0</v>
      </c>
      <c r="BG174" s="203">
        <f t="shared" si="56"/>
        <v>0</v>
      </c>
      <c r="BH174" s="203">
        <f t="shared" si="57"/>
        <v>0</v>
      </c>
      <c r="BI174" s="203">
        <f t="shared" si="58"/>
        <v>0</v>
      </c>
      <c r="BJ174" s="23" t="s">
        <v>156</v>
      </c>
      <c r="BK174" s="203">
        <f t="shared" si="59"/>
        <v>0</v>
      </c>
      <c r="BL174" s="23" t="s">
        <v>242</v>
      </c>
      <c r="BM174" s="23" t="s">
        <v>855</v>
      </c>
    </row>
    <row r="175" spans="2:65" s="1" customFormat="1" ht="22.5" customHeight="1">
      <c r="B175" s="40"/>
      <c r="C175" s="192" t="s">
        <v>532</v>
      </c>
      <c r="D175" s="192" t="s">
        <v>150</v>
      </c>
      <c r="E175" s="193" t="s">
        <v>1470</v>
      </c>
      <c r="F175" s="194" t="s">
        <v>1471</v>
      </c>
      <c r="G175" s="195" t="s">
        <v>369</v>
      </c>
      <c r="H175" s="257"/>
      <c r="I175" s="197"/>
      <c r="J175" s="198">
        <f t="shared" si="50"/>
        <v>0</v>
      </c>
      <c r="K175" s="194" t="s">
        <v>21</v>
      </c>
      <c r="L175" s="60"/>
      <c r="M175" s="199" t="s">
        <v>21</v>
      </c>
      <c r="N175" s="200" t="s">
        <v>42</v>
      </c>
      <c r="O175" s="41"/>
      <c r="P175" s="201">
        <f t="shared" si="51"/>
        <v>0</v>
      </c>
      <c r="Q175" s="201">
        <v>0</v>
      </c>
      <c r="R175" s="201">
        <f t="shared" si="52"/>
        <v>0</v>
      </c>
      <c r="S175" s="201">
        <v>0</v>
      </c>
      <c r="T175" s="202">
        <f t="shared" si="53"/>
        <v>0</v>
      </c>
      <c r="AR175" s="23" t="s">
        <v>242</v>
      </c>
      <c r="AT175" s="23" t="s">
        <v>150</v>
      </c>
      <c r="AU175" s="23" t="s">
        <v>156</v>
      </c>
      <c r="AY175" s="23" t="s">
        <v>147</v>
      </c>
      <c r="BE175" s="203">
        <f t="shared" si="54"/>
        <v>0</v>
      </c>
      <c r="BF175" s="203">
        <f t="shared" si="55"/>
        <v>0</v>
      </c>
      <c r="BG175" s="203">
        <f t="shared" si="56"/>
        <v>0</v>
      </c>
      <c r="BH175" s="203">
        <f t="shared" si="57"/>
        <v>0</v>
      </c>
      <c r="BI175" s="203">
        <f t="shared" si="58"/>
        <v>0</v>
      </c>
      <c r="BJ175" s="23" t="s">
        <v>156</v>
      </c>
      <c r="BK175" s="203">
        <f t="shared" si="59"/>
        <v>0</v>
      </c>
      <c r="BL175" s="23" t="s">
        <v>242</v>
      </c>
      <c r="BM175" s="23" t="s">
        <v>866</v>
      </c>
    </row>
    <row r="176" spans="2:65" s="10" customFormat="1" ht="29.85" customHeight="1">
      <c r="B176" s="175"/>
      <c r="C176" s="176"/>
      <c r="D176" s="189" t="s">
        <v>69</v>
      </c>
      <c r="E176" s="190" t="s">
        <v>937</v>
      </c>
      <c r="F176" s="190" t="s">
        <v>1196</v>
      </c>
      <c r="G176" s="176"/>
      <c r="H176" s="176"/>
      <c r="I176" s="179"/>
      <c r="J176" s="191">
        <f>BK176</f>
        <v>0</v>
      </c>
      <c r="K176" s="176"/>
      <c r="L176" s="181"/>
      <c r="M176" s="182"/>
      <c r="N176" s="183"/>
      <c r="O176" s="183"/>
      <c r="P176" s="184">
        <f>P177</f>
        <v>0</v>
      </c>
      <c r="Q176" s="183"/>
      <c r="R176" s="184">
        <f>R177</f>
        <v>0</v>
      </c>
      <c r="S176" s="183"/>
      <c r="T176" s="185">
        <f>T177</f>
        <v>0</v>
      </c>
      <c r="AR176" s="186" t="s">
        <v>156</v>
      </c>
      <c r="AT176" s="187" t="s">
        <v>69</v>
      </c>
      <c r="AU176" s="187" t="s">
        <v>78</v>
      </c>
      <c r="AY176" s="186" t="s">
        <v>147</v>
      </c>
      <c r="BK176" s="188">
        <f>BK177</f>
        <v>0</v>
      </c>
    </row>
    <row r="177" spans="2:65" s="1" customFormat="1" ht="22.5" customHeight="1">
      <c r="B177" s="40"/>
      <c r="C177" s="192" t="s">
        <v>536</v>
      </c>
      <c r="D177" s="192" t="s">
        <v>150</v>
      </c>
      <c r="E177" s="193" t="s">
        <v>1197</v>
      </c>
      <c r="F177" s="194" t="s">
        <v>1198</v>
      </c>
      <c r="G177" s="195" t="s">
        <v>276</v>
      </c>
      <c r="H177" s="196">
        <v>86</v>
      </c>
      <c r="I177" s="197"/>
      <c r="J177" s="198">
        <f>ROUND(I177*H177,2)</f>
        <v>0</v>
      </c>
      <c r="K177" s="194" t="s">
        <v>21</v>
      </c>
      <c r="L177" s="60"/>
      <c r="M177" s="199" t="s">
        <v>21</v>
      </c>
      <c r="N177" s="200" t="s">
        <v>42</v>
      </c>
      <c r="O177" s="41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3" t="s">
        <v>242</v>
      </c>
      <c r="AT177" s="23" t="s">
        <v>150</v>
      </c>
      <c r="AU177" s="23" t="s">
        <v>156</v>
      </c>
      <c r="AY177" s="23" t="s">
        <v>147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3" t="s">
        <v>156</v>
      </c>
      <c r="BK177" s="203">
        <f>ROUND(I177*H177,2)</f>
        <v>0</v>
      </c>
      <c r="BL177" s="23" t="s">
        <v>242</v>
      </c>
      <c r="BM177" s="23" t="s">
        <v>876</v>
      </c>
    </row>
    <row r="178" spans="2:65" s="10" customFormat="1" ht="29.85" customHeight="1">
      <c r="B178" s="175"/>
      <c r="C178" s="176"/>
      <c r="D178" s="189" t="s">
        <v>69</v>
      </c>
      <c r="E178" s="190" t="s">
        <v>955</v>
      </c>
      <c r="F178" s="190" t="s">
        <v>1199</v>
      </c>
      <c r="G178" s="176"/>
      <c r="H178" s="176"/>
      <c r="I178" s="179"/>
      <c r="J178" s="191">
        <f>BK178</f>
        <v>0</v>
      </c>
      <c r="K178" s="176"/>
      <c r="L178" s="181"/>
      <c r="M178" s="182"/>
      <c r="N178" s="183"/>
      <c r="O178" s="183"/>
      <c r="P178" s="184">
        <f>P179</f>
        <v>0</v>
      </c>
      <c r="Q178" s="183"/>
      <c r="R178" s="184">
        <f>R179</f>
        <v>0</v>
      </c>
      <c r="S178" s="183"/>
      <c r="T178" s="185">
        <f>T179</f>
        <v>0</v>
      </c>
      <c r="AR178" s="186" t="s">
        <v>156</v>
      </c>
      <c r="AT178" s="187" t="s">
        <v>69</v>
      </c>
      <c r="AU178" s="187" t="s">
        <v>78</v>
      </c>
      <c r="AY178" s="186" t="s">
        <v>147</v>
      </c>
      <c r="BK178" s="188">
        <f>BK179</f>
        <v>0</v>
      </c>
    </row>
    <row r="179" spans="2:65" s="1" customFormat="1" ht="22.5" customHeight="1">
      <c r="B179" s="40"/>
      <c r="C179" s="192" t="s">
        <v>540</v>
      </c>
      <c r="D179" s="192" t="s">
        <v>150</v>
      </c>
      <c r="E179" s="193" t="s">
        <v>1200</v>
      </c>
      <c r="F179" s="194" t="s">
        <v>1201</v>
      </c>
      <c r="G179" s="195" t="s">
        <v>165</v>
      </c>
      <c r="H179" s="196">
        <v>1</v>
      </c>
      <c r="I179" s="197"/>
      <c r="J179" s="198">
        <f>ROUND(I179*H179,2)</f>
        <v>0</v>
      </c>
      <c r="K179" s="194" t="s">
        <v>21</v>
      </c>
      <c r="L179" s="60"/>
      <c r="M179" s="199" t="s">
        <v>21</v>
      </c>
      <c r="N179" s="259" t="s">
        <v>42</v>
      </c>
      <c r="O179" s="260"/>
      <c r="P179" s="261">
        <f>O179*H179</f>
        <v>0</v>
      </c>
      <c r="Q179" s="261">
        <v>0</v>
      </c>
      <c r="R179" s="261">
        <f>Q179*H179</f>
        <v>0</v>
      </c>
      <c r="S179" s="261">
        <v>0</v>
      </c>
      <c r="T179" s="262">
        <f>S179*H179</f>
        <v>0</v>
      </c>
      <c r="AR179" s="23" t="s">
        <v>242</v>
      </c>
      <c r="AT179" s="23" t="s">
        <v>150</v>
      </c>
      <c r="AU179" s="23" t="s">
        <v>156</v>
      </c>
      <c r="AY179" s="23" t="s">
        <v>147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23" t="s">
        <v>156</v>
      </c>
      <c r="BK179" s="203">
        <f>ROUND(I179*H179,2)</f>
        <v>0</v>
      </c>
      <c r="BL179" s="23" t="s">
        <v>242</v>
      </c>
      <c r="BM179" s="23" t="s">
        <v>885</v>
      </c>
    </row>
    <row r="180" spans="2:65" s="1" customFormat="1" ht="6.95" customHeight="1">
      <c r="B180" s="55"/>
      <c r="C180" s="56"/>
      <c r="D180" s="56"/>
      <c r="E180" s="56"/>
      <c r="F180" s="56"/>
      <c r="G180" s="56"/>
      <c r="H180" s="56"/>
      <c r="I180" s="138"/>
      <c r="J180" s="56"/>
      <c r="K180" s="56"/>
      <c r="L180" s="60"/>
    </row>
  </sheetData>
  <sheetProtection algorithmName="SHA-512" hashValue="mZj2Hn9Ur2tguuX6JdkgqwmEfJVFa3529g1EC8aSlrfwChCBvskmFu4u7MSKJxx/8tb1aXJ8AVgPYeq2J0r9zA==" saltValue="UwMn2ZXY6tYOLSl5SaDr/A==" spinCount="100000" sheet="1" objects="1" scenarios="1" formatCells="0" formatColumns="0" formatRows="0" sort="0" autoFilter="0"/>
  <autoFilter ref="C87:K179"/>
  <mergeCells count="9"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5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95</v>
      </c>
      <c r="G1" s="386" t="s">
        <v>96</v>
      </c>
      <c r="H1" s="386"/>
      <c r="I1" s="114"/>
      <c r="J1" s="113" t="s">
        <v>97</v>
      </c>
      <c r="K1" s="112" t="s">
        <v>98</v>
      </c>
      <c r="L1" s="113" t="s">
        <v>99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3" t="s">
        <v>91</v>
      </c>
    </row>
    <row r="3" spans="1:70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78</v>
      </c>
    </row>
    <row r="4" spans="1:70" ht="36.950000000000003" customHeight="1">
      <c r="B4" s="27"/>
      <c r="C4" s="28"/>
      <c r="D4" s="29" t="s">
        <v>100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1:70" ht="22.5" customHeight="1">
      <c r="B7" s="27"/>
      <c r="C7" s="28"/>
      <c r="D7" s="28"/>
      <c r="E7" s="379" t="str">
        <f>'Rekapitulace stavby'!K6</f>
        <v>Oprava a modernizace volných bytů o velikosti 1+3 v domech Zapletalova 257/14, Sionkova 1501/7 a Chrustova 263/14,</v>
      </c>
      <c r="F7" s="380"/>
      <c r="G7" s="380"/>
      <c r="H7" s="380"/>
      <c r="I7" s="116"/>
      <c r="J7" s="28"/>
      <c r="K7" s="30"/>
    </row>
    <row r="8" spans="1:70" s="1" customFormat="1">
      <c r="B8" s="40"/>
      <c r="C8" s="41"/>
      <c r="D8" s="36" t="s">
        <v>101</v>
      </c>
      <c r="E8" s="41"/>
      <c r="F8" s="41"/>
      <c r="G8" s="41"/>
      <c r="H8" s="41"/>
      <c r="I8" s="117"/>
      <c r="J8" s="41"/>
      <c r="K8" s="44"/>
    </row>
    <row r="9" spans="1:70" s="1" customFormat="1" ht="36.950000000000003" customHeight="1">
      <c r="B9" s="40"/>
      <c r="C9" s="41"/>
      <c r="D9" s="41"/>
      <c r="E9" s="381" t="s">
        <v>1472</v>
      </c>
      <c r="F9" s="382"/>
      <c r="G9" s="382"/>
      <c r="H9" s="382"/>
      <c r="I9" s="117"/>
      <c r="J9" s="41"/>
      <c r="K9" s="44"/>
    </row>
    <row r="10" spans="1:70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5" customHeight="1">
      <c r="B12" s="40"/>
      <c r="C12" s="41"/>
      <c r="D12" s="36" t="s">
        <v>23</v>
      </c>
      <c r="E12" s="41"/>
      <c r="F12" s="34" t="s">
        <v>29</v>
      </c>
      <c r="G12" s="41"/>
      <c r="H12" s="41"/>
      <c r="I12" s="118" t="s">
        <v>25</v>
      </c>
      <c r="J12" s="119" t="str">
        <f>'Rekapitulace stavby'!AN8</f>
        <v>17.5.2017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tr">
        <f>IF('Rekapitulace stavby'!AN10="","",'Rekapitulace stavby'!AN10)</f>
        <v/>
      </c>
      <c r="K14" s="44"/>
    </row>
    <row r="15" spans="1:70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8" t="s">
        <v>30</v>
      </c>
      <c r="J15" s="34" t="str">
        <f>IF('Rekapitulace stavby'!AN11="","",'Rekapitulace stavby'!AN11)</f>
        <v/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18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8" t="s">
        <v>30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35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48" t="s">
        <v>21</v>
      </c>
      <c r="F24" s="348"/>
      <c r="G24" s="348"/>
      <c r="H24" s="348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36</v>
      </c>
      <c r="E27" s="41"/>
      <c r="F27" s="41"/>
      <c r="G27" s="41"/>
      <c r="H27" s="41"/>
      <c r="I27" s="117"/>
      <c r="J27" s="127">
        <f>ROUND(J99,2)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38</v>
      </c>
      <c r="G29" s="41"/>
      <c r="H29" s="41"/>
      <c r="I29" s="128" t="s">
        <v>37</v>
      </c>
      <c r="J29" s="45" t="s">
        <v>39</v>
      </c>
      <c r="K29" s="44"/>
    </row>
    <row r="30" spans="2:11" s="1" customFormat="1" ht="14.45" customHeight="1">
      <c r="B30" s="40"/>
      <c r="C30" s="41"/>
      <c r="D30" s="48" t="s">
        <v>40</v>
      </c>
      <c r="E30" s="48" t="s">
        <v>41</v>
      </c>
      <c r="F30" s="129">
        <f>ROUND(SUM(BE99:BE434), 2)</f>
        <v>0</v>
      </c>
      <c r="G30" s="41"/>
      <c r="H30" s="41"/>
      <c r="I30" s="130">
        <v>0.21</v>
      </c>
      <c r="J30" s="129">
        <f>ROUND(ROUND((SUM(BE99:BE434)),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42</v>
      </c>
      <c r="F31" s="129">
        <f>ROUND(SUM(BF99:BF434), 2)</f>
        <v>0</v>
      </c>
      <c r="G31" s="41"/>
      <c r="H31" s="41"/>
      <c r="I31" s="130">
        <v>0.15</v>
      </c>
      <c r="J31" s="129">
        <f>ROUND(ROUND((SUM(BF99:BF434)),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43</v>
      </c>
      <c r="F32" s="129">
        <f>ROUND(SUM(BG99:BG434),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44</v>
      </c>
      <c r="F33" s="129">
        <f>ROUND(SUM(BH99:BH434),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45</v>
      </c>
      <c r="F34" s="129">
        <f>ROUND(SUM(BI99:BI434),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46</v>
      </c>
      <c r="E36" s="78"/>
      <c r="F36" s="78"/>
      <c r="G36" s="133" t="s">
        <v>47</v>
      </c>
      <c r="H36" s="134" t="s">
        <v>48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>
      <c r="B42" s="40"/>
      <c r="C42" s="29" t="s">
        <v>103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79" t="str">
        <f>E7</f>
        <v>Oprava a modernizace volných bytů o velikosti 1+3 v domech Zapletalova 257/14, Sionkova 1501/7 a Chrustova 263/14,</v>
      </c>
      <c r="F45" s="380"/>
      <c r="G45" s="380"/>
      <c r="H45" s="380"/>
      <c r="I45" s="117"/>
      <c r="J45" s="41"/>
      <c r="K45" s="44"/>
    </row>
    <row r="46" spans="2:11" s="1" customFormat="1" ht="14.45" customHeight="1">
      <c r="B46" s="40"/>
      <c r="C46" s="36" t="s">
        <v>101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1" t="str">
        <f>E9</f>
        <v>03 - Byt č. 2 - Chrustova 263/14, k.ú. Slezská Ostrava</v>
      </c>
      <c r="F47" s="382"/>
      <c r="G47" s="382"/>
      <c r="H47" s="382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18" t="s">
        <v>25</v>
      </c>
      <c r="J49" s="119" t="str">
        <f>IF(J12="","",J12)</f>
        <v>17.5.2017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8" t="s">
        <v>33</v>
      </c>
      <c r="J51" s="34" t="str">
        <f>E21</f>
        <v xml:space="preserve"> </v>
      </c>
      <c r="K51" s="44"/>
    </row>
    <row r="52" spans="2:47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>
      <c r="B54" s="40"/>
      <c r="C54" s="143" t="s">
        <v>104</v>
      </c>
      <c r="D54" s="131"/>
      <c r="E54" s="131"/>
      <c r="F54" s="131"/>
      <c r="G54" s="131"/>
      <c r="H54" s="131"/>
      <c r="I54" s="144"/>
      <c r="J54" s="145" t="s">
        <v>105</v>
      </c>
      <c r="K54" s="146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106</v>
      </c>
      <c r="D56" s="41"/>
      <c r="E56" s="41"/>
      <c r="F56" s="41"/>
      <c r="G56" s="41"/>
      <c r="H56" s="41"/>
      <c r="I56" s="117"/>
      <c r="J56" s="127">
        <f>J99</f>
        <v>0</v>
      </c>
      <c r="K56" s="44"/>
      <c r="AU56" s="23" t="s">
        <v>107</v>
      </c>
    </row>
    <row r="57" spans="2:47" s="7" customFormat="1" ht="24.95" customHeight="1">
      <c r="B57" s="148"/>
      <c r="C57" s="149"/>
      <c r="D57" s="150" t="s">
        <v>108</v>
      </c>
      <c r="E57" s="151"/>
      <c r="F57" s="151"/>
      <c r="G57" s="151"/>
      <c r="H57" s="151"/>
      <c r="I57" s="152"/>
      <c r="J57" s="153">
        <f>J100</f>
        <v>0</v>
      </c>
      <c r="K57" s="154"/>
    </row>
    <row r="58" spans="2:47" s="8" customFormat="1" ht="19.899999999999999" customHeight="1">
      <c r="B58" s="155"/>
      <c r="C58" s="156"/>
      <c r="D58" s="157" t="s">
        <v>109</v>
      </c>
      <c r="E58" s="158"/>
      <c r="F58" s="158"/>
      <c r="G58" s="158"/>
      <c r="H58" s="158"/>
      <c r="I58" s="159"/>
      <c r="J58" s="160">
        <f>J101</f>
        <v>0</v>
      </c>
      <c r="K58" s="161"/>
    </row>
    <row r="59" spans="2:47" s="8" customFormat="1" ht="19.899999999999999" customHeight="1">
      <c r="B59" s="155"/>
      <c r="C59" s="156"/>
      <c r="D59" s="157" t="s">
        <v>110</v>
      </c>
      <c r="E59" s="158"/>
      <c r="F59" s="158"/>
      <c r="G59" s="158"/>
      <c r="H59" s="158"/>
      <c r="I59" s="159"/>
      <c r="J59" s="160">
        <f>J111</f>
        <v>0</v>
      </c>
      <c r="K59" s="161"/>
    </row>
    <row r="60" spans="2:47" s="8" customFormat="1" ht="19.899999999999999" customHeight="1">
      <c r="B60" s="155"/>
      <c r="C60" s="156"/>
      <c r="D60" s="157" t="s">
        <v>111</v>
      </c>
      <c r="E60" s="158"/>
      <c r="F60" s="158"/>
      <c r="G60" s="158"/>
      <c r="H60" s="158"/>
      <c r="I60" s="159"/>
      <c r="J60" s="160">
        <f>J156</f>
        <v>0</v>
      </c>
      <c r="K60" s="161"/>
    </row>
    <row r="61" spans="2:47" s="8" customFormat="1" ht="19.899999999999999" customHeight="1">
      <c r="B61" s="155"/>
      <c r="C61" s="156"/>
      <c r="D61" s="157" t="s">
        <v>112</v>
      </c>
      <c r="E61" s="158"/>
      <c r="F61" s="158"/>
      <c r="G61" s="158"/>
      <c r="H61" s="158"/>
      <c r="I61" s="159"/>
      <c r="J61" s="160">
        <f>J191</f>
        <v>0</v>
      </c>
      <c r="K61" s="161"/>
    </row>
    <row r="62" spans="2:47" s="8" customFormat="1" ht="19.899999999999999" customHeight="1">
      <c r="B62" s="155"/>
      <c r="C62" s="156"/>
      <c r="D62" s="157" t="s">
        <v>113</v>
      </c>
      <c r="E62" s="158"/>
      <c r="F62" s="158"/>
      <c r="G62" s="158"/>
      <c r="H62" s="158"/>
      <c r="I62" s="159"/>
      <c r="J62" s="160">
        <f>J198</f>
        <v>0</v>
      </c>
      <c r="K62" s="161"/>
    </row>
    <row r="63" spans="2:47" s="7" customFormat="1" ht="24.95" customHeight="1">
      <c r="B63" s="148"/>
      <c r="C63" s="149"/>
      <c r="D63" s="150" t="s">
        <v>114</v>
      </c>
      <c r="E63" s="151"/>
      <c r="F63" s="151"/>
      <c r="G63" s="151"/>
      <c r="H63" s="151"/>
      <c r="I63" s="152"/>
      <c r="J63" s="153">
        <f>J200</f>
        <v>0</v>
      </c>
      <c r="K63" s="154"/>
    </row>
    <row r="64" spans="2:47" s="8" customFormat="1" ht="19.899999999999999" customHeight="1">
      <c r="B64" s="155"/>
      <c r="C64" s="156"/>
      <c r="D64" s="157" t="s">
        <v>115</v>
      </c>
      <c r="E64" s="158"/>
      <c r="F64" s="158"/>
      <c r="G64" s="158"/>
      <c r="H64" s="158"/>
      <c r="I64" s="159"/>
      <c r="J64" s="160">
        <f>J201</f>
        <v>0</v>
      </c>
      <c r="K64" s="161"/>
    </row>
    <row r="65" spans="2:11" s="8" customFormat="1" ht="19.899999999999999" customHeight="1">
      <c r="B65" s="155"/>
      <c r="C65" s="156"/>
      <c r="D65" s="157" t="s">
        <v>116</v>
      </c>
      <c r="E65" s="158"/>
      <c r="F65" s="158"/>
      <c r="G65" s="158"/>
      <c r="H65" s="158"/>
      <c r="I65" s="159"/>
      <c r="J65" s="160">
        <f>J210</f>
        <v>0</v>
      </c>
      <c r="K65" s="161"/>
    </row>
    <row r="66" spans="2:11" s="8" customFormat="1" ht="19.899999999999999" customHeight="1">
      <c r="B66" s="155"/>
      <c r="C66" s="156"/>
      <c r="D66" s="157" t="s">
        <v>117</v>
      </c>
      <c r="E66" s="158"/>
      <c r="F66" s="158"/>
      <c r="G66" s="158"/>
      <c r="H66" s="158"/>
      <c r="I66" s="159"/>
      <c r="J66" s="160">
        <f>J223</f>
        <v>0</v>
      </c>
      <c r="K66" s="161"/>
    </row>
    <row r="67" spans="2:11" s="8" customFormat="1" ht="19.899999999999999" customHeight="1">
      <c r="B67" s="155"/>
      <c r="C67" s="156"/>
      <c r="D67" s="157" t="s">
        <v>118</v>
      </c>
      <c r="E67" s="158"/>
      <c r="F67" s="158"/>
      <c r="G67" s="158"/>
      <c r="H67" s="158"/>
      <c r="I67" s="159"/>
      <c r="J67" s="160">
        <f>J239</f>
        <v>0</v>
      </c>
      <c r="K67" s="161"/>
    </row>
    <row r="68" spans="2:11" s="8" customFormat="1" ht="19.899999999999999" customHeight="1">
      <c r="B68" s="155"/>
      <c r="C68" s="156"/>
      <c r="D68" s="157" t="s">
        <v>119</v>
      </c>
      <c r="E68" s="158"/>
      <c r="F68" s="158"/>
      <c r="G68" s="158"/>
      <c r="H68" s="158"/>
      <c r="I68" s="159"/>
      <c r="J68" s="160">
        <f>J261</f>
        <v>0</v>
      </c>
      <c r="K68" s="161"/>
    </row>
    <row r="69" spans="2:11" s="8" customFormat="1" ht="19.899999999999999" customHeight="1">
      <c r="B69" s="155"/>
      <c r="C69" s="156"/>
      <c r="D69" s="157" t="s">
        <v>120</v>
      </c>
      <c r="E69" s="158"/>
      <c r="F69" s="158"/>
      <c r="G69" s="158"/>
      <c r="H69" s="158"/>
      <c r="I69" s="159"/>
      <c r="J69" s="160">
        <f>J298</f>
        <v>0</v>
      </c>
      <c r="K69" s="161"/>
    </row>
    <row r="70" spans="2:11" s="8" customFormat="1" ht="19.899999999999999" customHeight="1">
      <c r="B70" s="155"/>
      <c r="C70" s="156"/>
      <c r="D70" s="157" t="s">
        <v>121</v>
      </c>
      <c r="E70" s="158"/>
      <c r="F70" s="158"/>
      <c r="G70" s="158"/>
      <c r="H70" s="158"/>
      <c r="I70" s="159"/>
      <c r="J70" s="160">
        <f>J308</f>
        <v>0</v>
      </c>
      <c r="K70" s="161"/>
    </row>
    <row r="71" spans="2:11" s="8" customFormat="1" ht="19.899999999999999" customHeight="1">
      <c r="B71" s="155"/>
      <c r="C71" s="156"/>
      <c r="D71" s="157" t="s">
        <v>122</v>
      </c>
      <c r="E71" s="158"/>
      <c r="F71" s="158"/>
      <c r="G71" s="158"/>
      <c r="H71" s="158"/>
      <c r="I71" s="159"/>
      <c r="J71" s="160">
        <f>J312</f>
        <v>0</v>
      </c>
      <c r="K71" s="161"/>
    </row>
    <row r="72" spans="2:11" s="8" customFormat="1" ht="19.899999999999999" customHeight="1">
      <c r="B72" s="155"/>
      <c r="C72" s="156"/>
      <c r="D72" s="157" t="s">
        <v>123</v>
      </c>
      <c r="E72" s="158"/>
      <c r="F72" s="158"/>
      <c r="G72" s="158"/>
      <c r="H72" s="158"/>
      <c r="I72" s="159"/>
      <c r="J72" s="160">
        <f>J332</f>
        <v>0</v>
      </c>
      <c r="K72" s="161"/>
    </row>
    <row r="73" spans="2:11" s="8" customFormat="1" ht="19.899999999999999" customHeight="1">
      <c r="B73" s="155"/>
      <c r="C73" s="156"/>
      <c r="D73" s="157" t="s">
        <v>124</v>
      </c>
      <c r="E73" s="158"/>
      <c r="F73" s="158"/>
      <c r="G73" s="158"/>
      <c r="H73" s="158"/>
      <c r="I73" s="159"/>
      <c r="J73" s="160">
        <f>J358</f>
        <v>0</v>
      </c>
      <c r="K73" s="161"/>
    </row>
    <row r="74" spans="2:11" s="8" customFormat="1" ht="19.899999999999999" customHeight="1">
      <c r="B74" s="155"/>
      <c r="C74" s="156"/>
      <c r="D74" s="157" t="s">
        <v>125</v>
      </c>
      <c r="E74" s="158"/>
      <c r="F74" s="158"/>
      <c r="G74" s="158"/>
      <c r="H74" s="158"/>
      <c r="I74" s="159"/>
      <c r="J74" s="160">
        <f>J386</f>
        <v>0</v>
      </c>
      <c r="K74" s="161"/>
    </row>
    <row r="75" spans="2:11" s="8" customFormat="1" ht="19.899999999999999" customHeight="1">
      <c r="B75" s="155"/>
      <c r="C75" s="156"/>
      <c r="D75" s="157" t="s">
        <v>126</v>
      </c>
      <c r="E75" s="158"/>
      <c r="F75" s="158"/>
      <c r="G75" s="158"/>
      <c r="H75" s="158"/>
      <c r="I75" s="159"/>
      <c r="J75" s="160">
        <f>J390</f>
        <v>0</v>
      </c>
      <c r="K75" s="161"/>
    </row>
    <row r="76" spans="2:11" s="8" customFormat="1" ht="19.899999999999999" customHeight="1">
      <c r="B76" s="155"/>
      <c r="C76" s="156"/>
      <c r="D76" s="157" t="s">
        <v>127</v>
      </c>
      <c r="E76" s="158"/>
      <c r="F76" s="158"/>
      <c r="G76" s="158"/>
      <c r="H76" s="158"/>
      <c r="I76" s="159"/>
      <c r="J76" s="160">
        <f>J406</f>
        <v>0</v>
      </c>
      <c r="K76" s="161"/>
    </row>
    <row r="77" spans="2:11" s="8" customFormat="1" ht="19.899999999999999" customHeight="1">
      <c r="B77" s="155"/>
      <c r="C77" s="156"/>
      <c r="D77" s="157" t="s">
        <v>128</v>
      </c>
      <c r="E77" s="158"/>
      <c r="F77" s="158"/>
      <c r="G77" s="158"/>
      <c r="H77" s="158"/>
      <c r="I77" s="159"/>
      <c r="J77" s="160">
        <f>J413</f>
        <v>0</v>
      </c>
      <c r="K77" s="161"/>
    </row>
    <row r="78" spans="2:11" s="7" customFormat="1" ht="24.95" customHeight="1">
      <c r="B78" s="148"/>
      <c r="C78" s="149"/>
      <c r="D78" s="150" t="s">
        <v>129</v>
      </c>
      <c r="E78" s="151"/>
      <c r="F78" s="151"/>
      <c r="G78" s="151"/>
      <c r="H78" s="151"/>
      <c r="I78" s="152"/>
      <c r="J78" s="153">
        <f>J430</f>
        <v>0</v>
      </c>
      <c r="K78" s="154"/>
    </row>
    <row r="79" spans="2:11" s="8" customFormat="1" ht="19.899999999999999" customHeight="1">
      <c r="B79" s="155"/>
      <c r="C79" s="156"/>
      <c r="D79" s="157" t="s">
        <v>130</v>
      </c>
      <c r="E79" s="158"/>
      <c r="F79" s="158"/>
      <c r="G79" s="158"/>
      <c r="H79" s="158"/>
      <c r="I79" s="159"/>
      <c r="J79" s="160">
        <f>J431</f>
        <v>0</v>
      </c>
      <c r="K79" s="161"/>
    </row>
    <row r="80" spans="2:11" s="1" customFormat="1" ht="21.75" customHeight="1">
      <c r="B80" s="40"/>
      <c r="C80" s="41"/>
      <c r="D80" s="41"/>
      <c r="E80" s="41"/>
      <c r="F80" s="41"/>
      <c r="G80" s="41"/>
      <c r="H80" s="41"/>
      <c r="I80" s="117"/>
      <c r="J80" s="41"/>
      <c r="K80" s="44"/>
    </row>
    <row r="81" spans="2:12" s="1" customFormat="1" ht="6.95" customHeight="1">
      <c r="B81" s="55"/>
      <c r="C81" s="56"/>
      <c r="D81" s="56"/>
      <c r="E81" s="56"/>
      <c r="F81" s="56"/>
      <c r="G81" s="56"/>
      <c r="H81" s="56"/>
      <c r="I81" s="138"/>
      <c r="J81" s="56"/>
      <c r="K81" s="57"/>
    </row>
    <row r="85" spans="2:12" s="1" customFormat="1" ht="6.95" customHeight="1">
      <c r="B85" s="58"/>
      <c r="C85" s="59"/>
      <c r="D85" s="59"/>
      <c r="E85" s="59"/>
      <c r="F85" s="59"/>
      <c r="G85" s="59"/>
      <c r="H85" s="59"/>
      <c r="I85" s="141"/>
      <c r="J85" s="59"/>
      <c r="K85" s="59"/>
      <c r="L85" s="60"/>
    </row>
    <row r="86" spans="2:12" s="1" customFormat="1" ht="36.950000000000003" customHeight="1">
      <c r="B86" s="40"/>
      <c r="C86" s="61" t="s">
        <v>131</v>
      </c>
      <c r="D86" s="62"/>
      <c r="E86" s="62"/>
      <c r="F86" s="62"/>
      <c r="G86" s="62"/>
      <c r="H86" s="62"/>
      <c r="I86" s="162"/>
      <c r="J86" s="62"/>
      <c r="K86" s="62"/>
      <c r="L86" s="60"/>
    </row>
    <row r="87" spans="2:12" s="1" customFormat="1" ht="6.95" customHeight="1">
      <c r="B87" s="40"/>
      <c r="C87" s="62"/>
      <c r="D87" s="62"/>
      <c r="E87" s="62"/>
      <c r="F87" s="62"/>
      <c r="G87" s="62"/>
      <c r="H87" s="62"/>
      <c r="I87" s="162"/>
      <c r="J87" s="62"/>
      <c r="K87" s="62"/>
      <c r="L87" s="60"/>
    </row>
    <row r="88" spans="2:12" s="1" customFormat="1" ht="14.45" customHeight="1">
      <c r="B88" s="40"/>
      <c r="C88" s="64" t="s">
        <v>18</v>
      </c>
      <c r="D88" s="62"/>
      <c r="E88" s="62"/>
      <c r="F88" s="62"/>
      <c r="G88" s="62"/>
      <c r="H88" s="62"/>
      <c r="I88" s="162"/>
      <c r="J88" s="62"/>
      <c r="K88" s="62"/>
      <c r="L88" s="60"/>
    </row>
    <row r="89" spans="2:12" s="1" customFormat="1" ht="22.5" customHeight="1">
      <c r="B89" s="40"/>
      <c r="C89" s="62"/>
      <c r="D89" s="62"/>
      <c r="E89" s="383" t="str">
        <f>E7</f>
        <v>Oprava a modernizace volných bytů o velikosti 1+3 v domech Zapletalova 257/14, Sionkova 1501/7 a Chrustova 263/14,</v>
      </c>
      <c r="F89" s="384"/>
      <c r="G89" s="384"/>
      <c r="H89" s="384"/>
      <c r="I89" s="162"/>
      <c r="J89" s="62"/>
      <c r="K89" s="62"/>
      <c r="L89" s="60"/>
    </row>
    <row r="90" spans="2:12" s="1" customFormat="1" ht="14.45" customHeight="1">
      <c r="B90" s="40"/>
      <c r="C90" s="64" t="s">
        <v>101</v>
      </c>
      <c r="D90" s="62"/>
      <c r="E90" s="62"/>
      <c r="F90" s="62"/>
      <c r="G90" s="62"/>
      <c r="H90" s="62"/>
      <c r="I90" s="162"/>
      <c r="J90" s="62"/>
      <c r="K90" s="62"/>
      <c r="L90" s="60"/>
    </row>
    <row r="91" spans="2:12" s="1" customFormat="1" ht="23.25" customHeight="1">
      <c r="B91" s="40"/>
      <c r="C91" s="62"/>
      <c r="D91" s="62"/>
      <c r="E91" s="359" t="str">
        <f>E9</f>
        <v>03 - Byt č. 2 - Chrustova 263/14, k.ú. Slezská Ostrava</v>
      </c>
      <c r="F91" s="385"/>
      <c r="G91" s="385"/>
      <c r="H91" s="385"/>
      <c r="I91" s="162"/>
      <c r="J91" s="62"/>
      <c r="K91" s="62"/>
      <c r="L91" s="60"/>
    </row>
    <row r="92" spans="2:12" s="1" customFormat="1" ht="6.95" customHeight="1">
      <c r="B92" s="40"/>
      <c r="C92" s="62"/>
      <c r="D92" s="62"/>
      <c r="E92" s="62"/>
      <c r="F92" s="62"/>
      <c r="G92" s="62"/>
      <c r="H92" s="62"/>
      <c r="I92" s="162"/>
      <c r="J92" s="62"/>
      <c r="K92" s="62"/>
      <c r="L92" s="60"/>
    </row>
    <row r="93" spans="2:12" s="1" customFormat="1" ht="18" customHeight="1">
      <c r="B93" s="40"/>
      <c r="C93" s="64" t="s">
        <v>23</v>
      </c>
      <c r="D93" s="62"/>
      <c r="E93" s="62"/>
      <c r="F93" s="163" t="str">
        <f>F12</f>
        <v xml:space="preserve"> </v>
      </c>
      <c r="G93" s="62"/>
      <c r="H93" s="62"/>
      <c r="I93" s="164" t="s">
        <v>25</v>
      </c>
      <c r="J93" s="72" t="str">
        <f>IF(J12="","",J12)</f>
        <v>17.5.2017</v>
      </c>
      <c r="K93" s="62"/>
      <c r="L93" s="60"/>
    </row>
    <row r="94" spans="2:12" s="1" customFormat="1" ht="6.95" customHeight="1">
      <c r="B94" s="40"/>
      <c r="C94" s="62"/>
      <c r="D94" s="62"/>
      <c r="E94" s="62"/>
      <c r="F94" s="62"/>
      <c r="G94" s="62"/>
      <c r="H94" s="62"/>
      <c r="I94" s="162"/>
      <c r="J94" s="62"/>
      <c r="K94" s="62"/>
      <c r="L94" s="60"/>
    </row>
    <row r="95" spans="2:12" s="1" customFormat="1">
      <c r="B95" s="40"/>
      <c r="C95" s="64" t="s">
        <v>27</v>
      </c>
      <c r="D95" s="62"/>
      <c r="E95" s="62"/>
      <c r="F95" s="163" t="str">
        <f>E15</f>
        <v xml:space="preserve"> </v>
      </c>
      <c r="G95" s="62"/>
      <c r="H95" s="62"/>
      <c r="I95" s="164" t="s">
        <v>33</v>
      </c>
      <c r="J95" s="163" t="str">
        <f>E21</f>
        <v xml:space="preserve"> </v>
      </c>
      <c r="K95" s="62"/>
      <c r="L95" s="60"/>
    </row>
    <row r="96" spans="2:12" s="1" customFormat="1" ht="14.45" customHeight="1">
      <c r="B96" s="40"/>
      <c r="C96" s="64" t="s">
        <v>31</v>
      </c>
      <c r="D96" s="62"/>
      <c r="E96" s="62"/>
      <c r="F96" s="163" t="str">
        <f>IF(E18="","",E18)</f>
        <v/>
      </c>
      <c r="G96" s="62"/>
      <c r="H96" s="62"/>
      <c r="I96" s="162"/>
      <c r="J96" s="62"/>
      <c r="K96" s="62"/>
      <c r="L96" s="60"/>
    </row>
    <row r="97" spans="2:65" s="1" customFormat="1" ht="10.35" customHeight="1">
      <c r="B97" s="40"/>
      <c r="C97" s="62"/>
      <c r="D97" s="62"/>
      <c r="E97" s="62"/>
      <c r="F97" s="62"/>
      <c r="G97" s="62"/>
      <c r="H97" s="62"/>
      <c r="I97" s="162"/>
      <c r="J97" s="62"/>
      <c r="K97" s="62"/>
      <c r="L97" s="60"/>
    </row>
    <row r="98" spans="2:65" s="9" customFormat="1" ht="29.25" customHeight="1">
      <c r="B98" s="165"/>
      <c r="C98" s="166" t="s">
        <v>132</v>
      </c>
      <c r="D98" s="167" t="s">
        <v>55</v>
      </c>
      <c r="E98" s="167" t="s">
        <v>51</v>
      </c>
      <c r="F98" s="167" t="s">
        <v>133</v>
      </c>
      <c r="G98" s="167" t="s">
        <v>134</v>
      </c>
      <c r="H98" s="167" t="s">
        <v>135</v>
      </c>
      <c r="I98" s="168" t="s">
        <v>136</v>
      </c>
      <c r="J98" s="167" t="s">
        <v>105</v>
      </c>
      <c r="K98" s="169" t="s">
        <v>137</v>
      </c>
      <c r="L98" s="170"/>
      <c r="M98" s="80" t="s">
        <v>138</v>
      </c>
      <c r="N98" s="81" t="s">
        <v>40</v>
      </c>
      <c r="O98" s="81" t="s">
        <v>139</v>
      </c>
      <c r="P98" s="81" t="s">
        <v>140</v>
      </c>
      <c r="Q98" s="81" t="s">
        <v>141</v>
      </c>
      <c r="R98" s="81" t="s">
        <v>142</v>
      </c>
      <c r="S98" s="81" t="s">
        <v>143</v>
      </c>
      <c r="T98" s="82" t="s">
        <v>144</v>
      </c>
    </row>
    <row r="99" spans="2:65" s="1" customFormat="1" ht="29.25" customHeight="1">
      <c r="B99" s="40"/>
      <c r="C99" s="86" t="s">
        <v>106</v>
      </c>
      <c r="D99" s="62"/>
      <c r="E99" s="62"/>
      <c r="F99" s="62"/>
      <c r="G99" s="62"/>
      <c r="H99" s="62"/>
      <c r="I99" s="162"/>
      <c r="J99" s="171">
        <f>BK99</f>
        <v>0</v>
      </c>
      <c r="K99" s="62"/>
      <c r="L99" s="60"/>
      <c r="M99" s="83"/>
      <c r="N99" s="84"/>
      <c r="O99" s="84"/>
      <c r="P99" s="172">
        <f>P100+P200+P430</f>
        <v>0</v>
      </c>
      <c r="Q99" s="84"/>
      <c r="R99" s="172">
        <f>R100+R200+R430</f>
        <v>7.4274402296000002</v>
      </c>
      <c r="S99" s="84"/>
      <c r="T99" s="173">
        <f>T100+T200+T430</f>
        <v>7.5953607800000009</v>
      </c>
      <c r="AT99" s="23" t="s">
        <v>69</v>
      </c>
      <c r="AU99" s="23" t="s">
        <v>107</v>
      </c>
      <c r="BK99" s="174">
        <f>BK100+BK200+BK430</f>
        <v>0</v>
      </c>
    </row>
    <row r="100" spans="2:65" s="10" customFormat="1" ht="37.35" customHeight="1">
      <c r="B100" s="175"/>
      <c r="C100" s="176"/>
      <c r="D100" s="177" t="s">
        <v>69</v>
      </c>
      <c r="E100" s="178" t="s">
        <v>145</v>
      </c>
      <c r="F100" s="178" t="s">
        <v>146</v>
      </c>
      <c r="G100" s="176"/>
      <c r="H100" s="176"/>
      <c r="I100" s="179"/>
      <c r="J100" s="180">
        <f>BK100</f>
        <v>0</v>
      </c>
      <c r="K100" s="176"/>
      <c r="L100" s="181"/>
      <c r="M100" s="182"/>
      <c r="N100" s="183"/>
      <c r="O100" s="183"/>
      <c r="P100" s="184">
        <f>P101+P111+P156+P191+P198</f>
        <v>0</v>
      </c>
      <c r="Q100" s="183"/>
      <c r="R100" s="184">
        <f>R101+R111+R156+R191+R198</f>
        <v>4.469671076</v>
      </c>
      <c r="S100" s="183"/>
      <c r="T100" s="185">
        <f>T101+T111+T156+T191+T198</f>
        <v>4.6804650000000008</v>
      </c>
      <c r="AR100" s="186" t="s">
        <v>78</v>
      </c>
      <c r="AT100" s="187" t="s">
        <v>69</v>
      </c>
      <c r="AU100" s="187" t="s">
        <v>70</v>
      </c>
      <c r="AY100" s="186" t="s">
        <v>147</v>
      </c>
      <c r="BK100" s="188">
        <f>BK101+BK111+BK156+BK191+BK198</f>
        <v>0</v>
      </c>
    </row>
    <row r="101" spans="2:65" s="10" customFormat="1" ht="19.899999999999999" customHeight="1">
      <c r="B101" s="175"/>
      <c r="C101" s="176"/>
      <c r="D101" s="189" t="s">
        <v>69</v>
      </c>
      <c r="E101" s="190" t="s">
        <v>148</v>
      </c>
      <c r="F101" s="190" t="s">
        <v>149</v>
      </c>
      <c r="G101" s="176"/>
      <c r="H101" s="176"/>
      <c r="I101" s="179"/>
      <c r="J101" s="191">
        <f>BK101</f>
        <v>0</v>
      </c>
      <c r="K101" s="176"/>
      <c r="L101" s="181"/>
      <c r="M101" s="182"/>
      <c r="N101" s="183"/>
      <c r="O101" s="183"/>
      <c r="P101" s="184">
        <f>SUM(P102:P110)</f>
        <v>0</v>
      </c>
      <c r="Q101" s="183"/>
      <c r="R101" s="184">
        <f>SUM(R102:R110)</f>
        <v>0.95792739999999998</v>
      </c>
      <c r="S101" s="183"/>
      <c r="T101" s="185">
        <f>SUM(T102:T110)</f>
        <v>0</v>
      </c>
      <c r="AR101" s="186" t="s">
        <v>78</v>
      </c>
      <c r="AT101" s="187" t="s">
        <v>69</v>
      </c>
      <c r="AU101" s="187" t="s">
        <v>78</v>
      </c>
      <c r="AY101" s="186" t="s">
        <v>147</v>
      </c>
      <c r="BK101" s="188">
        <f>SUM(BK102:BK110)</f>
        <v>0</v>
      </c>
    </row>
    <row r="102" spans="2:65" s="1" customFormat="1" ht="22.5" customHeight="1">
      <c r="B102" s="40"/>
      <c r="C102" s="192" t="s">
        <v>78</v>
      </c>
      <c r="D102" s="192" t="s">
        <v>150</v>
      </c>
      <c r="E102" s="193" t="s">
        <v>151</v>
      </c>
      <c r="F102" s="194" t="s">
        <v>152</v>
      </c>
      <c r="G102" s="195" t="s">
        <v>153</v>
      </c>
      <c r="H102" s="196">
        <v>7</v>
      </c>
      <c r="I102" s="197"/>
      <c r="J102" s="198">
        <f>ROUND(I102*H102,2)</f>
        <v>0</v>
      </c>
      <c r="K102" s="194" t="s">
        <v>154</v>
      </c>
      <c r="L102" s="60"/>
      <c r="M102" s="199" t="s">
        <v>21</v>
      </c>
      <c r="N102" s="200" t="s">
        <v>42</v>
      </c>
      <c r="O102" s="41"/>
      <c r="P102" s="201">
        <f>O102*H102</f>
        <v>0</v>
      </c>
      <c r="Q102" s="201">
        <v>7.3669999999999999E-2</v>
      </c>
      <c r="R102" s="201">
        <f>Q102*H102</f>
        <v>0.51568999999999998</v>
      </c>
      <c r="S102" s="201">
        <v>0</v>
      </c>
      <c r="T102" s="202">
        <f>S102*H102</f>
        <v>0</v>
      </c>
      <c r="AR102" s="23" t="s">
        <v>155</v>
      </c>
      <c r="AT102" s="23" t="s">
        <v>150</v>
      </c>
      <c r="AU102" s="23" t="s">
        <v>156</v>
      </c>
      <c r="AY102" s="23" t="s">
        <v>147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3" t="s">
        <v>156</v>
      </c>
      <c r="BK102" s="203">
        <f>ROUND(I102*H102,2)</f>
        <v>0</v>
      </c>
      <c r="BL102" s="23" t="s">
        <v>155</v>
      </c>
      <c r="BM102" s="23" t="s">
        <v>1473</v>
      </c>
    </row>
    <row r="103" spans="2:65" s="11" customFormat="1" ht="13.5">
      <c r="B103" s="204"/>
      <c r="C103" s="205"/>
      <c r="D103" s="206" t="s">
        <v>158</v>
      </c>
      <c r="E103" s="207" t="s">
        <v>21</v>
      </c>
      <c r="F103" s="208" t="s">
        <v>1474</v>
      </c>
      <c r="G103" s="205"/>
      <c r="H103" s="209">
        <v>7</v>
      </c>
      <c r="I103" s="210"/>
      <c r="J103" s="205"/>
      <c r="K103" s="205"/>
      <c r="L103" s="211"/>
      <c r="M103" s="212"/>
      <c r="N103" s="213"/>
      <c r="O103" s="213"/>
      <c r="P103" s="213"/>
      <c r="Q103" s="213"/>
      <c r="R103" s="213"/>
      <c r="S103" s="213"/>
      <c r="T103" s="214"/>
      <c r="AT103" s="215" t="s">
        <v>158</v>
      </c>
      <c r="AU103" s="215" t="s">
        <v>156</v>
      </c>
      <c r="AV103" s="11" t="s">
        <v>156</v>
      </c>
      <c r="AW103" s="11" t="s">
        <v>34</v>
      </c>
      <c r="AX103" s="11" t="s">
        <v>78</v>
      </c>
      <c r="AY103" s="215" t="s">
        <v>147</v>
      </c>
    </row>
    <row r="104" spans="2:65" s="1" customFormat="1" ht="31.5" customHeight="1">
      <c r="B104" s="40"/>
      <c r="C104" s="192" t="s">
        <v>156</v>
      </c>
      <c r="D104" s="192" t="s">
        <v>150</v>
      </c>
      <c r="E104" s="193" t="s">
        <v>160</v>
      </c>
      <c r="F104" s="194" t="s">
        <v>161</v>
      </c>
      <c r="G104" s="195" t="s">
        <v>153</v>
      </c>
      <c r="H104" s="196">
        <v>1</v>
      </c>
      <c r="I104" s="197"/>
      <c r="J104" s="198">
        <f>ROUND(I104*H104,2)</f>
        <v>0</v>
      </c>
      <c r="K104" s="194" t="s">
        <v>154</v>
      </c>
      <c r="L104" s="60"/>
      <c r="M104" s="199" t="s">
        <v>21</v>
      </c>
      <c r="N104" s="200" t="s">
        <v>42</v>
      </c>
      <c r="O104" s="41"/>
      <c r="P104" s="201">
        <f>O104*H104</f>
        <v>0</v>
      </c>
      <c r="Q104" s="201">
        <v>2.6839999999999999E-2</v>
      </c>
      <c r="R104" s="201">
        <f>Q104*H104</f>
        <v>2.6839999999999999E-2</v>
      </c>
      <c r="S104" s="201">
        <v>0</v>
      </c>
      <c r="T104" s="202">
        <f>S104*H104</f>
        <v>0</v>
      </c>
      <c r="AR104" s="23" t="s">
        <v>155</v>
      </c>
      <c r="AT104" s="23" t="s">
        <v>150</v>
      </c>
      <c r="AU104" s="23" t="s">
        <v>156</v>
      </c>
      <c r="AY104" s="23" t="s">
        <v>147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3" t="s">
        <v>156</v>
      </c>
      <c r="BK104" s="203">
        <f>ROUND(I104*H104,2)</f>
        <v>0</v>
      </c>
      <c r="BL104" s="23" t="s">
        <v>155</v>
      </c>
      <c r="BM104" s="23" t="s">
        <v>1475</v>
      </c>
    </row>
    <row r="105" spans="2:65" s="1" customFormat="1" ht="22.5" customHeight="1">
      <c r="B105" s="40"/>
      <c r="C105" s="192" t="s">
        <v>148</v>
      </c>
      <c r="D105" s="192" t="s">
        <v>150</v>
      </c>
      <c r="E105" s="193" t="s">
        <v>163</v>
      </c>
      <c r="F105" s="194" t="s">
        <v>164</v>
      </c>
      <c r="G105" s="195" t="s">
        <v>165</v>
      </c>
      <c r="H105" s="196">
        <v>3.6</v>
      </c>
      <c r="I105" s="197"/>
      <c r="J105" s="198">
        <f>ROUND(I105*H105,2)</f>
        <v>0</v>
      </c>
      <c r="K105" s="194" t="s">
        <v>154</v>
      </c>
      <c r="L105" s="60"/>
      <c r="M105" s="199" t="s">
        <v>21</v>
      </c>
      <c r="N105" s="200" t="s">
        <v>42</v>
      </c>
      <c r="O105" s="41"/>
      <c r="P105" s="201">
        <f>O105*H105</f>
        <v>0</v>
      </c>
      <c r="Q105" s="201">
        <v>6.8419999999999995E-2</v>
      </c>
      <c r="R105" s="201">
        <f>Q105*H105</f>
        <v>0.24631199999999998</v>
      </c>
      <c r="S105" s="201">
        <v>0</v>
      </c>
      <c r="T105" s="202">
        <f>S105*H105</f>
        <v>0</v>
      </c>
      <c r="AR105" s="23" t="s">
        <v>155</v>
      </c>
      <c r="AT105" s="23" t="s">
        <v>150</v>
      </c>
      <c r="AU105" s="23" t="s">
        <v>156</v>
      </c>
      <c r="AY105" s="23" t="s">
        <v>147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3" t="s">
        <v>156</v>
      </c>
      <c r="BK105" s="203">
        <f>ROUND(I105*H105,2)</f>
        <v>0</v>
      </c>
      <c r="BL105" s="23" t="s">
        <v>155</v>
      </c>
      <c r="BM105" s="23" t="s">
        <v>1476</v>
      </c>
    </row>
    <row r="106" spans="2:65" s="11" customFormat="1" ht="13.5">
      <c r="B106" s="204"/>
      <c r="C106" s="205"/>
      <c r="D106" s="216" t="s">
        <v>158</v>
      </c>
      <c r="E106" s="217" t="s">
        <v>21</v>
      </c>
      <c r="F106" s="218" t="s">
        <v>167</v>
      </c>
      <c r="G106" s="205"/>
      <c r="H106" s="219">
        <v>1.2</v>
      </c>
      <c r="I106" s="210"/>
      <c r="J106" s="205"/>
      <c r="K106" s="205"/>
      <c r="L106" s="211"/>
      <c r="M106" s="212"/>
      <c r="N106" s="213"/>
      <c r="O106" s="213"/>
      <c r="P106" s="213"/>
      <c r="Q106" s="213"/>
      <c r="R106" s="213"/>
      <c r="S106" s="213"/>
      <c r="T106" s="214"/>
      <c r="AT106" s="215" t="s">
        <v>158</v>
      </c>
      <c r="AU106" s="215" t="s">
        <v>156</v>
      </c>
      <c r="AV106" s="11" t="s">
        <v>156</v>
      </c>
      <c r="AW106" s="11" t="s">
        <v>34</v>
      </c>
      <c r="AX106" s="11" t="s">
        <v>70</v>
      </c>
      <c r="AY106" s="215" t="s">
        <v>147</v>
      </c>
    </row>
    <row r="107" spans="2:65" s="11" customFormat="1" ht="13.5">
      <c r="B107" s="204"/>
      <c r="C107" s="205"/>
      <c r="D107" s="216" t="s">
        <v>158</v>
      </c>
      <c r="E107" s="217" t="s">
        <v>21</v>
      </c>
      <c r="F107" s="218" t="s">
        <v>168</v>
      </c>
      <c r="G107" s="205"/>
      <c r="H107" s="219">
        <v>2.4</v>
      </c>
      <c r="I107" s="210"/>
      <c r="J107" s="205"/>
      <c r="K107" s="205"/>
      <c r="L107" s="211"/>
      <c r="M107" s="212"/>
      <c r="N107" s="213"/>
      <c r="O107" s="213"/>
      <c r="P107" s="213"/>
      <c r="Q107" s="213"/>
      <c r="R107" s="213"/>
      <c r="S107" s="213"/>
      <c r="T107" s="214"/>
      <c r="AT107" s="215" t="s">
        <v>158</v>
      </c>
      <c r="AU107" s="215" t="s">
        <v>156</v>
      </c>
      <c r="AV107" s="11" t="s">
        <v>156</v>
      </c>
      <c r="AW107" s="11" t="s">
        <v>34</v>
      </c>
      <c r="AX107" s="11" t="s">
        <v>70</v>
      </c>
      <c r="AY107" s="215" t="s">
        <v>147</v>
      </c>
    </row>
    <row r="108" spans="2:65" s="12" customFormat="1" ht="13.5">
      <c r="B108" s="220"/>
      <c r="C108" s="221"/>
      <c r="D108" s="206" t="s">
        <v>158</v>
      </c>
      <c r="E108" s="222" t="s">
        <v>21</v>
      </c>
      <c r="F108" s="223" t="s">
        <v>170</v>
      </c>
      <c r="G108" s="221"/>
      <c r="H108" s="224">
        <v>3.6</v>
      </c>
      <c r="I108" s="225"/>
      <c r="J108" s="221"/>
      <c r="K108" s="221"/>
      <c r="L108" s="226"/>
      <c r="M108" s="227"/>
      <c r="N108" s="228"/>
      <c r="O108" s="228"/>
      <c r="P108" s="228"/>
      <c r="Q108" s="228"/>
      <c r="R108" s="228"/>
      <c r="S108" s="228"/>
      <c r="T108" s="229"/>
      <c r="AT108" s="230" t="s">
        <v>158</v>
      </c>
      <c r="AU108" s="230" t="s">
        <v>156</v>
      </c>
      <c r="AV108" s="12" t="s">
        <v>155</v>
      </c>
      <c r="AW108" s="12" t="s">
        <v>34</v>
      </c>
      <c r="AX108" s="12" t="s">
        <v>78</v>
      </c>
      <c r="AY108" s="230" t="s">
        <v>147</v>
      </c>
    </row>
    <row r="109" spans="2:65" s="1" customFormat="1" ht="31.5" customHeight="1">
      <c r="B109" s="40"/>
      <c r="C109" s="192" t="s">
        <v>155</v>
      </c>
      <c r="D109" s="192" t="s">
        <v>150</v>
      </c>
      <c r="E109" s="193" t="s">
        <v>171</v>
      </c>
      <c r="F109" s="194" t="s">
        <v>172</v>
      </c>
      <c r="G109" s="195" t="s">
        <v>165</v>
      </c>
      <c r="H109" s="196">
        <v>2.64</v>
      </c>
      <c r="I109" s="197"/>
      <c r="J109" s="198">
        <f>ROUND(I109*H109,2)</f>
        <v>0</v>
      </c>
      <c r="K109" s="194" t="s">
        <v>154</v>
      </c>
      <c r="L109" s="60"/>
      <c r="M109" s="199" t="s">
        <v>21</v>
      </c>
      <c r="N109" s="200" t="s">
        <v>42</v>
      </c>
      <c r="O109" s="41"/>
      <c r="P109" s="201">
        <f>O109*H109</f>
        <v>0</v>
      </c>
      <c r="Q109" s="201">
        <v>6.4047499999999993E-2</v>
      </c>
      <c r="R109" s="201">
        <f>Q109*H109</f>
        <v>0.1690854</v>
      </c>
      <c r="S109" s="201">
        <v>0</v>
      </c>
      <c r="T109" s="202">
        <f>S109*H109</f>
        <v>0</v>
      </c>
      <c r="AR109" s="23" t="s">
        <v>155</v>
      </c>
      <c r="AT109" s="23" t="s">
        <v>150</v>
      </c>
      <c r="AU109" s="23" t="s">
        <v>156</v>
      </c>
      <c r="AY109" s="23" t="s">
        <v>147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3" t="s">
        <v>156</v>
      </c>
      <c r="BK109" s="203">
        <f>ROUND(I109*H109,2)</f>
        <v>0</v>
      </c>
      <c r="BL109" s="23" t="s">
        <v>155</v>
      </c>
      <c r="BM109" s="23" t="s">
        <v>1477</v>
      </c>
    </row>
    <row r="110" spans="2:65" s="11" customFormat="1" ht="13.5">
      <c r="B110" s="204"/>
      <c r="C110" s="205"/>
      <c r="D110" s="216" t="s">
        <v>158</v>
      </c>
      <c r="E110" s="217" t="s">
        <v>21</v>
      </c>
      <c r="F110" s="218" t="s">
        <v>174</v>
      </c>
      <c r="G110" s="205"/>
      <c r="H110" s="219">
        <v>2.64</v>
      </c>
      <c r="I110" s="210"/>
      <c r="J110" s="205"/>
      <c r="K110" s="205"/>
      <c r="L110" s="211"/>
      <c r="M110" s="212"/>
      <c r="N110" s="213"/>
      <c r="O110" s="213"/>
      <c r="P110" s="213"/>
      <c r="Q110" s="213"/>
      <c r="R110" s="213"/>
      <c r="S110" s="213"/>
      <c r="T110" s="214"/>
      <c r="AT110" s="215" t="s">
        <v>158</v>
      </c>
      <c r="AU110" s="215" t="s">
        <v>156</v>
      </c>
      <c r="AV110" s="11" t="s">
        <v>156</v>
      </c>
      <c r="AW110" s="11" t="s">
        <v>34</v>
      </c>
      <c r="AX110" s="11" t="s">
        <v>78</v>
      </c>
      <c r="AY110" s="215" t="s">
        <v>147</v>
      </c>
    </row>
    <row r="111" spans="2:65" s="10" customFormat="1" ht="29.85" customHeight="1">
      <c r="B111" s="175"/>
      <c r="C111" s="176"/>
      <c r="D111" s="189" t="s">
        <v>69</v>
      </c>
      <c r="E111" s="190" t="s">
        <v>175</v>
      </c>
      <c r="F111" s="190" t="s">
        <v>176</v>
      </c>
      <c r="G111" s="176"/>
      <c r="H111" s="176"/>
      <c r="I111" s="179"/>
      <c r="J111" s="191">
        <f>BK111</f>
        <v>0</v>
      </c>
      <c r="K111" s="176"/>
      <c r="L111" s="181"/>
      <c r="M111" s="182"/>
      <c r="N111" s="183"/>
      <c r="O111" s="183"/>
      <c r="P111" s="184">
        <f>SUM(P112:P155)</f>
        <v>0</v>
      </c>
      <c r="Q111" s="183"/>
      <c r="R111" s="184">
        <f>SUM(R112:R155)</f>
        <v>3.5086391760000004</v>
      </c>
      <c r="S111" s="183"/>
      <c r="T111" s="185">
        <f>SUM(T112:T155)</f>
        <v>0</v>
      </c>
      <c r="AR111" s="186" t="s">
        <v>78</v>
      </c>
      <c r="AT111" s="187" t="s">
        <v>69</v>
      </c>
      <c r="AU111" s="187" t="s">
        <v>78</v>
      </c>
      <c r="AY111" s="186" t="s">
        <v>147</v>
      </c>
      <c r="BK111" s="188">
        <f>SUM(BK112:BK155)</f>
        <v>0</v>
      </c>
    </row>
    <row r="112" spans="2:65" s="1" customFormat="1" ht="22.5" customHeight="1">
      <c r="B112" s="40"/>
      <c r="C112" s="192" t="s">
        <v>177</v>
      </c>
      <c r="D112" s="192" t="s">
        <v>150</v>
      </c>
      <c r="E112" s="193" t="s">
        <v>178</v>
      </c>
      <c r="F112" s="194" t="s">
        <v>179</v>
      </c>
      <c r="G112" s="195" t="s">
        <v>165</v>
      </c>
      <c r="H112" s="196">
        <v>70.902000000000001</v>
      </c>
      <c r="I112" s="197"/>
      <c r="J112" s="198">
        <f>ROUND(I112*H112,2)</f>
        <v>0</v>
      </c>
      <c r="K112" s="194" t="s">
        <v>154</v>
      </c>
      <c r="L112" s="60"/>
      <c r="M112" s="199" t="s">
        <v>21</v>
      </c>
      <c r="N112" s="200" t="s">
        <v>42</v>
      </c>
      <c r="O112" s="41"/>
      <c r="P112" s="201">
        <f>O112*H112</f>
        <v>0</v>
      </c>
      <c r="Q112" s="201">
        <v>5.7000000000000002E-3</v>
      </c>
      <c r="R112" s="201">
        <f>Q112*H112</f>
        <v>0.40414140000000004</v>
      </c>
      <c r="S112" s="201">
        <v>0</v>
      </c>
      <c r="T112" s="202">
        <f>S112*H112</f>
        <v>0</v>
      </c>
      <c r="AR112" s="23" t="s">
        <v>155</v>
      </c>
      <c r="AT112" s="23" t="s">
        <v>150</v>
      </c>
      <c r="AU112" s="23" t="s">
        <v>156</v>
      </c>
      <c r="AY112" s="23" t="s">
        <v>147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3" t="s">
        <v>156</v>
      </c>
      <c r="BK112" s="203">
        <f>ROUND(I112*H112,2)</f>
        <v>0</v>
      </c>
      <c r="BL112" s="23" t="s">
        <v>155</v>
      </c>
      <c r="BM112" s="23" t="s">
        <v>1478</v>
      </c>
    </row>
    <row r="113" spans="2:65" s="11" customFormat="1" ht="13.5">
      <c r="B113" s="204"/>
      <c r="C113" s="205"/>
      <c r="D113" s="216" t="s">
        <v>158</v>
      </c>
      <c r="E113" s="217" t="s">
        <v>21</v>
      </c>
      <c r="F113" s="218" t="s">
        <v>181</v>
      </c>
      <c r="G113" s="205"/>
      <c r="H113" s="219">
        <v>10.91</v>
      </c>
      <c r="I113" s="210"/>
      <c r="J113" s="205"/>
      <c r="K113" s="205"/>
      <c r="L113" s="211"/>
      <c r="M113" s="212"/>
      <c r="N113" s="213"/>
      <c r="O113" s="213"/>
      <c r="P113" s="213"/>
      <c r="Q113" s="213"/>
      <c r="R113" s="213"/>
      <c r="S113" s="213"/>
      <c r="T113" s="214"/>
      <c r="AT113" s="215" t="s">
        <v>158</v>
      </c>
      <c r="AU113" s="215" t="s">
        <v>156</v>
      </c>
      <c r="AV113" s="11" t="s">
        <v>156</v>
      </c>
      <c r="AW113" s="11" t="s">
        <v>34</v>
      </c>
      <c r="AX113" s="11" t="s">
        <v>70</v>
      </c>
      <c r="AY113" s="215" t="s">
        <v>147</v>
      </c>
    </row>
    <row r="114" spans="2:65" s="11" customFormat="1" ht="13.5">
      <c r="B114" s="204"/>
      <c r="C114" s="205"/>
      <c r="D114" s="216" t="s">
        <v>158</v>
      </c>
      <c r="E114" s="217" t="s">
        <v>21</v>
      </c>
      <c r="F114" s="218" t="s">
        <v>182</v>
      </c>
      <c r="G114" s="205"/>
      <c r="H114" s="219">
        <v>19.382999999999999</v>
      </c>
      <c r="I114" s="210"/>
      <c r="J114" s="205"/>
      <c r="K114" s="205"/>
      <c r="L114" s="211"/>
      <c r="M114" s="212"/>
      <c r="N114" s="213"/>
      <c r="O114" s="213"/>
      <c r="P114" s="213"/>
      <c r="Q114" s="213"/>
      <c r="R114" s="213"/>
      <c r="S114" s="213"/>
      <c r="T114" s="214"/>
      <c r="AT114" s="215" t="s">
        <v>158</v>
      </c>
      <c r="AU114" s="215" t="s">
        <v>156</v>
      </c>
      <c r="AV114" s="11" t="s">
        <v>156</v>
      </c>
      <c r="AW114" s="11" t="s">
        <v>34</v>
      </c>
      <c r="AX114" s="11" t="s">
        <v>70</v>
      </c>
      <c r="AY114" s="215" t="s">
        <v>147</v>
      </c>
    </row>
    <row r="115" spans="2:65" s="11" customFormat="1" ht="13.5">
      <c r="B115" s="204"/>
      <c r="C115" s="205"/>
      <c r="D115" s="216" t="s">
        <v>158</v>
      </c>
      <c r="E115" s="217" t="s">
        <v>21</v>
      </c>
      <c r="F115" s="218" t="s">
        <v>183</v>
      </c>
      <c r="G115" s="205"/>
      <c r="H115" s="219">
        <v>9.1549999999999994</v>
      </c>
      <c r="I115" s="210"/>
      <c r="J115" s="205"/>
      <c r="K115" s="205"/>
      <c r="L115" s="211"/>
      <c r="M115" s="212"/>
      <c r="N115" s="213"/>
      <c r="O115" s="213"/>
      <c r="P115" s="213"/>
      <c r="Q115" s="213"/>
      <c r="R115" s="213"/>
      <c r="S115" s="213"/>
      <c r="T115" s="214"/>
      <c r="AT115" s="215" t="s">
        <v>158</v>
      </c>
      <c r="AU115" s="215" t="s">
        <v>156</v>
      </c>
      <c r="AV115" s="11" t="s">
        <v>156</v>
      </c>
      <c r="AW115" s="11" t="s">
        <v>34</v>
      </c>
      <c r="AX115" s="11" t="s">
        <v>70</v>
      </c>
      <c r="AY115" s="215" t="s">
        <v>147</v>
      </c>
    </row>
    <row r="116" spans="2:65" s="11" customFormat="1" ht="13.5">
      <c r="B116" s="204"/>
      <c r="C116" s="205"/>
      <c r="D116" s="216" t="s">
        <v>158</v>
      </c>
      <c r="E116" s="217" t="s">
        <v>21</v>
      </c>
      <c r="F116" s="218" t="s">
        <v>184</v>
      </c>
      <c r="G116" s="205"/>
      <c r="H116" s="219">
        <v>11.265000000000001</v>
      </c>
      <c r="I116" s="210"/>
      <c r="J116" s="205"/>
      <c r="K116" s="205"/>
      <c r="L116" s="211"/>
      <c r="M116" s="212"/>
      <c r="N116" s="213"/>
      <c r="O116" s="213"/>
      <c r="P116" s="213"/>
      <c r="Q116" s="213"/>
      <c r="R116" s="213"/>
      <c r="S116" s="213"/>
      <c r="T116" s="214"/>
      <c r="AT116" s="215" t="s">
        <v>158</v>
      </c>
      <c r="AU116" s="215" t="s">
        <v>156</v>
      </c>
      <c r="AV116" s="11" t="s">
        <v>156</v>
      </c>
      <c r="AW116" s="11" t="s">
        <v>34</v>
      </c>
      <c r="AX116" s="11" t="s">
        <v>70</v>
      </c>
      <c r="AY116" s="215" t="s">
        <v>147</v>
      </c>
    </row>
    <row r="117" spans="2:65" s="11" customFormat="1" ht="13.5">
      <c r="B117" s="204"/>
      <c r="C117" s="205"/>
      <c r="D117" s="216" t="s">
        <v>158</v>
      </c>
      <c r="E117" s="217" t="s">
        <v>21</v>
      </c>
      <c r="F117" s="218" t="s">
        <v>185</v>
      </c>
      <c r="G117" s="205"/>
      <c r="H117" s="219">
        <v>1.17</v>
      </c>
      <c r="I117" s="210"/>
      <c r="J117" s="205"/>
      <c r="K117" s="205"/>
      <c r="L117" s="211"/>
      <c r="M117" s="212"/>
      <c r="N117" s="213"/>
      <c r="O117" s="213"/>
      <c r="P117" s="213"/>
      <c r="Q117" s="213"/>
      <c r="R117" s="213"/>
      <c r="S117" s="213"/>
      <c r="T117" s="214"/>
      <c r="AT117" s="215" t="s">
        <v>158</v>
      </c>
      <c r="AU117" s="215" t="s">
        <v>156</v>
      </c>
      <c r="AV117" s="11" t="s">
        <v>156</v>
      </c>
      <c r="AW117" s="11" t="s">
        <v>34</v>
      </c>
      <c r="AX117" s="11" t="s">
        <v>70</v>
      </c>
      <c r="AY117" s="215" t="s">
        <v>147</v>
      </c>
    </row>
    <row r="118" spans="2:65" s="11" customFormat="1" ht="13.5">
      <c r="B118" s="204"/>
      <c r="C118" s="205"/>
      <c r="D118" s="216" t="s">
        <v>158</v>
      </c>
      <c r="E118" s="217" t="s">
        <v>21</v>
      </c>
      <c r="F118" s="218" t="s">
        <v>186</v>
      </c>
      <c r="G118" s="205"/>
      <c r="H118" s="219">
        <v>4.077</v>
      </c>
      <c r="I118" s="210"/>
      <c r="J118" s="205"/>
      <c r="K118" s="205"/>
      <c r="L118" s="211"/>
      <c r="M118" s="212"/>
      <c r="N118" s="213"/>
      <c r="O118" s="213"/>
      <c r="P118" s="213"/>
      <c r="Q118" s="213"/>
      <c r="R118" s="213"/>
      <c r="S118" s="213"/>
      <c r="T118" s="214"/>
      <c r="AT118" s="215" t="s">
        <v>158</v>
      </c>
      <c r="AU118" s="215" t="s">
        <v>156</v>
      </c>
      <c r="AV118" s="11" t="s">
        <v>156</v>
      </c>
      <c r="AW118" s="11" t="s">
        <v>34</v>
      </c>
      <c r="AX118" s="11" t="s">
        <v>70</v>
      </c>
      <c r="AY118" s="215" t="s">
        <v>147</v>
      </c>
    </row>
    <row r="119" spans="2:65" s="11" customFormat="1" ht="13.5">
      <c r="B119" s="204"/>
      <c r="C119" s="205"/>
      <c r="D119" s="216" t="s">
        <v>158</v>
      </c>
      <c r="E119" s="217" t="s">
        <v>21</v>
      </c>
      <c r="F119" s="218" t="s">
        <v>187</v>
      </c>
      <c r="G119" s="205"/>
      <c r="H119" s="219">
        <v>14.112</v>
      </c>
      <c r="I119" s="210"/>
      <c r="J119" s="205"/>
      <c r="K119" s="205"/>
      <c r="L119" s="211"/>
      <c r="M119" s="212"/>
      <c r="N119" s="213"/>
      <c r="O119" s="213"/>
      <c r="P119" s="213"/>
      <c r="Q119" s="213"/>
      <c r="R119" s="213"/>
      <c r="S119" s="213"/>
      <c r="T119" s="214"/>
      <c r="AT119" s="215" t="s">
        <v>158</v>
      </c>
      <c r="AU119" s="215" t="s">
        <v>156</v>
      </c>
      <c r="AV119" s="11" t="s">
        <v>156</v>
      </c>
      <c r="AW119" s="11" t="s">
        <v>34</v>
      </c>
      <c r="AX119" s="11" t="s">
        <v>70</v>
      </c>
      <c r="AY119" s="215" t="s">
        <v>147</v>
      </c>
    </row>
    <row r="120" spans="2:65" s="11" customFormat="1" ht="13.5">
      <c r="B120" s="204"/>
      <c r="C120" s="205"/>
      <c r="D120" s="216" t="s">
        <v>158</v>
      </c>
      <c r="E120" s="217" t="s">
        <v>21</v>
      </c>
      <c r="F120" s="218" t="s">
        <v>188</v>
      </c>
      <c r="G120" s="205"/>
      <c r="H120" s="219">
        <v>0.83</v>
      </c>
      <c r="I120" s="210"/>
      <c r="J120" s="205"/>
      <c r="K120" s="205"/>
      <c r="L120" s="211"/>
      <c r="M120" s="212"/>
      <c r="N120" s="213"/>
      <c r="O120" s="213"/>
      <c r="P120" s="213"/>
      <c r="Q120" s="213"/>
      <c r="R120" s="213"/>
      <c r="S120" s="213"/>
      <c r="T120" s="214"/>
      <c r="AT120" s="215" t="s">
        <v>158</v>
      </c>
      <c r="AU120" s="215" t="s">
        <v>156</v>
      </c>
      <c r="AV120" s="11" t="s">
        <v>156</v>
      </c>
      <c r="AW120" s="11" t="s">
        <v>34</v>
      </c>
      <c r="AX120" s="11" t="s">
        <v>70</v>
      </c>
      <c r="AY120" s="215" t="s">
        <v>147</v>
      </c>
    </row>
    <row r="121" spans="2:65" s="12" customFormat="1" ht="13.5">
      <c r="B121" s="220"/>
      <c r="C121" s="221"/>
      <c r="D121" s="206" t="s">
        <v>158</v>
      </c>
      <c r="E121" s="222" t="s">
        <v>21</v>
      </c>
      <c r="F121" s="223" t="s">
        <v>170</v>
      </c>
      <c r="G121" s="221"/>
      <c r="H121" s="224">
        <v>70.902000000000001</v>
      </c>
      <c r="I121" s="225"/>
      <c r="J121" s="221"/>
      <c r="K121" s="221"/>
      <c r="L121" s="226"/>
      <c r="M121" s="227"/>
      <c r="N121" s="228"/>
      <c r="O121" s="228"/>
      <c r="P121" s="228"/>
      <c r="Q121" s="228"/>
      <c r="R121" s="228"/>
      <c r="S121" s="228"/>
      <c r="T121" s="229"/>
      <c r="AT121" s="230" t="s">
        <v>158</v>
      </c>
      <c r="AU121" s="230" t="s">
        <v>156</v>
      </c>
      <c r="AV121" s="12" t="s">
        <v>155</v>
      </c>
      <c r="AW121" s="12" t="s">
        <v>34</v>
      </c>
      <c r="AX121" s="12" t="s">
        <v>78</v>
      </c>
      <c r="AY121" s="230" t="s">
        <v>147</v>
      </c>
    </row>
    <row r="122" spans="2:65" s="1" customFormat="1" ht="22.5" customHeight="1">
      <c r="B122" s="40"/>
      <c r="C122" s="192" t="s">
        <v>175</v>
      </c>
      <c r="D122" s="192" t="s">
        <v>150</v>
      </c>
      <c r="E122" s="193" t="s">
        <v>189</v>
      </c>
      <c r="F122" s="194" t="s">
        <v>190</v>
      </c>
      <c r="G122" s="195" t="s">
        <v>165</v>
      </c>
      <c r="H122" s="196">
        <v>71.552000000000007</v>
      </c>
      <c r="I122" s="197"/>
      <c r="J122" s="198">
        <f>ROUND(I122*H122,2)</f>
        <v>0</v>
      </c>
      <c r="K122" s="194" t="s">
        <v>191</v>
      </c>
      <c r="L122" s="60"/>
      <c r="M122" s="199" t="s">
        <v>21</v>
      </c>
      <c r="N122" s="200" t="s">
        <v>42</v>
      </c>
      <c r="O122" s="41"/>
      <c r="P122" s="201">
        <f>O122*H122</f>
        <v>0</v>
      </c>
      <c r="Q122" s="201">
        <v>2.63E-4</v>
      </c>
      <c r="R122" s="201">
        <f>Q122*H122</f>
        <v>1.8818176000000002E-2</v>
      </c>
      <c r="S122" s="201">
        <v>0</v>
      </c>
      <c r="T122" s="202">
        <f>S122*H122</f>
        <v>0</v>
      </c>
      <c r="AR122" s="23" t="s">
        <v>155</v>
      </c>
      <c r="AT122" s="23" t="s">
        <v>150</v>
      </c>
      <c r="AU122" s="23" t="s">
        <v>156</v>
      </c>
      <c r="AY122" s="23" t="s">
        <v>147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3" t="s">
        <v>156</v>
      </c>
      <c r="BK122" s="203">
        <f>ROUND(I122*H122,2)</f>
        <v>0</v>
      </c>
      <c r="BL122" s="23" t="s">
        <v>155</v>
      </c>
      <c r="BM122" s="23" t="s">
        <v>1479</v>
      </c>
    </row>
    <row r="123" spans="2:65" s="11" customFormat="1" ht="13.5">
      <c r="B123" s="204"/>
      <c r="C123" s="205"/>
      <c r="D123" s="216" t="s">
        <v>158</v>
      </c>
      <c r="E123" s="217" t="s">
        <v>21</v>
      </c>
      <c r="F123" s="218" t="s">
        <v>193</v>
      </c>
      <c r="G123" s="205"/>
      <c r="H123" s="219">
        <v>21.22</v>
      </c>
      <c r="I123" s="210"/>
      <c r="J123" s="205"/>
      <c r="K123" s="205"/>
      <c r="L123" s="211"/>
      <c r="M123" s="212"/>
      <c r="N123" s="213"/>
      <c r="O123" s="213"/>
      <c r="P123" s="213"/>
      <c r="Q123" s="213"/>
      <c r="R123" s="213"/>
      <c r="S123" s="213"/>
      <c r="T123" s="214"/>
      <c r="AT123" s="215" t="s">
        <v>158</v>
      </c>
      <c r="AU123" s="215" t="s">
        <v>156</v>
      </c>
      <c r="AV123" s="11" t="s">
        <v>156</v>
      </c>
      <c r="AW123" s="11" t="s">
        <v>34</v>
      </c>
      <c r="AX123" s="11" t="s">
        <v>70</v>
      </c>
      <c r="AY123" s="215" t="s">
        <v>147</v>
      </c>
    </row>
    <row r="124" spans="2:65" s="11" customFormat="1" ht="13.5">
      <c r="B124" s="204"/>
      <c r="C124" s="205"/>
      <c r="D124" s="216" t="s">
        <v>158</v>
      </c>
      <c r="E124" s="217" t="s">
        <v>21</v>
      </c>
      <c r="F124" s="218" t="s">
        <v>194</v>
      </c>
      <c r="G124" s="205"/>
      <c r="H124" s="219">
        <v>3.21</v>
      </c>
      <c r="I124" s="210"/>
      <c r="J124" s="205"/>
      <c r="K124" s="205"/>
      <c r="L124" s="211"/>
      <c r="M124" s="212"/>
      <c r="N124" s="213"/>
      <c r="O124" s="213"/>
      <c r="P124" s="213"/>
      <c r="Q124" s="213"/>
      <c r="R124" s="213"/>
      <c r="S124" s="213"/>
      <c r="T124" s="214"/>
      <c r="AT124" s="215" t="s">
        <v>158</v>
      </c>
      <c r="AU124" s="215" t="s">
        <v>156</v>
      </c>
      <c r="AV124" s="11" t="s">
        <v>156</v>
      </c>
      <c r="AW124" s="11" t="s">
        <v>34</v>
      </c>
      <c r="AX124" s="11" t="s">
        <v>70</v>
      </c>
      <c r="AY124" s="215" t="s">
        <v>147</v>
      </c>
    </row>
    <row r="125" spans="2:65" s="11" customFormat="1" ht="13.5">
      <c r="B125" s="204"/>
      <c r="C125" s="205"/>
      <c r="D125" s="216" t="s">
        <v>158</v>
      </c>
      <c r="E125" s="217" t="s">
        <v>21</v>
      </c>
      <c r="F125" s="218" t="s">
        <v>1480</v>
      </c>
      <c r="G125" s="205"/>
      <c r="H125" s="219">
        <v>27.562000000000001</v>
      </c>
      <c r="I125" s="210"/>
      <c r="J125" s="205"/>
      <c r="K125" s="205"/>
      <c r="L125" s="211"/>
      <c r="M125" s="212"/>
      <c r="N125" s="213"/>
      <c r="O125" s="213"/>
      <c r="P125" s="213"/>
      <c r="Q125" s="213"/>
      <c r="R125" s="213"/>
      <c r="S125" s="213"/>
      <c r="T125" s="214"/>
      <c r="AT125" s="215" t="s">
        <v>158</v>
      </c>
      <c r="AU125" s="215" t="s">
        <v>156</v>
      </c>
      <c r="AV125" s="11" t="s">
        <v>156</v>
      </c>
      <c r="AW125" s="11" t="s">
        <v>34</v>
      </c>
      <c r="AX125" s="11" t="s">
        <v>70</v>
      </c>
      <c r="AY125" s="215" t="s">
        <v>147</v>
      </c>
    </row>
    <row r="126" spans="2:65" s="11" customFormat="1" ht="13.5">
      <c r="B126" s="204"/>
      <c r="C126" s="205"/>
      <c r="D126" s="216" t="s">
        <v>158</v>
      </c>
      <c r="E126" s="217" t="s">
        <v>21</v>
      </c>
      <c r="F126" s="218" t="s">
        <v>1481</v>
      </c>
      <c r="G126" s="205"/>
      <c r="H126" s="219">
        <v>19.559999999999999</v>
      </c>
      <c r="I126" s="210"/>
      <c r="J126" s="205"/>
      <c r="K126" s="205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158</v>
      </c>
      <c r="AU126" s="215" t="s">
        <v>156</v>
      </c>
      <c r="AV126" s="11" t="s">
        <v>156</v>
      </c>
      <c r="AW126" s="11" t="s">
        <v>34</v>
      </c>
      <c r="AX126" s="11" t="s">
        <v>70</v>
      </c>
      <c r="AY126" s="215" t="s">
        <v>147</v>
      </c>
    </row>
    <row r="127" spans="2:65" s="12" customFormat="1" ht="13.5">
      <c r="B127" s="220"/>
      <c r="C127" s="221"/>
      <c r="D127" s="206" t="s">
        <v>158</v>
      </c>
      <c r="E127" s="222" t="s">
        <v>21</v>
      </c>
      <c r="F127" s="223" t="s">
        <v>170</v>
      </c>
      <c r="G127" s="221"/>
      <c r="H127" s="224">
        <v>71.552000000000007</v>
      </c>
      <c r="I127" s="225"/>
      <c r="J127" s="221"/>
      <c r="K127" s="221"/>
      <c r="L127" s="226"/>
      <c r="M127" s="227"/>
      <c r="N127" s="228"/>
      <c r="O127" s="228"/>
      <c r="P127" s="228"/>
      <c r="Q127" s="228"/>
      <c r="R127" s="228"/>
      <c r="S127" s="228"/>
      <c r="T127" s="229"/>
      <c r="AT127" s="230" t="s">
        <v>158</v>
      </c>
      <c r="AU127" s="230" t="s">
        <v>156</v>
      </c>
      <c r="AV127" s="12" t="s">
        <v>155</v>
      </c>
      <c r="AW127" s="12" t="s">
        <v>34</v>
      </c>
      <c r="AX127" s="12" t="s">
        <v>78</v>
      </c>
      <c r="AY127" s="230" t="s">
        <v>147</v>
      </c>
    </row>
    <row r="128" spans="2:65" s="1" customFormat="1" ht="22.5" customHeight="1">
      <c r="B128" s="40"/>
      <c r="C128" s="192" t="s">
        <v>197</v>
      </c>
      <c r="D128" s="192" t="s">
        <v>150</v>
      </c>
      <c r="E128" s="193" t="s">
        <v>198</v>
      </c>
      <c r="F128" s="194" t="s">
        <v>199</v>
      </c>
      <c r="G128" s="195" t="s">
        <v>165</v>
      </c>
      <c r="H128" s="196">
        <v>24.43</v>
      </c>
      <c r="I128" s="197"/>
      <c r="J128" s="198">
        <f>ROUND(I128*H128,2)</f>
        <v>0</v>
      </c>
      <c r="K128" s="194" t="s">
        <v>154</v>
      </c>
      <c r="L128" s="60"/>
      <c r="M128" s="199" t="s">
        <v>21</v>
      </c>
      <c r="N128" s="200" t="s">
        <v>42</v>
      </c>
      <c r="O128" s="41"/>
      <c r="P128" s="201">
        <f>O128*H128</f>
        <v>0</v>
      </c>
      <c r="Q128" s="201">
        <v>2.0480000000000002E-2</v>
      </c>
      <c r="R128" s="201">
        <f>Q128*H128</f>
        <v>0.50032640000000006</v>
      </c>
      <c r="S128" s="201">
        <v>0</v>
      </c>
      <c r="T128" s="202">
        <f>S128*H128</f>
        <v>0</v>
      </c>
      <c r="AR128" s="23" t="s">
        <v>155</v>
      </c>
      <c r="AT128" s="23" t="s">
        <v>150</v>
      </c>
      <c r="AU128" s="23" t="s">
        <v>156</v>
      </c>
      <c r="AY128" s="23" t="s">
        <v>147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3" t="s">
        <v>156</v>
      </c>
      <c r="BK128" s="203">
        <f>ROUND(I128*H128,2)</f>
        <v>0</v>
      </c>
      <c r="BL128" s="23" t="s">
        <v>155</v>
      </c>
      <c r="BM128" s="23" t="s">
        <v>1482</v>
      </c>
    </row>
    <row r="129" spans="2:65" s="11" customFormat="1" ht="13.5">
      <c r="B129" s="204"/>
      <c r="C129" s="205"/>
      <c r="D129" s="206" t="s">
        <v>158</v>
      </c>
      <c r="E129" s="207" t="s">
        <v>21</v>
      </c>
      <c r="F129" s="208" t="s">
        <v>201</v>
      </c>
      <c r="G129" s="205"/>
      <c r="H129" s="209">
        <v>24.43</v>
      </c>
      <c r="I129" s="210"/>
      <c r="J129" s="205"/>
      <c r="K129" s="205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158</v>
      </c>
      <c r="AU129" s="215" t="s">
        <v>156</v>
      </c>
      <c r="AV129" s="11" t="s">
        <v>156</v>
      </c>
      <c r="AW129" s="11" t="s">
        <v>34</v>
      </c>
      <c r="AX129" s="11" t="s">
        <v>78</v>
      </c>
      <c r="AY129" s="215" t="s">
        <v>147</v>
      </c>
    </row>
    <row r="130" spans="2:65" s="1" customFormat="1" ht="22.5" customHeight="1">
      <c r="B130" s="40"/>
      <c r="C130" s="192" t="s">
        <v>202</v>
      </c>
      <c r="D130" s="192" t="s">
        <v>150</v>
      </c>
      <c r="E130" s="193" t="s">
        <v>203</v>
      </c>
      <c r="F130" s="194" t="s">
        <v>204</v>
      </c>
      <c r="G130" s="195" t="s">
        <v>165</v>
      </c>
      <c r="H130" s="196">
        <v>8</v>
      </c>
      <c r="I130" s="197"/>
      <c r="J130" s="198">
        <f>ROUND(I130*H130,2)</f>
        <v>0</v>
      </c>
      <c r="K130" s="194" t="s">
        <v>191</v>
      </c>
      <c r="L130" s="60"/>
      <c r="M130" s="199" t="s">
        <v>21</v>
      </c>
      <c r="N130" s="200" t="s">
        <v>42</v>
      </c>
      <c r="O130" s="41"/>
      <c r="P130" s="201">
        <f>O130*H130</f>
        <v>0</v>
      </c>
      <c r="Q130" s="201">
        <v>0.04</v>
      </c>
      <c r="R130" s="201">
        <f>Q130*H130</f>
        <v>0.32</v>
      </c>
      <c r="S130" s="201">
        <v>0</v>
      </c>
      <c r="T130" s="202">
        <f>S130*H130</f>
        <v>0</v>
      </c>
      <c r="AR130" s="23" t="s">
        <v>155</v>
      </c>
      <c r="AT130" s="23" t="s">
        <v>150</v>
      </c>
      <c r="AU130" s="23" t="s">
        <v>156</v>
      </c>
      <c r="AY130" s="23" t="s">
        <v>147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3" t="s">
        <v>156</v>
      </c>
      <c r="BK130" s="203">
        <f>ROUND(I130*H130,2)</f>
        <v>0</v>
      </c>
      <c r="BL130" s="23" t="s">
        <v>155</v>
      </c>
      <c r="BM130" s="23" t="s">
        <v>1483</v>
      </c>
    </row>
    <row r="131" spans="2:65" s="1" customFormat="1" ht="22.5" customHeight="1">
      <c r="B131" s="40"/>
      <c r="C131" s="192" t="s">
        <v>206</v>
      </c>
      <c r="D131" s="192" t="s">
        <v>150</v>
      </c>
      <c r="E131" s="193" t="s">
        <v>207</v>
      </c>
      <c r="F131" s="194" t="s">
        <v>208</v>
      </c>
      <c r="G131" s="195" t="s">
        <v>165</v>
      </c>
      <c r="H131" s="196">
        <v>7.4</v>
      </c>
      <c r="I131" s="197"/>
      <c r="J131" s="198">
        <f>ROUND(I131*H131,2)</f>
        <v>0</v>
      </c>
      <c r="K131" s="194" t="s">
        <v>191</v>
      </c>
      <c r="L131" s="60"/>
      <c r="M131" s="199" t="s">
        <v>21</v>
      </c>
      <c r="N131" s="200" t="s">
        <v>42</v>
      </c>
      <c r="O131" s="41"/>
      <c r="P131" s="201">
        <f>O131*H131</f>
        <v>0</v>
      </c>
      <c r="Q131" s="201">
        <v>4.8900000000000002E-3</v>
      </c>
      <c r="R131" s="201">
        <f>Q131*H131</f>
        <v>3.6186000000000003E-2</v>
      </c>
      <c r="S131" s="201">
        <v>0</v>
      </c>
      <c r="T131" s="202">
        <f>S131*H131</f>
        <v>0</v>
      </c>
      <c r="AR131" s="23" t="s">
        <v>155</v>
      </c>
      <c r="AT131" s="23" t="s">
        <v>150</v>
      </c>
      <c r="AU131" s="23" t="s">
        <v>156</v>
      </c>
      <c r="AY131" s="23" t="s">
        <v>147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3" t="s">
        <v>156</v>
      </c>
      <c r="BK131" s="203">
        <f>ROUND(I131*H131,2)</f>
        <v>0</v>
      </c>
      <c r="BL131" s="23" t="s">
        <v>155</v>
      </c>
      <c r="BM131" s="23" t="s">
        <v>1484</v>
      </c>
    </row>
    <row r="132" spans="2:65" s="11" customFormat="1" ht="13.5">
      <c r="B132" s="204"/>
      <c r="C132" s="205"/>
      <c r="D132" s="206" t="s">
        <v>158</v>
      </c>
      <c r="E132" s="207" t="s">
        <v>21</v>
      </c>
      <c r="F132" s="208" t="s">
        <v>1485</v>
      </c>
      <c r="G132" s="205"/>
      <c r="H132" s="209">
        <v>7.4</v>
      </c>
      <c r="I132" s="210"/>
      <c r="J132" s="205"/>
      <c r="K132" s="205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158</v>
      </c>
      <c r="AU132" s="215" t="s">
        <v>156</v>
      </c>
      <c r="AV132" s="11" t="s">
        <v>156</v>
      </c>
      <c r="AW132" s="11" t="s">
        <v>34</v>
      </c>
      <c r="AX132" s="11" t="s">
        <v>78</v>
      </c>
      <c r="AY132" s="215" t="s">
        <v>147</v>
      </c>
    </row>
    <row r="133" spans="2:65" s="1" customFormat="1" ht="22.5" customHeight="1">
      <c r="B133" s="40"/>
      <c r="C133" s="192" t="s">
        <v>1029</v>
      </c>
      <c r="D133" s="192" t="s">
        <v>150</v>
      </c>
      <c r="E133" s="193" t="s">
        <v>1214</v>
      </c>
      <c r="F133" s="194" t="s">
        <v>1215</v>
      </c>
      <c r="G133" s="195" t="s">
        <v>165</v>
      </c>
      <c r="H133" s="196">
        <v>10.02</v>
      </c>
      <c r="I133" s="197"/>
      <c r="J133" s="198">
        <f>ROUND(I133*H133,2)</f>
        <v>0</v>
      </c>
      <c r="K133" s="194" t="s">
        <v>191</v>
      </c>
      <c r="L133" s="60"/>
      <c r="M133" s="199" t="s">
        <v>21</v>
      </c>
      <c r="N133" s="200" t="s">
        <v>42</v>
      </c>
      <c r="O133" s="41"/>
      <c r="P133" s="201">
        <f>O133*H133</f>
        <v>0</v>
      </c>
      <c r="Q133" s="201">
        <v>3.0000000000000001E-3</v>
      </c>
      <c r="R133" s="201">
        <f>Q133*H133</f>
        <v>3.006E-2</v>
      </c>
      <c r="S133" s="201">
        <v>0</v>
      </c>
      <c r="T133" s="202">
        <f>S133*H133</f>
        <v>0</v>
      </c>
      <c r="AR133" s="23" t="s">
        <v>155</v>
      </c>
      <c r="AT133" s="23" t="s">
        <v>150</v>
      </c>
      <c r="AU133" s="23" t="s">
        <v>156</v>
      </c>
      <c r="AY133" s="23" t="s">
        <v>147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3" t="s">
        <v>156</v>
      </c>
      <c r="BK133" s="203">
        <f>ROUND(I133*H133,2)</f>
        <v>0</v>
      </c>
      <c r="BL133" s="23" t="s">
        <v>155</v>
      </c>
      <c r="BM133" s="23" t="s">
        <v>1486</v>
      </c>
    </row>
    <row r="134" spans="2:65" s="13" customFormat="1" ht="13.5">
      <c r="B134" s="241"/>
      <c r="C134" s="242"/>
      <c r="D134" s="216" t="s">
        <v>158</v>
      </c>
      <c r="E134" s="243" t="s">
        <v>21</v>
      </c>
      <c r="F134" s="244" t="s">
        <v>1487</v>
      </c>
      <c r="G134" s="242"/>
      <c r="H134" s="245" t="s">
        <v>21</v>
      </c>
      <c r="I134" s="246"/>
      <c r="J134" s="242"/>
      <c r="K134" s="242"/>
      <c r="L134" s="247"/>
      <c r="M134" s="248"/>
      <c r="N134" s="249"/>
      <c r="O134" s="249"/>
      <c r="P134" s="249"/>
      <c r="Q134" s="249"/>
      <c r="R134" s="249"/>
      <c r="S134" s="249"/>
      <c r="T134" s="250"/>
      <c r="AT134" s="251" t="s">
        <v>158</v>
      </c>
      <c r="AU134" s="251" t="s">
        <v>156</v>
      </c>
      <c r="AV134" s="13" t="s">
        <v>78</v>
      </c>
      <c r="AW134" s="13" t="s">
        <v>34</v>
      </c>
      <c r="AX134" s="13" t="s">
        <v>70</v>
      </c>
      <c r="AY134" s="251" t="s">
        <v>147</v>
      </c>
    </row>
    <row r="135" spans="2:65" s="11" customFormat="1" ht="13.5">
      <c r="B135" s="204"/>
      <c r="C135" s="205"/>
      <c r="D135" s="206" t="s">
        <v>158</v>
      </c>
      <c r="E135" s="207" t="s">
        <v>21</v>
      </c>
      <c r="F135" s="208" t="s">
        <v>1488</v>
      </c>
      <c r="G135" s="205"/>
      <c r="H135" s="209">
        <v>10.02</v>
      </c>
      <c r="I135" s="210"/>
      <c r="J135" s="205"/>
      <c r="K135" s="205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158</v>
      </c>
      <c r="AU135" s="215" t="s">
        <v>156</v>
      </c>
      <c r="AV135" s="11" t="s">
        <v>156</v>
      </c>
      <c r="AW135" s="11" t="s">
        <v>34</v>
      </c>
      <c r="AX135" s="11" t="s">
        <v>78</v>
      </c>
      <c r="AY135" s="215" t="s">
        <v>147</v>
      </c>
    </row>
    <row r="136" spans="2:65" s="1" customFormat="1" ht="22.5" customHeight="1">
      <c r="B136" s="40"/>
      <c r="C136" s="192" t="s">
        <v>211</v>
      </c>
      <c r="D136" s="192" t="s">
        <v>150</v>
      </c>
      <c r="E136" s="193" t="s">
        <v>212</v>
      </c>
      <c r="F136" s="194" t="s">
        <v>213</v>
      </c>
      <c r="G136" s="195" t="s">
        <v>165</v>
      </c>
      <c r="H136" s="196">
        <v>10.7</v>
      </c>
      <c r="I136" s="197"/>
      <c r="J136" s="198">
        <f>ROUND(I136*H136,2)</f>
        <v>0</v>
      </c>
      <c r="K136" s="194" t="s">
        <v>154</v>
      </c>
      <c r="L136" s="60"/>
      <c r="M136" s="199" t="s">
        <v>21</v>
      </c>
      <c r="N136" s="200" t="s">
        <v>42</v>
      </c>
      <c r="O136" s="41"/>
      <c r="P136" s="201">
        <f>O136*H136</f>
        <v>0</v>
      </c>
      <c r="Q136" s="201">
        <v>1.8380000000000001E-2</v>
      </c>
      <c r="R136" s="201">
        <f>Q136*H136</f>
        <v>0.19666599999999998</v>
      </c>
      <c r="S136" s="201">
        <v>0</v>
      </c>
      <c r="T136" s="202">
        <f>S136*H136</f>
        <v>0</v>
      </c>
      <c r="AR136" s="23" t="s">
        <v>155</v>
      </c>
      <c r="AT136" s="23" t="s">
        <v>150</v>
      </c>
      <c r="AU136" s="23" t="s">
        <v>156</v>
      </c>
      <c r="AY136" s="23" t="s">
        <v>147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3" t="s">
        <v>156</v>
      </c>
      <c r="BK136" s="203">
        <f>ROUND(I136*H136,2)</f>
        <v>0</v>
      </c>
      <c r="BL136" s="23" t="s">
        <v>155</v>
      </c>
      <c r="BM136" s="23" t="s">
        <v>1489</v>
      </c>
    </row>
    <row r="137" spans="2:65" s="11" customFormat="1" ht="13.5">
      <c r="B137" s="204"/>
      <c r="C137" s="205"/>
      <c r="D137" s="216" t="s">
        <v>158</v>
      </c>
      <c r="E137" s="217" t="s">
        <v>21</v>
      </c>
      <c r="F137" s="218" t="s">
        <v>215</v>
      </c>
      <c r="G137" s="205"/>
      <c r="H137" s="219">
        <v>0.9</v>
      </c>
      <c r="I137" s="210"/>
      <c r="J137" s="205"/>
      <c r="K137" s="205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158</v>
      </c>
      <c r="AU137" s="215" t="s">
        <v>156</v>
      </c>
      <c r="AV137" s="11" t="s">
        <v>156</v>
      </c>
      <c r="AW137" s="11" t="s">
        <v>34</v>
      </c>
      <c r="AX137" s="11" t="s">
        <v>70</v>
      </c>
      <c r="AY137" s="215" t="s">
        <v>147</v>
      </c>
    </row>
    <row r="138" spans="2:65" s="11" customFormat="1" ht="13.5">
      <c r="B138" s="204"/>
      <c r="C138" s="205"/>
      <c r="D138" s="216" t="s">
        <v>158</v>
      </c>
      <c r="E138" s="217" t="s">
        <v>21</v>
      </c>
      <c r="F138" s="218" t="s">
        <v>1490</v>
      </c>
      <c r="G138" s="205"/>
      <c r="H138" s="219">
        <v>9.8000000000000007</v>
      </c>
      <c r="I138" s="210"/>
      <c r="J138" s="205"/>
      <c r="K138" s="205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158</v>
      </c>
      <c r="AU138" s="215" t="s">
        <v>156</v>
      </c>
      <c r="AV138" s="11" t="s">
        <v>156</v>
      </c>
      <c r="AW138" s="11" t="s">
        <v>34</v>
      </c>
      <c r="AX138" s="11" t="s">
        <v>70</v>
      </c>
      <c r="AY138" s="215" t="s">
        <v>147</v>
      </c>
    </row>
    <row r="139" spans="2:65" s="12" customFormat="1" ht="13.5">
      <c r="B139" s="220"/>
      <c r="C139" s="221"/>
      <c r="D139" s="206" t="s">
        <v>158</v>
      </c>
      <c r="E139" s="222" t="s">
        <v>21</v>
      </c>
      <c r="F139" s="223" t="s">
        <v>170</v>
      </c>
      <c r="G139" s="221"/>
      <c r="H139" s="224">
        <v>10.7</v>
      </c>
      <c r="I139" s="225"/>
      <c r="J139" s="221"/>
      <c r="K139" s="221"/>
      <c r="L139" s="226"/>
      <c r="M139" s="227"/>
      <c r="N139" s="228"/>
      <c r="O139" s="228"/>
      <c r="P139" s="228"/>
      <c r="Q139" s="228"/>
      <c r="R139" s="228"/>
      <c r="S139" s="228"/>
      <c r="T139" s="229"/>
      <c r="AT139" s="230" t="s">
        <v>158</v>
      </c>
      <c r="AU139" s="230" t="s">
        <v>156</v>
      </c>
      <c r="AV139" s="12" t="s">
        <v>155</v>
      </c>
      <c r="AW139" s="12" t="s">
        <v>34</v>
      </c>
      <c r="AX139" s="12" t="s">
        <v>78</v>
      </c>
      <c r="AY139" s="230" t="s">
        <v>147</v>
      </c>
    </row>
    <row r="140" spans="2:65" s="1" customFormat="1" ht="22.5" customHeight="1">
      <c r="B140" s="40"/>
      <c r="C140" s="192" t="s">
        <v>219</v>
      </c>
      <c r="D140" s="192" t="s">
        <v>150</v>
      </c>
      <c r="E140" s="193" t="s">
        <v>220</v>
      </c>
      <c r="F140" s="194" t="s">
        <v>221</v>
      </c>
      <c r="G140" s="195" t="s">
        <v>165</v>
      </c>
      <c r="H140" s="196">
        <v>8</v>
      </c>
      <c r="I140" s="197"/>
      <c r="J140" s="198">
        <f>ROUND(I140*H140,2)</f>
        <v>0</v>
      </c>
      <c r="K140" s="194" t="s">
        <v>191</v>
      </c>
      <c r="L140" s="60"/>
      <c r="M140" s="199" t="s">
        <v>21</v>
      </c>
      <c r="N140" s="200" t="s">
        <v>42</v>
      </c>
      <c r="O140" s="41"/>
      <c r="P140" s="201">
        <f>O140*H140</f>
        <v>0</v>
      </c>
      <c r="Q140" s="201">
        <v>4.1529999999999997E-2</v>
      </c>
      <c r="R140" s="201">
        <f>Q140*H140</f>
        <v>0.33223999999999998</v>
      </c>
      <c r="S140" s="201">
        <v>0</v>
      </c>
      <c r="T140" s="202">
        <f>S140*H140</f>
        <v>0</v>
      </c>
      <c r="AR140" s="23" t="s">
        <v>155</v>
      </c>
      <c r="AT140" s="23" t="s">
        <v>150</v>
      </c>
      <c r="AU140" s="23" t="s">
        <v>156</v>
      </c>
      <c r="AY140" s="23" t="s">
        <v>147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3" t="s">
        <v>156</v>
      </c>
      <c r="BK140" s="203">
        <f>ROUND(I140*H140,2)</f>
        <v>0</v>
      </c>
      <c r="BL140" s="23" t="s">
        <v>155</v>
      </c>
      <c r="BM140" s="23" t="s">
        <v>1491</v>
      </c>
    </row>
    <row r="141" spans="2:65" s="1" customFormat="1" ht="22.5" customHeight="1">
      <c r="B141" s="40"/>
      <c r="C141" s="192" t="s">
        <v>223</v>
      </c>
      <c r="D141" s="192" t="s">
        <v>150</v>
      </c>
      <c r="E141" s="193" t="s">
        <v>224</v>
      </c>
      <c r="F141" s="194" t="s">
        <v>225</v>
      </c>
      <c r="G141" s="195" t="s">
        <v>153</v>
      </c>
      <c r="H141" s="196">
        <v>10</v>
      </c>
      <c r="I141" s="197"/>
      <c r="J141" s="198">
        <f>ROUND(I141*H141,2)</f>
        <v>0</v>
      </c>
      <c r="K141" s="194" t="s">
        <v>191</v>
      </c>
      <c r="L141" s="60"/>
      <c r="M141" s="199" t="s">
        <v>21</v>
      </c>
      <c r="N141" s="200" t="s">
        <v>42</v>
      </c>
      <c r="O141" s="41"/>
      <c r="P141" s="201">
        <f>O141*H141</f>
        <v>0</v>
      </c>
      <c r="Q141" s="201">
        <v>3.7599999999999999E-3</v>
      </c>
      <c r="R141" s="201">
        <f>Q141*H141</f>
        <v>3.7600000000000001E-2</v>
      </c>
      <c r="S141" s="201">
        <v>0</v>
      </c>
      <c r="T141" s="202">
        <f>S141*H141</f>
        <v>0</v>
      </c>
      <c r="AR141" s="23" t="s">
        <v>155</v>
      </c>
      <c r="AT141" s="23" t="s">
        <v>150</v>
      </c>
      <c r="AU141" s="23" t="s">
        <v>156</v>
      </c>
      <c r="AY141" s="23" t="s">
        <v>147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3" t="s">
        <v>156</v>
      </c>
      <c r="BK141" s="203">
        <f>ROUND(I141*H141,2)</f>
        <v>0</v>
      </c>
      <c r="BL141" s="23" t="s">
        <v>155</v>
      </c>
      <c r="BM141" s="23" t="s">
        <v>1492</v>
      </c>
    </row>
    <row r="142" spans="2:65" s="1" customFormat="1" ht="22.5" customHeight="1">
      <c r="B142" s="40"/>
      <c r="C142" s="192" t="s">
        <v>227</v>
      </c>
      <c r="D142" s="192" t="s">
        <v>150</v>
      </c>
      <c r="E142" s="193" t="s">
        <v>228</v>
      </c>
      <c r="F142" s="194" t="s">
        <v>229</v>
      </c>
      <c r="G142" s="195" t="s">
        <v>165</v>
      </c>
      <c r="H142" s="196">
        <v>204.71600000000001</v>
      </c>
      <c r="I142" s="197"/>
      <c r="J142" s="198">
        <f>ROUND(I142*H142,2)</f>
        <v>0</v>
      </c>
      <c r="K142" s="194" t="s">
        <v>154</v>
      </c>
      <c r="L142" s="60"/>
      <c r="M142" s="199" t="s">
        <v>21</v>
      </c>
      <c r="N142" s="200" t="s">
        <v>42</v>
      </c>
      <c r="O142" s="41"/>
      <c r="P142" s="201">
        <f>O142*H142</f>
        <v>0</v>
      </c>
      <c r="Q142" s="201">
        <v>5.7000000000000002E-3</v>
      </c>
      <c r="R142" s="201">
        <f>Q142*H142</f>
        <v>1.1668812000000002</v>
      </c>
      <c r="S142" s="201">
        <v>0</v>
      </c>
      <c r="T142" s="202">
        <f>S142*H142</f>
        <v>0</v>
      </c>
      <c r="AR142" s="23" t="s">
        <v>155</v>
      </c>
      <c r="AT142" s="23" t="s">
        <v>150</v>
      </c>
      <c r="AU142" s="23" t="s">
        <v>156</v>
      </c>
      <c r="AY142" s="23" t="s">
        <v>147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3" t="s">
        <v>156</v>
      </c>
      <c r="BK142" s="203">
        <f>ROUND(I142*H142,2)</f>
        <v>0</v>
      </c>
      <c r="BL142" s="23" t="s">
        <v>155</v>
      </c>
      <c r="BM142" s="23" t="s">
        <v>1493</v>
      </c>
    </row>
    <row r="143" spans="2:65" s="11" customFormat="1" ht="13.5">
      <c r="B143" s="204"/>
      <c r="C143" s="205"/>
      <c r="D143" s="216" t="s">
        <v>158</v>
      </c>
      <c r="E143" s="217" t="s">
        <v>21</v>
      </c>
      <c r="F143" s="218" t="s">
        <v>231</v>
      </c>
      <c r="G143" s="205"/>
      <c r="H143" s="219">
        <v>33.237000000000002</v>
      </c>
      <c r="I143" s="210"/>
      <c r="J143" s="205"/>
      <c r="K143" s="205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158</v>
      </c>
      <c r="AU143" s="215" t="s">
        <v>156</v>
      </c>
      <c r="AV143" s="11" t="s">
        <v>156</v>
      </c>
      <c r="AW143" s="11" t="s">
        <v>34</v>
      </c>
      <c r="AX143" s="11" t="s">
        <v>70</v>
      </c>
      <c r="AY143" s="215" t="s">
        <v>147</v>
      </c>
    </row>
    <row r="144" spans="2:65" s="11" customFormat="1" ht="13.5">
      <c r="B144" s="204"/>
      <c r="C144" s="205"/>
      <c r="D144" s="216" t="s">
        <v>158</v>
      </c>
      <c r="E144" s="217" t="s">
        <v>21</v>
      </c>
      <c r="F144" s="218" t="s">
        <v>232</v>
      </c>
      <c r="G144" s="205"/>
      <c r="H144" s="219">
        <v>40.491999999999997</v>
      </c>
      <c r="I144" s="210"/>
      <c r="J144" s="205"/>
      <c r="K144" s="205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158</v>
      </c>
      <c r="AU144" s="215" t="s">
        <v>156</v>
      </c>
      <c r="AV144" s="11" t="s">
        <v>156</v>
      </c>
      <c r="AW144" s="11" t="s">
        <v>34</v>
      </c>
      <c r="AX144" s="11" t="s">
        <v>70</v>
      </c>
      <c r="AY144" s="215" t="s">
        <v>147</v>
      </c>
    </row>
    <row r="145" spans="2:65" s="11" customFormat="1" ht="13.5">
      <c r="B145" s="204"/>
      <c r="C145" s="205"/>
      <c r="D145" s="216" t="s">
        <v>158</v>
      </c>
      <c r="E145" s="217" t="s">
        <v>21</v>
      </c>
      <c r="F145" s="218" t="s">
        <v>1494</v>
      </c>
      <c r="G145" s="205"/>
      <c r="H145" s="219">
        <v>22.803000000000001</v>
      </c>
      <c r="I145" s="210"/>
      <c r="J145" s="205"/>
      <c r="K145" s="205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158</v>
      </c>
      <c r="AU145" s="215" t="s">
        <v>156</v>
      </c>
      <c r="AV145" s="11" t="s">
        <v>156</v>
      </c>
      <c r="AW145" s="11" t="s">
        <v>34</v>
      </c>
      <c r="AX145" s="11" t="s">
        <v>70</v>
      </c>
      <c r="AY145" s="215" t="s">
        <v>147</v>
      </c>
    </row>
    <row r="146" spans="2:65" s="11" customFormat="1" ht="13.5">
      <c r="B146" s="204"/>
      <c r="C146" s="205"/>
      <c r="D146" s="216" t="s">
        <v>158</v>
      </c>
      <c r="E146" s="217" t="s">
        <v>21</v>
      </c>
      <c r="F146" s="218" t="s">
        <v>234</v>
      </c>
      <c r="G146" s="205"/>
      <c r="H146" s="219">
        <v>47.54</v>
      </c>
      <c r="I146" s="210"/>
      <c r="J146" s="205"/>
      <c r="K146" s="205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158</v>
      </c>
      <c r="AU146" s="215" t="s">
        <v>156</v>
      </c>
      <c r="AV146" s="11" t="s">
        <v>156</v>
      </c>
      <c r="AW146" s="11" t="s">
        <v>34</v>
      </c>
      <c r="AX146" s="11" t="s">
        <v>70</v>
      </c>
      <c r="AY146" s="215" t="s">
        <v>147</v>
      </c>
    </row>
    <row r="147" spans="2:65" s="11" customFormat="1" ht="13.5">
      <c r="B147" s="204"/>
      <c r="C147" s="205"/>
      <c r="D147" s="216" t="s">
        <v>158</v>
      </c>
      <c r="E147" s="217" t="s">
        <v>21</v>
      </c>
      <c r="F147" s="218" t="s">
        <v>235</v>
      </c>
      <c r="G147" s="205"/>
      <c r="H147" s="219">
        <v>3.92</v>
      </c>
      <c r="I147" s="210"/>
      <c r="J147" s="205"/>
      <c r="K147" s="205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158</v>
      </c>
      <c r="AU147" s="215" t="s">
        <v>156</v>
      </c>
      <c r="AV147" s="11" t="s">
        <v>156</v>
      </c>
      <c r="AW147" s="11" t="s">
        <v>34</v>
      </c>
      <c r="AX147" s="11" t="s">
        <v>70</v>
      </c>
      <c r="AY147" s="215" t="s">
        <v>147</v>
      </c>
    </row>
    <row r="148" spans="2:65" s="11" customFormat="1" ht="13.5">
      <c r="B148" s="204"/>
      <c r="C148" s="205"/>
      <c r="D148" s="216" t="s">
        <v>158</v>
      </c>
      <c r="E148" s="217" t="s">
        <v>21</v>
      </c>
      <c r="F148" s="218" t="s">
        <v>236</v>
      </c>
      <c r="G148" s="205"/>
      <c r="H148" s="219">
        <v>8.1280000000000001</v>
      </c>
      <c r="I148" s="210"/>
      <c r="J148" s="205"/>
      <c r="K148" s="205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158</v>
      </c>
      <c r="AU148" s="215" t="s">
        <v>156</v>
      </c>
      <c r="AV148" s="11" t="s">
        <v>156</v>
      </c>
      <c r="AW148" s="11" t="s">
        <v>34</v>
      </c>
      <c r="AX148" s="11" t="s">
        <v>70</v>
      </c>
      <c r="AY148" s="215" t="s">
        <v>147</v>
      </c>
    </row>
    <row r="149" spans="2:65" s="11" customFormat="1" ht="13.5">
      <c r="B149" s="204"/>
      <c r="C149" s="205"/>
      <c r="D149" s="216" t="s">
        <v>158</v>
      </c>
      <c r="E149" s="217" t="s">
        <v>21</v>
      </c>
      <c r="F149" s="218" t="s">
        <v>237</v>
      </c>
      <c r="G149" s="205"/>
      <c r="H149" s="219">
        <v>38.036000000000001</v>
      </c>
      <c r="I149" s="210"/>
      <c r="J149" s="205"/>
      <c r="K149" s="205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158</v>
      </c>
      <c r="AU149" s="215" t="s">
        <v>156</v>
      </c>
      <c r="AV149" s="11" t="s">
        <v>156</v>
      </c>
      <c r="AW149" s="11" t="s">
        <v>34</v>
      </c>
      <c r="AX149" s="11" t="s">
        <v>70</v>
      </c>
      <c r="AY149" s="215" t="s">
        <v>147</v>
      </c>
    </row>
    <row r="150" spans="2:65" s="11" customFormat="1" ht="13.5">
      <c r="B150" s="204"/>
      <c r="C150" s="205"/>
      <c r="D150" s="216" t="s">
        <v>158</v>
      </c>
      <c r="E150" s="217" t="s">
        <v>21</v>
      </c>
      <c r="F150" s="218" t="s">
        <v>238</v>
      </c>
      <c r="G150" s="205"/>
      <c r="H150" s="219">
        <v>10.56</v>
      </c>
      <c r="I150" s="210"/>
      <c r="J150" s="205"/>
      <c r="K150" s="205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158</v>
      </c>
      <c r="AU150" s="215" t="s">
        <v>156</v>
      </c>
      <c r="AV150" s="11" t="s">
        <v>156</v>
      </c>
      <c r="AW150" s="11" t="s">
        <v>34</v>
      </c>
      <c r="AX150" s="11" t="s">
        <v>70</v>
      </c>
      <c r="AY150" s="215" t="s">
        <v>147</v>
      </c>
    </row>
    <row r="151" spans="2:65" s="12" customFormat="1" ht="13.5">
      <c r="B151" s="220"/>
      <c r="C151" s="221"/>
      <c r="D151" s="206" t="s">
        <v>158</v>
      </c>
      <c r="E151" s="222" t="s">
        <v>21</v>
      </c>
      <c r="F151" s="223" t="s">
        <v>170</v>
      </c>
      <c r="G151" s="221"/>
      <c r="H151" s="224">
        <v>204.71600000000001</v>
      </c>
      <c r="I151" s="225"/>
      <c r="J151" s="221"/>
      <c r="K151" s="221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158</v>
      </c>
      <c r="AU151" s="230" t="s">
        <v>156</v>
      </c>
      <c r="AV151" s="12" t="s">
        <v>155</v>
      </c>
      <c r="AW151" s="12" t="s">
        <v>34</v>
      </c>
      <c r="AX151" s="12" t="s">
        <v>78</v>
      </c>
      <c r="AY151" s="230" t="s">
        <v>147</v>
      </c>
    </row>
    <row r="152" spans="2:65" s="1" customFormat="1" ht="22.5" customHeight="1">
      <c r="B152" s="40"/>
      <c r="C152" s="192" t="s">
        <v>10</v>
      </c>
      <c r="D152" s="192" t="s">
        <v>150</v>
      </c>
      <c r="E152" s="193" t="s">
        <v>239</v>
      </c>
      <c r="F152" s="194" t="s">
        <v>240</v>
      </c>
      <c r="G152" s="195" t="s">
        <v>153</v>
      </c>
      <c r="H152" s="196">
        <v>8</v>
      </c>
      <c r="I152" s="197"/>
      <c r="J152" s="198">
        <f>ROUND(I152*H152,2)</f>
        <v>0</v>
      </c>
      <c r="K152" s="194" t="s">
        <v>154</v>
      </c>
      <c r="L152" s="60"/>
      <c r="M152" s="199" t="s">
        <v>21</v>
      </c>
      <c r="N152" s="200" t="s">
        <v>42</v>
      </c>
      <c r="O152" s="41"/>
      <c r="P152" s="201">
        <f>O152*H152</f>
        <v>0</v>
      </c>
      <c r="Q152" s="201">
        <v>4.684E-2</v>
      </c>
      <c r="R152" s="201">
        <f>Q152*H152</f>
        <v>0.37472</v>
      </c>
      <c r="S152" s="201">
        <v>0</v>
      </c>
      <c r="T152" s="202">
        <f>S152*H152</f>
        <v>0</v>
      </c>
      <c r="AR152" s="23" t="s">
        <v>155</v>
      </c>
      <c r="AT152" s="23" t="s">
        <v>150</v>
      </c>
      <c r="AU152" s="23" t="s">
        <v>156</v>
      </c>
      <c r="AY152" s="23" t="s">
        <v>147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3" t="s">
        <v>156</v>
      </c>
      <c r="BK152" s="203">
        <f>ROUND(I152*H152,2)</f>
        <v>0</v>
      </c>
      <c r="BL152" s="23" t="s">
        <v>155</v>
      </c>
      <c r="BM152" s="23" t="s">
        <v>1495</v>
      </c>
    </row>
    <row r="153" spans="2:65" s="1" customFormat="1" ht="22.5" customHeight="1">
      <c r="B153" s="40"/>
      <c r="C153" s="231" t="s">
        <v>242</v>
      </c>
      <c r="D153" s="231" t="s">
        <v>243</v>
      </c>
      <c r="E153" s="232" t="s">
        <v>244</v>
      </c>
      <c r="F153" s="233" t="s">
        <v>245</v>
      </c>
      <c r="G153" s="234" t="s">
        <v>153</v>
      </c>
      <c r="H153" s="235">
        <v>3</v>
      </c>
      <c r="I153" s="236"/>
      <c r="J153" s="237">
        <f>ROUND(I153*H153,2)</f>
        <v>0</v>
      </c>
      <c r="K153" s="233" t="s">
        <v>154</v>
      </c>
      <c r="L153" s="238"/>
      <c r="M153" s="239" t="s">
        <v>21</v>
      </c>
      <c r="N153" s="240" t="s">
        <v>42</v>
      </c>
      <c r="O153" s="41"/>
      <c r="P153" s="201">
        <f>O153*H153</f>
        <v>0</v>
      </c>
      <c r="Q153" s="201">
        <v>1.0800000000000001E-2</v>
      </c>
      <c r="R153" s="201">
        <f>Q153*H153</f>
        <v>3.2399999999999998E-2</v>
      </c>
      <c r="S153" s="201">
        <v>0</v>
      </c>
      <c r="T153" s="202">
        <f>S153*H153</f>
        <v>0</v>
      </c>
      <c r="AR153" s="23" t="s">
        <v>202</v>
      </c>
      <c r="AT153" s="23" t="s">
        <v>243</v>
      </c>
      <c r="AU153" s="23" t="s">
        <v>156</v>
      </c>
      <c r="AY153" s="23" t="s">
        <v>147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3" t="s">
        <v>156</v>
      </c>
      <c r="BK153" s="203">
        <f>ROUND(I153*H153,2)</f>
        <v>0</v>
      </c>
      <c r="BL153" s="23" t="s">
        <v>155</v>
      </c>
      <c r="BM153" s="23" t="s">
        <v>1496</v>
      </c>
    </row>
    <row r="154" spans="2:65" s="1" customFormat="1" ht="22.5" customHeight="1">
      <c r="B154" s="40"/>
      <c r="C154" s="231" t="s">
        <v>247</v>
      </c>
      <c r="D154" s="231" t="s">
        <v>243</v>
      </c>
      <c r="E154" s="232" t="s">
        <v>248</v>
      </c>
      <c r="F154" s="233" t="s">
        <v>249</v>
      </c>
      <c r="G154" s="234" t="s">
        <v>153</v>
      </c>
      <c r="H154" s="235">
        <v>4</v>
      </c>
      <c r="I154" s="236"/>
      <c r="J154" s="237">
        <f>ROUND(I154*H154,2)</f>
        <v>0</v>
      </c>
      <c r="K154" s="233" t="s">
        <v>154</v>
      </c>
      <c r="L154" s="238"/>
      <c r="M154" s="239" t="s">
        <v>21</v>
      </c>
      <c r="N154" s="240" t="s">
        <v>42</v>
      </c>
      <c r="O154" s="41"/>
      <c r="P154" s="201">
        <f>O154*H154</f>
        <v>0</v>
      </c>
      <c r="Q154" s="201">
        <v>1.12E-2</v>
      </c>
      <c r="R154" s="201">
        <f>Q154*H154</f>
        <v>4.48E-2</v>
      </c>
      <c r="S154" s="201">
        <v>0</v>
      </c>
      <c r="T154" s="202">
        <f>S154*H154</f>
        <v>0</v>
      </c>
      <c r="AR154" s="23" t="s">
        <v>202</v>
      </c>
      <c r="AT154" s="23" t="s">
        <v>243</v>
      </c>
      <c r="AU154" s="23" t="s">
        <v>156</v>
      </c>
      <c r="AY154" s="23" t="s">
        <v>147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23" t="s">
        <v>156</v>
      </c>
      <c r="BK154" s="203">
        <f>ROUND(I154*H154,2)</f>
        <v>0</v>
      </c>
      <c r="BL154" s="23" t="s">
        <v>155</v>
      </c>
      <c r="BM154" s="23" t="s">
        <v>1497</v>
      </c>
    </row>
    <row r="155" spans="2:65" s="1" customFormat="1" ht="22.5" customHeight="1">
      <c r="B155" s="40"/>
      <c r="C155" s="231" t="s">
        <v>252</v>
      </c>
      <c r="D155" s="231" t="s">
        <v>243</v>
      </c>
      <c r="E155" s="232" t="s">
        <v>1228</v>
      </c>
      <c r="F155" s="233" t="s">
        <v>1229</v>
      </c>
      <c r="G155" s="234" t="s">
        <v>153</v>
      </c>
      <c r="H155" s="235">
        <v>1</v>
      </c>
      <c r="I155" s="236"/>
      <c r="J155" s="237">
        <f>ROUND(I155*H155,2)</f>
        <v>0</v>
      </c>
      <c r="K155" s="233" t="s">
        <v>191</v>
      </c>
      <c r="L155" s="238"/>
      <c r="M155" s="239" t="s">
        <v>21</v>
      </c>
      <c r="N155" s="240" t="s">
        <v>42</v>
      </c>
      <c r="O155" s="41"/>
      <c r="P155" s="201">
        <f>O155*H155</f>
        <v>0</v>
      </c>
      <c r="Q155" s="201">
        <v>1.38E-2</v>
      </c>
      <c r="R155" s="201">
        <f>Q155*H155</f>
        <v>1.38E-2</v>
      </c>
      <c r="S155" s="201">
        <v>0</v>
      </c>
      <c r="T155" s="202">
        <f>S155*H155</f>
        <v>0</v>
      </c>
      <c r="AR155" s="23" t="s">
        <v>202</v>
      </c>
      <c r="AT155" s="23" t="s">
        <v>243</v>
      </c>
      <c r="AU155" s="23" t="s">
        <v>156</v>
      </c>
      <c r="AY155" s="23" t="s">
        <v>147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3" t="s">
        <v>156</v>
      </c>
      <c r="BK155" s="203">
        <f>ROUND(I155*H155,2)</f>
        <v>0</v>
      </c>
      <c r="BL155" s="23" t="s">
        <v>155</v>
      </c>
      <c r="BM155" s="23" t="s">
        <v>1498</v>
      </c>
    </row>
    <row r="156" spans="2:65" s="10" customFormat="1" ht="29.85" customHeight="1">
      <c r="B156" s="175"/>
      <c r="C156" s="176"/>
      <c r="D156" s="189" t="s">
        <v>69</v>
      </c>
      <c r="E156" s="190" t="s">
        <v>206</v>
      </c>
      <c r="F156" s="190" t="s">
        <v>251</v>
      </c>
      <c r="G156" s="176"/>
      <c r="H156" s="176"/>
      <c r="I156" s="179"/>
      <c r="J156" s="191">
        <f>BK156</f>
        <v>0</v>
      </c>
      <c r="K156" s="176"/>
      <c r="L156" s="181"/>
      <c r="M156" s="182"/>
      <c r="N156" s="183"/>
      <c r="O156" s="183"/>
      <c r="P156" s="184">
        <f>SUM(P157:P190)</f>
        <v>0</v>
      </c>
      <c r="Q156" s="183"/>
      <c r="R156" s="184">
        <f>SUM(R157:R190)</f>
        <v>3.1044999999999996E-3</v>
      </c>
      <c r="S156" s="183"/>
      <c r="T156" s="185">
        <f>SUM(T157:T190)</f>
        <v>4.6804650000000008</v>
      </c>
      <c r="AR156" s="186" t="s">
        <v>78</v>
      </c>
      <c r="AT156" s="187" t="s">
        <v>69</v>
      </c>
      <c r="AU156" s="187" t="s">
        <v>78</v>
      </c>
      <c r="AY156" s="186" t="s">
        <v>147</v>
      </c>
      <c r="BK156" s="188">
        <f>SUM(BK157:BK190)</f>
        <v>0</v>
      </c>
    </row>
    <row r="157" spans="2:65" s="1" customFormat="1" ht="22.5" customHeight="1">
      <c r="B157" s="40"/>
      <c r="C157" s="192" t="s">
        <v>256</v>
      </c>
      <c r="D157" s="192" t="s">
        <v>150</v>
      </c>
      <c r="E157" s="193" t="s">
        <v>253</v>
      </c>
      <c r="F157" s="194" t="s">
        <v>254</v>
      </c>
      <c r="G157" s="195" t="s">
        <v>165</v>
      </c>
      <c r="H157" s="196">
        <v>71</v>
      </c>
      <c r="I157" s="197"/>
      <c r="J157" s="198">
        <f>ROUND(I157*H157,2)</f>
        <v>0</v>
      </c>
      <c r="K157" s="194" t="s">
        <v>154</v>
      </c>
      <c r="L157" s="60"/>
      <c r="M157" s="199" t="s">
        <v>21</v>
      </c>
      <c r="N157" s="200" t="s">
        <v>42</v>
      </c>
      <c r="O157" s="41"/>
      <c r="P157" s="201">
        <f>O157*H157</f>
        <v>0</v>
      </c>
      <c r="Q157" s="201">
        <v>3.9499999999999998E-5</v>
      </c>
      <c r="R157" s="201">
        <f>Q157*H157</f>
        <v>2.8044999999999997E-3</v>
      </c>
      <c r="S157" s="201">
        <v>0</v>
      </c>
      <c r="T157" s="202">
        <f>S157*H157</f>
        <v>0</v>
      </c>
      <c r="AR157" s="23" t="s">
        <v>155</v>
      </c>
      <c r="AT157" s="23" t="s">
        <v>150</v>
      </c>
      <c r="AU157" s="23" t="s">
        <v>156</v>
      </c>
      <c r="AY157" s="23" t="s">
        <v>147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3" t="s">
        <v>156</v>
      </c>
      <c r="BK157" s="203">
        <f>ROUND(I157*H157,2)</f>
        <v>0</v>
      </c>
      <c r="BL157" s="23" t="s">
        <v>155</v>
      </c>
      <c r="BM157" s="23" t="s">
        <v>1499</v>
      </c>
    </row>
    <row r="158" spans="2:65" s="1" customFormat="1" ht="22.5" customHeight="1">
      <c r="B158" s="40"/>
      <c r="C158" s="192" t="s">
        <v>261</v>
      </c>
      <c r="D158" s="192" t="s">
        <v>150</v>
      </c>
      <c r="E158" s="193" t="s">
        <v>257</v>
      </c>
      <c r="F158" s="194" t="s">
        <v>258</v>
      </c>
      <c r="G158" s="195" t="s">
        <v>259</v>
      </c>
      <c r="H158" s="196">
        <v>30</v>
      </c>
      <c r="I158" s="197"/>
      <c r="J158" s="198">
        <f>ROUND(I158*H158,2)</f>
        <v>0</v>
      </c>
      <c r="K158" s="194" t="s">
        <v>21</v>
      </c>
      <c r="L158" s="60"/>
      <c r="M158" s="199" t="s">
        <v>21</v>
      </c>
      <c r="N158" s="200" t="s">
        <v>42</v>
      </c>
      <c r="O158" s="41"/>
      <c r="P158" s="201">
        <f>O158*H158</f>
        <v>0</v>
      </c>
      <c r="Q158" s="201">
        <v>1.0000000000000001E-5</v>
      </c>
      <c r="R158" s="201">
        <f>Q158*H158</f>
        <v>3.0000000000000003E-4</v>
      </c>
      <c r="S158" s="201">
        <v>0</v>
      </c>
      <c r="T158" s="202">
        <f>S158*H158</f>
        <v>0</v>
      </c>
      <c r="AR158" s="23" t="s">
        <v>155</v>
      </c>
      <c r="AT158" s="23" t="s">
        <v>150</v>
      </c>
      <c r="AU158" s="23" t="s">
        <v>156</v>
      </c>
      <c r="AY158" s="23" t="s">
        <v>147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3" t="s">
        <v>156</v>
      </c>
      <c r="BK158" s="203">
        <f>ROUND(I158*H158,2)</f>
        <v>0</v>
      </c>
      <c r="BL158" s="23" t="s">
        <v>155</v>
      </c>
      <c r="BM158" s="23" t="s">
        <v>1500</v>
      </c>
    </row>
    <row r="159" spans="2:65" s="1" customFormat="1" ht="22.5" customHeight="1">
      <c r="B159" s="40"/>
      <c r="C159" s="192" t="s">
        <v>9</v>
      </c>
      <c r="D159" s="192" t="s">
        <v>150</v>
      </c>
      <c r="E159" s="193" t="s">
        <v>262</v>
      </c>
      <c r="F159" s="194" t="s">
        <v>263</v>
      </c>
      <c r="G159" s="195" t="s">
        <v>165</v>
      </c>
      <c r="H159" s="196">
        <v>2.31</v>
      </c>
      <c r="I159" s="197"/>
      <c r="J159" s="198">
        <f>ROUND(I159*H159,2)</f>
        <v>0</v>
      </c>
      <c r="K159" s="194" t="s">
        <v>154</v>
      </c>
      <c r="L159" s="60"/>
      <c r="M159" s="199" t="s">
        <v>21</v>
      </c>
      <c r="N159" s="200" t="s">
        <v>42</v>
      </c>
      <c r="O159" s="41"/>
      <c r="P159" s="201">
        <f>O159*H159</f>
        <v>0</v>
      </c>
      <c r="Q159" s="201">
        <v>0</v>
      </c>
      <c r="R159" s="201">
        <f>Q159*H159</f>
        <v>0</v>
      </c>
      <c r="S159" s="201">
        <v>0.13100000000000001</v>
      </c>
      <c r="T159" s="202">
        <f>S159*H159</f>
        <v>0.30261000000000005</v>
      </c>
      <c r="AR159" s="23" t="s">
        <v>155</v>
      </c>
      <c r="AT159" s="23" t="s">
        <v>150</v>
      </c>
      <c r="AU159" s="23" t="s">
        <v>156</v>
      </c>
      <c r="AY159" s="23" t="s">
        <v>147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3" t="s">
        <v>156</v>
      </c>
      <c r="BK159" s="203">
        <f>ROUND(I159*H159,2)</f>
        <v>0</v>
      </c>
      <c r="BL159" s="23" t="s">
        <v>155</v>
      </c>
      <c r="BM159" s="23" t="s">
        <v>1501</v>
      </c>
    </row>
    <row r="160" spans="2:65" s="11" customFormat="1" ht="13.5">
      <c r="B160" s="204"/>
      <c r="C160" s="205"/>
      <c r="D160" s="216" t="s">
        <v>158</v>
      </c>
      <c r="E160" s="217" t="s">
        <v>21</v>
      </c>
      <c r="F160" s="218" t="s">
        <v>265</v>
      </c>
      <c r="G160" s="205"/>
      <c r="H160" s="219">
        <v>1.26</v>
      </c>
      <c r="I160" s="210"/>
      <c r="J160" s="205"/>
      <c r="K160" s="205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158</v>
      </c>
      <c r="AU160" s="215" t="s">
        <v>156</v>
      </c>
      <c r="AV160" s="11" t="s">
        <v>156</v>
      </c>
      <c r="AW160" s="11" t="s">
        <v>34</v>
      </c>
      <c r="AX160" s="11" t="s">
        <v>70</v>
      </c>
      <c r="AY160" s="215" t="s">
        <v>147</v>
      </c>
    </row>
    <row r="161" spans="2:65" s="11" customFormat="1" ht="13.5">
      <c r="B161" s="204"/>
      <c r="C161" s="205"/>
      <c r="D161" s="216" t="s">
        <v>158</v>
      </c>
      <c r="E161" s="217" t="s">
        <v>21</v>
      </c>
      <c r="F161" s="218" t="s">
        <v>266</v>
      </c>
      <c r="G161" s="205"/>
      <c r="H161" s="219">
        <v>1.05</v>
      </c>
      <c r="I161" s="210"/>
      <c r="J161" s="205"/>
      <c r="K161" s="205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158</v>
      </c>
      <c r="AU161" s="215" t="s">
        <v>156</v>
      </c>
      <c r="AV161" s="11" t="s">
        <v>156</v>
      </c>
      <c r="AW161" s="11" t="s">
        <v>34</v>
      </c>
      <c r="AX161" s="11" t="s">
        <v>70</v>
      </c>
      <c r="AY161" s="215" t="s">
        <v>147</v>
      </c>
    </row>
    <row r="162" spans="2:65" s="12" customFormat="1" ht="13.5">
      <c r="B162" s="220"/>
      <c r="C162" s="221"/>
      <c r="D162" s="206" t="s">
        <v>158</v>
      </c>
      <c r="E162" s="222" t="s">
        <v>21</v>
      </c>
      <c r="F162" s="223" t="s">
        <v>170</v>
      </c>
      <c r="G162" s="221"/>
      <c r="H162" s="224">
        <v>2.31</v>
      </c>
      <c r="I162" s="225"/>
      <c r="J162" s="221"/>
      <c r="K162" s="221"/>
      <c r="L162" s="226"/>
      <c r="M162" s="227"/>
      <c r="N162" s="228"/>
      <c r="O162" s="228"/>
      <c r="P162" s="228"/>
      <c r="Q162" s="228"/>
      <c r="R162" s="228"/>
      <c r="S162" s="228"/>
      <c r="T162" s="229"/>
      <c r="AT162" s="230" t="s">
        <v>158</v>
      </c>
      <c r="AU162" s="230" t="s">
        <v>156</v>
      </c>
      <c r="AV162" s="12" t="s">
        <v>155</v>
      </c>
      <c r="AW162" s="12" t="s">
        <v>34</v>
      </c>
      <c r="AX162" s="12" t="s">
        <v>78</v>
      </c>
      <c r="AY162" s="230" t="s">
        <v>147</v>
      </c>
    </row>
    <row r="163" spans="2:65" s="1" customFormat="1" ht="22.5" customHeight="1">
      <c r="B163" s="40"/>
      <c r="C163" s="192" t="s">
        <v>273</v>
      </c>
      <c r="D163" s="192" t="s">
        <v>150</v>
      </c>
      <c r="E163" s="193" t="s">
        <v>267</v>
      </c>
      <c r="F163" s="194" t="s">
        <v>268</v>
      </c>
      <c r="G163" s="195" t="s">
        <v>165</v>
      </c>
      <c r="H163" s="196">
        <v>15.177</v>
      </c>
      <c r="I163" s="197"/>
      <c r="J163" s="198">
        <f>ROUND(I163*H163,2)</f>
        <v>0</v>
      </c>
      <c r="K163" s="194" t="s">
        <v>154</v>
      </c>
      <c r="L163" s="60"/>
      <c r="M163" s="199" t="s">
        <v>21</v>
      </c>
      <c r="N163" s="200" t="s">
        <v>42</v>
      </c>
      <c r="O163" s="41"/>
      <c r="P163" s="201">
        <f>O163*H163</f>
        <v>0</v>
      </c>
      <c r="Q163" s="201">
        <v>0</v>
      </c>
      <c r="R163" s="201">
        <f>Q163*H163</f>
        <v>0</v>
      </c>
      <c r="S163" s="201">
        <v>3.5000000000000003E-2</v>
      </c>
      <c r="T163" s="202">
        <f>S163*H163</f>
        <v>0.53119500000000008</v>
      </c>
      <c r="AR163" s="23" t="s">
        <v>155</v>
      </c>
      <c r="AT163" s="23" t="s">
        <v>150</v>
      </c>
      <c r="AU163" s="23" t="s">
        <v>156</v>
      </c>
      <c r="AY163" s="23" t="s">
        <v>147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3" t="s">
        <v>156</v>
      </c>
      <c r="BK163" s="203">
        <f>ROUND(I163*H163,2)</f>
        <v>0</v>
      </c>
      <c r="BL163" s="23" t="s">
        <v>155</v>
      </c>
      <c r="BM163" s="23" t="s">
        <v>1502</v>
      </c>
    </row>
    <row r="164" spans="2:65" s="11" customFormat="1" ht="13.5">
      <c r="B164" s="204"/>
      <c r="C164" s="205"/>
      <c r="D164" s="216" t="s">
        <v>158</v>
      </c>
      <c r="E164" s="217" t="s">
        <v>21</v>
      </c>
      <c r="F164" s="218" t="s">
        <v>270</v>
      </c>
      <c r="G164" s="205"/>
      <c r="H164" s="219">
        <v>9.1199999999999992</v>
      </c>
      <c r="I164" s="210"/>
      <c r="J164" s="205"/>
      <c r="K164" s="205"/>
      <c r="L164" s="211"/>
      <c r="M164" s="212"/>
      <c r="N164" s="213"/>
      <c r="O164" s="213"/>
      <c r="P164" s="213"/>
      <c r="Q164" s="213"/>
      <c r="R164" s="213"/>
      <c r="S164" s="213"/>
      <c r="T164" s="214"/>
      <c r="AT164" s="215" t="s">
        <v>158</v>
      </c>
      <c r="AU164" s="215" t="s">
        <v>156</v>
      </c>
      <c r="AV164" s="11" t="s">
        <v>156</v>
      </c>
      <c r="AW164" s="11" t="s">
        <v>34</v>
      </c>
      <c r="AX164" s="11" t="s">
        <v>70</v>
      </c>
      <c r="AY164" s="215" t="s">
        <v>147</v>
      </c>
    </row>
    <row r="165" spans="2:65" s="11" customFormat="1" ht="13.5">
      <c r="B165" s="204"/>
      <c r="C165" s="205"/>
      <c r="D165" s="216" t="s">
        <v>158</v>
      </c>
      <c r="E165" s="217" t="s">
        <v>21</v>
      </c>
      <c r="F165" s="218" t="s">
        <v>271</v>
      </c>
      <c r="G165" s="205"/>
      <c r="H165" s="219">
        <v>1.17</v>
      </c>
      <c r="I165" s="210"/>
      <c r="J165" s="205"/>
      <c r="K165" s="205"/>
      <c r="L165" s="211"/>
      <c r="M165" s="212"/>
      <c r="N165" s="213"/>
      <c r="O165" s="213"/>
      <c r="P165" s="213"/>
      <c r="Q165" s="213"/>
      <c r="R165" s="213"/>
      <c r="S165" s="213"/>
      <c r="T165" s="214"/>
      <c r="AT165" s="215" t="s">
        <v>158</v>
      </c>
      <c r="AU165" s="215" t="s">
        <v>156</v>
      </c>
      <c r="AV165" s="11" t="s">
        <v>156</v>
      </c>
      <c r="AW165" s="11" t="s">
        <v>34</v>
      </c>
      <c r="AX165" s="11" t="s">
        <v>70</v>
      </c>
      <c r="AY165" s="215" t="s">
        <v>147</v>
      </c>
    </row>
    <row r="166" spans="2:65" s="11" customFormat="1" ht="13.5">
      <c r="B166" s="204"/>
      <c r="C166" s="205"/>
      <c r="D166" s="216" t="s">
        <v>158</v>
      </c>
      <c r="E166" s="217" t="s">
        <v>21</v>
      </c>
      <c r="F166" s="218" t="s">
        <v>272</v>
      </c>
      <c r="G166" s="205"/>
      <c r="H166" s="219">
        <v>4.077</v>
      </c>
      <c r="I166" s="210"/>
      <c r="J166" s="205"/>
      <c r="K166" s="205"/>
      <c r="L166" s="211"/>
      <c r="M166" s="212"/>
      <c r="N166" s="213"/>
      <c r="O166" s="213"/>
      <c r="P166" s="213"/>
      <c r="Q166" s="213"/>
      <c r="R166" s="213"/>
      <c r="S166" s="213"/>
      <c r="T166" s="214"/>
      <c r="AT166" s="215" t="s">
        <v>158</v>
      </c>
      <c r="AU166" s="215" t="s">
        <v>156</v>
      </c>
      <c r="AV166" s="11" t="s">
        <v>156</v>
      </c>
      <c r="AW166" s="11" t="s">
        <v>34</v>
      </c>
      <c r="AX166" s="11" t="s">
        <v>70</v>
      </c>
      <c r="AY166" s="215" t="s">
        <v>147</v>
      </c>
    </row>
    <row r="167" spans="2:65" s="11" customFormat="1" ht="13.5">
      <c r="B167" s="204"/>
      <c r="C167" s="205"/>
      <c r="D167" s="216" t="s">
        <v>158</v>
      </c>
      <c r="E167" s="217" t="s">
        <v>21</v>
      </c>
      <c r="F167" s="218" t="s">
        <v>1503</v>
      </c>
      <c r="G167" s="205"/>
      <c r="H167" s="219">
        <v>0.81</v>
      </c>
      <c r="I167" s="210"/>
      <c r="J167" s="205"/>
      <c r="K167" s="205"/>
      <c r="L167" s="211"/>
      <c r="M167" s="212"/>
      <c r="N167" s="213"/>
      <c r="O167" s="213"/>
      <c r="P167" s="213"/>
      <c r="Q167" s="213"/>
      <c r="R167" s="213"/>
      <c r="S167" s="213"/>
      <c r="T167" s="214"/>
      <c r="AT167" s="215" t="s">
        <v>158</v>
      </c>
      <c r="AU167" s="215" t="s">
        <v>156</v>
      </c>
      <c r="AV167" s="11" t="s">
        <v>156</v>
      </c>
      <c r="AW167" s="11" t="s">
        <v>34</v>
      </c>
      <c r="AX167" s="11" t="s">
        <v>70</v>
      </c>
      <c r="AY167" s="215" t="s">
        <v>147</v>
      </c>
    </row>
    <row r="168" spans="2:65" s="12" customFormat="1" ht="13.5">
      <c r="B168" s="220"/>
      <c r="C168" s="221"/>
      <c r="D168" s="206" t="s">
        <v>158</v>
      </c>
      <c r="E168" s="222" t="s">
        <v>21</v>
      </c>
      <c r="F168" s="223" t="s">
        <v>170</v>
      </c>
      <c r="G168" s="221"/>
      <c r="H168" s="224">
        <v>15.177</v>
      </c>
      <c r="I168" s="225"/>
      <c r="J168" s="221"/>
      <c r="K168" s="221"/>
      <c r="L168" s="226"/>
      <c r="M168" s="227"/>
      <c r="N168" s="228"/>
      <c r="O168" s="228"/>
      <c r="P168" s="228"/>
      <c r="Q168" s="228"/>
      <c r="R168" s="228"/>
      <c r="S168" s="228"/>
      <c r="T168" s="229"/>
      <c r="AT168" s="230" t="s">
        <v>158</v>
      </c>
      <c r="AU168" s="230" t="s">
        <v>156</v>
      </c>
      <c r="AV168" s="12" t="s">
        <v>155</v>
      </c>
      <c r="AW168" s="12" t="s">
        <v>34</v>
      </c>
      <c r="AX168" s="12" t="s">
        <v>78</v>
      </c>
      <c r="AY168" s="230" t="s">
        <v>147</v>
      </c>
    </row>
    <row r="169" spans="2:65" s="1" customFormat="1" ht="22.5" customHeight="1">
      <c r="B169" s="40"/>
      <c r="C169" s="192" t="s">
        <v>280</v>
      </c>
      <c r="D169" s="192" t="s">
        <v>150</v>
      </c>
      <c r="E169" s="193" t="s">
        <v>274</v>
      </c>
      <c r="F169" s="194" t="s">
        <v>275</v>
      </c>
      <c r="G169" s="195" t="s">
        <v>276</v>
      </c>
      <c r="H169" s="196">
        <v>15.56</v>
      </c>
      <c r="I169" s="197"/>
      <c r="J169" s="198">
        <f>ROUND(I169*H169,2)</f>
        <v>0</v>
      </c>
      <c r="K169" s="194" t="s">
        <v>154</v>
      </c>
      <c r="L169" s="60"/>
      <c r="M169" s="199" t="s">
        <v>21</v>
      </c>
      <c r="N169" s="200" t="s">
        <v>42</v>
      </c>
      <c r="O169" s="41"/>
      <c r="P169" s="201">
        <f>O169*H169</f>
        <v>0</v>
      </c>
      <c r="Q169" s="201">
        <v>0</v>
      </c>
      <c r="R169" s="201">
        <f>Q169*H169</f>
        <v>0</v>
      </c>
      <c r="S169" s="201">
        <v>8.9999999999999993E-3</v>
      </c>
      <c r="T169" s="202">
        <f>S169*H169</f>
        <v>0.14004</v>
      </c>
      <c r="AR169" s="23" t="s">
        <v>155</v>
      </c>
      <c r="AT169" s="23" t="s">
        <v>150</v>
      </c>
      <c r="AU169" s="23" t="s">
        <v>156</v>
      </c>
      <c r="AY169" s="23" t="s">
        <v>147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3" t="s">
        <v>156</v>
      </c>
      <c r="BK169" s="203">
        <f>ROUND(I169*H169,2)</f>
        <v>0</v>
      </c>
      <c r="BL169" s="23" t="s">
        <v>155</v>
      </c>
      <c r="BM169" s="23" t="s">
        <v>1504</v>
      </c>
    </row>
    <row r="170" spans="2:65" s="11" customFormat="1" ht="13.5">
      <c r="B170" s="204"/>
      <c r="C170" s="205"/>
      <c r="D170" s="216" t="s">
        <v>158</v>
      </c>
      <c r="E170" s="217" t="s">
        <v>21</v>
      </c>
      <c r="F170" s="218" t="s">
        <v>278</v>
      </c>
      <c r="G170" s="205"/>
      <c r="H170" s="219">
        <v>11.16</v>
      </c>
      <c r="I170" s="210"/>
      <c r="J170" s="205"/>
      <c r="K170" s="205"/>
      <c r="L170" s="211"/>
      <c r="M170" s="212"/>
      <c r="N170" s="213"/>
      <c r="O170" s="213"/>
      <c r="P170" s="213"/>
      <c r="Q170" s="213"/>
      <c r="R170" s="213"/>
      <c r="S170" s="213"/>
      <c r="T170" s="214"/>
      <c r="AT170" s="215" t="s">
        <v>158</v>
      </c>
      <c r="AU170" s="215" t="s">
        <v>156</v>
      </c>
      <c r="AV170" s="11" t="s">
        <v>156</v>
      </c>
      <c r="AW170" s="11" t="s">
        <v>34</v>
      </c>
      <c r="AX170" s="11" t="s">
        <v>70</v>
      </c>
      <c r="AY170" s="215" t="s">
        <v>147</v>
      </c>
    </row>
    <row r="171" spans="2:65" s="11" customFormat="1" ht="13.5">
      <c r="B171" s="204"/>
      <c r="C171" s="205"/>
      <c r="D171" s="216" t="s">
        <v>158</v>
      </c>
      <c r="E171" s="217" t="s">
        <v>21</v>
      </c>
      <c r="F171" s="218" t="s">
        <v>279</v>
      </c>
      <c r="G171" s="205"/>
      <c r="H171" s="219">
        <v>4.4000000000000004</v>
      </c>
      <c r="I171" s="210"/>
      <c r="J171" s="205"/>
      <c r="K171" s="205"/>
      <c r="L171" s="211"/>
      <c r="M171" s="212"/>
      <c r="N171" s="213"/>
      <c r="O171" s="213"/>
      <c r="P171" s="213"/>
      <c r="Q171" s="213"/>
      <c r="R171" s="213"/>
      <c r="S171" s="213"/>
      <c r="T171" s="214"/>
      <c r="AT171" s="215" t="s">
        <v>158</v>
      </c>
      <c r="AU171" s="215" t="s">
        <v>156</v>
      </c>
      <c r="AV171" s="11" t="s">
        <v>156</v>
      </c>
      <c r="AW171" s="11" t="s">
        <v>34</v>
      </c>
      <c r="AX171" s="11" t="s">
        <v>70</v>
      </c>
      <c r="AY171" s="215" t="s">
        <v>147</v>
      </c>
    </row>
    <row r="172" spans="2:65" s="12" customFormat="1" ht="13.5">
      <c r="B172" s="220"/>
      <c r="C172" s="221"/>
      <c r="D172" s="206" t="s">
        <v>158</v>
      </c>
      <c r="E172" s="222" t="s">
        <v>21</v>
      </c>
      <c r="F172" s="223" t="s">
        <v>170</v>
      </c>
      <c r="G172" s="221"/>
      <c r="H172" s="224">
        <v>15.56</v>
      </c>
      <c r="I172" s="225"/>
      <c r="J172" s="221"/>
      <c r="K172" s="221"/>
      <c r="L172" s="226"/>
      <c r="M172" s="227"/>
      <c r="N172" s="228"/>
      <c r="O172" s="228"/>
      <c r="P172" s="228"/>
      <c r="Q172" s="228"/>
      <c r="R172" s="228"/>
      <c r="S172" s="228"/>
      <c r="T172" s="229"/>
      <c r="AT172" s="230" t="s">
        <v>158</v>
      </c>
      <c r="AU172" s="230" t="s">
        <v>156</v>
      </c>
      <c r="AV172" s="12" t="s">
        <v>155</v>
      </c>
      <c r="AW172" s="12" t="s">
        <v>34</v>
      </c>
      <c r="AX172" s="12" t="s">
        <v>78</v>
      </c>
      <c r="AY172" s="230" t="s">
        <v>147</v>
      </c>
    </row>
    <row r="173" spans="2:65" s="1" customFormat="1" ht="22.5" customHeight="1">
      <c r="B173" s="40"/>
      <c r="C173" s="192" t="s">
        <v>286</v>
      </c>
      <c r="D173" s="192" t="s">
        <v>150</v>
      </c>
      <c r="E173" s="193" t="s">
        <v>281</v>
      </c>
      <c r="F173" s="194" t="s">
        <v>282</v>
      </c>
      <c r="G173" s="195" t="s">
        <v>165</v>
      </c>
      <c r="H173" s="196">
        <v>14</v>
      </c>
      <c r="I173" s="197"/>
      <c r="J173" s="198">
        <f>ROUND(I173*H173,2)</f>
        <v>0</v>
      </c>
      <c r="K173" s="194" t="s">
        <v>154</v>
      </c>
      <c r="L173" s="60"/>
      <c r="M173" s="199" t="s">
        <v>21</v>
      </c>
      <c r="N173" s="200" t="s">
        <v>42</v>
      </c>
      <c r="O173" s="41"/>
      <c r="P173" s="201">
        <f>O173*H173</f>
        <v>0</v>
      </c>
      <c r="Q173" s="201">
        <v>0</v>
      </c>
      <c r="R173" s="201">
        <f>Q173*H173</f>
        <v>0</v>
      </c>
      <c r="S173" s="201">
        <v>7.5999999999999998E-2</v>
      </c>
      <c r="T173" s="202">
        <f>S173*H173</f>
        <v>1.0640000000000001</v>
      </c>
      <c r="AR173" s="23" t="s">
        <v>155</v>
      </c>
      <c r="AT173" s="23" t="s">
        <v>150</v>
      </c>
      <c r="AU173" s="23" t="s">
        <v>156</v>
      </c>
      <c r="AY173" s="23" t="s">
        <v>147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23" t="s">
        <v>156</v>
      </c>
      <c r="BK173" s="203">
        <f>ROUND(I173*H173,2)</f>
        <v>0</v>
      </c>
      <c r="BL173" s="23" t="s">
        <v>155</v>
      </c>
      <c r="BM173" s="23" t="s">
        <v>1505</v>
      </c>
    </row>
    <row r="174" spans="2:65" s="13" customFormat="1" ht="13.5">
      <c r="B174" s="241"/>
      <c r="C174" s="242"/>
      <c r="D174" s="216" t="s">
        <v>158</v>
      </c>
      <c r="E174" s="243" t="s">
        <v>21</v>
      </c>
      <c r="F174" s="244" t="s">
        <v>1506</v>
      </c>
      <c r="G174" s="242"/>
      <c r="H174" s="245" t="s">
        <v>21</v>
      </c>
      <c r="I174" s="246"/>
      <c r="J174" s="242"/>
      <c r="K174" s="242"/>
      <c r="L174" s="247"/>
      <c r="M174" s="248"/>
      <c r="N174" s="249"/>
      <c r="O174" s="249"/>
      <c r="P174" s="249"/>
      <c r="Q174" s="249"/>
      <c r="R174" s="249"/>
      <c r="S174" s="249"/>
      <c r="T174" s="250"/>
      <c r="AT174" s="251" t="s">
        <v>158</v>
      </c>
      <c r="AU174" s="251" t="s">
        <v>156</v>
      </c>
      <c r="AV174" s="13" t="s">
        <v>78</v>
      </c>
      <c r="AW174" s="13" t="s">
        <v>34</v>
      </c>
      <c r="AX174" s="13" t="s">
        <v>70</v>
      </c>
      <c r="AY174" s="251" t="s">
        <v>147</v>
      </c>
    </row>
    <row r="175" spans="2:65" s="11" customFormat="1" ht="13.5">
      <c r="B175" s="204"/>
      <c r="C175" s="205"/>
      <c r="D175" s="206" t="s">
        <v>158</v>
      </c>
      <c r="E175" s="207" t="s">
        <v>21</v>
      </c>
      <c r="F175" s="208" t="s">
        <v>1507</v>
      </c>
      <c r="G175" s="205"/>
      <c r="H175" s="209">
        <v>14</v>
      </c>
      <c r="I175" s="210"/>
      <c r="J175" s="205"/>
      <c r="K175" s="205"/>
      <c r="L175" s="211"/>
      <c r="M175" s="212"/>
      <c r="N175" s="213"/>
      <c r="O175" s="213"/>
      <c r="P175" s="213"/>
      <c r="Q175" s="213"/>
      <c r="R175" s="213"/>
      <c r="S175" s="213"/>
      <c r="T175" s="214"/>
      <c r="AT175" s="215" t="s">
        <v>158</v>
      </c>
      <c r="AU175" s="215" t="s">
        <v>156</v>
      </c>
      <c r="AV175" s="11" t="s">
        <v>156</v>
      </c>
      <c r="AW175" s="11" t="s">
        <v>34</v>
      </c>
      <c r="AX175" s="11" t="s">
        <v>78</v>
      </c>
      <c r="AY175" s="215" t="s">
        <v>147</v>
      </c>
    </row>
    <row r="176" spans="2:65" s="1" customFormat="1" ht="22.5" customHeight="1">
      <c r="B176" s="40"/>
      <c r="C176" s="192" t="s">
        <v>292</v>
      </c>
      <c r="D176" s="192" t="s">
        <v>150</v>
      </c>
      <c r="E176" s="193" t="s">
        <v>287</v>
      </c>
      <c r="F176" s="194" t="s">
        <v>288</v>
      </c>
      <c r="G176" s="195" t="s">
        <v>165</v>
      </c>
      <c r="H176" s="196">
        <v>1.3</v>
      </c>
      <c r="I176" s="197"/>
      <c r="J176" s="198">
        <f>ROUND(I176*H176,2)</f>
        <v>0</v>
      </c>
      <c r="K176" s="194" t="s">
        <v>154</v>
      </c>
      <c r="L176" s="60"/>
      <c r="M176" s="199" t="s">
        <v>21</v>
      </c>
      <c r="N176" s="200" t="s">
        <v>42</v>
      </c>
      <c r="O176" s="41"/>
      <c r="P176" s="201">
        <f>O176*H176</f>
        <v>0</v>
      </c>
      <c r="Q176" s="201">
        <v>0</v>
      </c>
      <c r="R176" s="201">
        <f>Q176*H176</f>
        <v>0</v>
      </c>
      <c r="S176" s="201">
        <v>0.27</v>
      </c>
      <c r="T176" s="202">
        <f>S176*H176</f>
        <v>0.35100000000000003</v>
      </c>
      <c r="AR176" s="23" t="s">
        <v>155</v>
      </c>
      <c r="AT176" s="23" t="s">
        <v>150</v>
      </c>
      <c r="AU176" s="23" t="s">
        <v>156</v>
      </c>
      <c r="AY176" s="23" t="s">
        <v>147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3" t="s">
        <v>156</v>
      </c>
      <c r="BK176" s="203">
        <f>ROUND(I176*H176,2)</f>
        <v>0</v>
      </c>
      <c r="BL176" s="23" t="s">
        <v>155</v>
      </c>
      <c r="BM176" s="23" t="s">
        <v>1508</v>
      </c>
    </row>
    <row r="177" spans="2:65" s="13" customFormat="1" ht="13.5">
      <c r="B177" s="241"/>
      <c r="C177" s="242"/>
      <c r="D177" s="216" t="s">
        <v>158</v>
      </c>
      <c r="E177" s="243" t="s">
        <v>21</v>
      </c>
      <c r="F177" s="244" t="s">
        <v>290</v>
      </c>
      <c r="G177" s="242"/>
      <c r="H177" s="245" t="s">
        <v>21</v>
      </c>
      <c r="I177" s="246"/>
      <c r="J177" s="242"/>
      <c r="K177" s="242"/>
      <c r="L177" s="247"/>
      <c r="M177" s="248"/>
      <c r="N177" s="249"/>
      <c r="O177" s="249"/>
      <c r="P177" s="249"/>
      <c r="Q177" s="249"/>
      <c r="R177" s="249"/>
      <c r="S177" s="249"/>
      <c r="T177" s="250"/>
      <c r="AT177" s="251" t="s">
        <v>158</v>
      </c>
      <c r="AU177" s="251" t="s">
        <v>156</v>
      </c>
      <c r="AV177" s="13" t="s">
        <v>78</v>
      </c>
      <c r="AW177" s="13" t="s">
        <v>34</v>
      </c>
      <c r="AX177" s="13" t="s">
        <v>70</v>
      </c>
      <c r="AY177" s="251" t="s">
        <v>147</v>
      </c>
    </row>
    <row r="178" spans="2:65" s="11" customFormat="1" ht="13.5">
      <c r="B178" s="204"/>
      <c r="C178" s="205"/>
      <c r="D178" s="206" t="s">
        <v>158</v>
      </c>
      <c r="E178" s="207" t="s">
        <v>21</v>
      </c>
      <c r="F178" s="208" t="s">
        <v>291</v>
      </c>
      <c r="G178" s="205"/>
      <c r="H178" s="209">
        <v>1.3</v>
      </c>
      <c r="I178" s="210"/>
      <c r="J178" s="205"/>
      <c r="K178" s="205"/>
      <c r="L178" s="211"/>
      <c r="M178" s="212"/>
      <c r="N178" s="213"/>
      <c r="O178" s="213"/>
      <c r="P178" s="213"/>
      <c r="Q178" s="213"/>
      <c r="R178" s="213"/>
      <c r="S178" s="213"/>
      <c r="T178" s="214"/>
      <c r="AT178" s="215" t="s">
        <v>158</v>
      </c>
      <c r="AU178" s="215" t="s">
        <v>156</v>
      </c>
      <c r="AV178" s="11" t="s">
        <v>156</v>
      </c>
      <c r="AW178" s="11" t="s">
        <v>34</v>
      </c>
      <c r="AX178" s="11" t="s">
        <v>78</v>
      </c>
      <c r="AY178" s="215" t="s">
        <v>147</v>
      </c>
    </row>
    <row r="179" spans="2:65" s="1" customFormat="1" ht="22.5" customHeight="1">
      <c r="B179" s="40"/>
      <c r="C179" s="192" t="s">
        <v>296</v>
      </c>
      <c r="D179" s="192" t="s">
        <v>150</v>
      </c>
      <c r="E179" s="193" t="s">
        <v>293</v>
      </c>
      <c r="F179" s="194" t="s">
        <v>294</v>
      </c>
      <c r="G179" s="195" t="s">
        <v>276</v>
      </c>
      <c r="H179" s="196">
        <v>20</v>
      </c>
      <c r="I179" s="197"/>
      <c r="J179" s="198">
        <f>ROUND(I179*H179,2)</f>
        <v>0</v>
      </c>
      <c r="K179" s="194" t="s">
        <v>154</v>
      </c>
      <c r="L179" s="60"/>
      <c r="M179" s="199" t="s">
        <v>21</v>
      </c>
      <c r="N179" s="200" t="s">
        <v>42</v>
      </c>
      <c r="O179" s="41"/>
      <c r="P179" s="201">
        <f>O179*H179</f>
        <v>0</v>
      </c>
      <c r="Q179" s="201">
        <v>0</v>
      </c>
      <c r="R179" s="201">
        <f>Q179*H179</f>
        <v>0</v>
      </c>
      <c r="S179" s="201">
        <v>8.9999999999999993E-3</v>
      </c>
      <c r="T179" s="202">
        <f>S179*H179</f>
        <v>0.18</v>
      </c>
      <c r="AR179" s="23" t="s">
        <v>155</v>
      </c>
      <c r="AT179" s="23" t="s">
        <v>150</v>
      </c>
      <c r="AU179" s="23" t="s">
        <v>156</v>
      </c>
      <c r="AY179" s="23" t="s">
        <v>147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23" t="s">
        <v>156</v>
      </c>
      <c r="BK179" s="203">
        <f>ROUND(I179*H179,2)</f>
        <v>0</v>
      </c>
      <c r="BL179" s="23" t="s">
        <v>155</v>
      </c>
      <c r="BM179" s="23" t="s">
        <v>1509</v>
      </c>
    </row>
    <row r="180" spans="2:65" s="1" customFormat="1" ht="22.5" customHeight="1">
      <c r="B180" s="40"/>
      <c r="C180" s="192" t="s">
        <v>300</v>
      </c>
      <c r="D180" s="192" t="s">
        <v>150</v>
      </c>
      <c r="E180" s="193" t="s">
        <v>297</v>
      </c>
      <c r="F180" s="194" t="s">
        <v>298</v>
      </c>
      <c r="G180" s="195" t="s">
        <v>276</v>
      </c>
      <c r="H180" s="196">
        <v>10</v>
      </c>
      <c r="I180" s="197"/>
      <c r="J180" s="198">
        <f>ROUND(I180*H180,2)</f>
        <v>0</v>
      </c>
      <c r="K180" s="194" t="s">
        <v>154</v>
      </c>
      <c r="L180" s="60"/>
      <c r="M180" s="199" t="s">
        <v>21</v>
      </c>
      <c r="N180" s="200" t="s">
        <v>42</v>
      </c>
      <c r="O180" s="41"/>
      <c r="P180" s="201">
        <f>O180*H180</f>
        <v>0</v>
      </c>
      <c r="Q180" s="201">
        <v>0</v>
      </c>
      <c r="R180" s="201">
        <f>Q180*H180</f>
        <v>0</v>
      </c>
      <c r="S180" s="201">
        <v>2.5000000000000001E-2</v>
      </c>
      <c r="T180" s="202">
        <f>S180*H180</f>
        <v>0.25</v>
      </c>
      <c r="AR180" s="23" t="s">
        <v>155</v>
      </c>
      <c r="AT180" s="23" t="s">
        <v>150</v>
      </c>
      <c r="AU180" s="23" t="s">
        <v>156</v>
      </c>
      <c r="AY180" s="23" t="s">
        <v>147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3" t="s">
        <v>156</v>
      </c>
      <c r="BK180" s="203">
        <f>ROUND(I180*H180,2)</f>
        <v>0</v>
      </c>
      <c r="BL180" s="23" t="s">
        <v>155</v>
      </c>
      <c r="BM180" s="23" t="s">
        <v>1510</v>
      </c>
    </row>
    <row r="181" spans="2:65" s="1" customFormat="1" ht="22.5" customHeight="1">
      <c r="B181" s="40"/>
      <c r="C181" s="192" t="s">
        <v>306</v>
      </c>
      <c r="D181" s="192" t="s">
        <v>150</v>
      </c>
      <c r="E181" s="193" t="s">
        <v>301</v>
      </c>
      <c r="F181" s="194" t="s">
        <v>302</v>
      </c>
      <c r="G181" s="195" t="s">
        <v>165</v>
      </c>
      <c r="H181" s="196">
        <v>16.5</v>
      </c>
      <c r="I181" s="197"/>
      <c r="J181" s="198">
        <f>ROUND(I181*H181,2)</f>
        <v>0</v>
      </c>
      <c r="K181" s="194" t="s">
        <v>154</v>
      </c>
      <c r="L181" s="60"/>
      <c r="M181" s="199" t="s">
        <v>21</v>
      </c>
      <c r="N181" s="200" t="s">
        <v>42</v>
      </c>
      <c r="O181" s="41"/>
      <c r="P181" s="201">
        <f>O181*H181</f>
        <v>0</v>
      </c>
      <c r="Q181" s="201">
        <v>0</v>
      </c>
      <c r="R181" s="201">
        <f>Q181*H181</f>
        <v>0</v>
      </c>
      <c r="S181" s="201">
        <v>6.8000000000000005E-2</v>
      </c>
      <c r="T181" s="202">
        <f>S181*H181</f>
        <v>1.1220000000000001</v>
      </c>
      <c r="AR181" s="23" t="s">
        <v>155</v>
      </c>
      <c r="AT181" s="23" t="s">
        <v>150</v>
      </c>
      <c r="AU181" s="23" t="s">
        <v>156</v>
      </c>
      <c r="AY181" s="23" t="s">
        <v>147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3" t="s">
        <v>156</v>
      </c>
      <c r="BK181" s="203">
        <f>ROUND(I181*H181,2)</f>
        <v>0</v>
      </c>
      <c r="BL181" s="23" t="s">
        <v>155</v>
      </c>
      <c r="BM181" s="23" t="s">
        <v>1511</v>
      </c>
    </row>
    <row r="182" spans="2:65" s="11" customFormat="1" ht="13.5">
      <c r="B182" s="204"/>
      <c r="C182" s="205"/>
      <c r="D182" s="216" t="s">
        <v>158</v>
      </c>
      <c r="E182" s="217" t="s">
        <v>21</v>
      </c>
      <c r="F182" s="218" t="s">
        <v>304</v>
      </c>
      <c r="G182" s="205"/>
      <c r="H182" s="219">
        <v>5.4</v>
      </c>
      <c r="I182" s="210"/>
      <c r="J182" s="205"/>
      <c r="K182" s="205"/>
      <c r="L182" s="211"/>
      <c r="M182" s="212"/>
      <c r="N182" s="213"/>
      <c r="O182" s="213"/>
      <c r="P182" s="213"/>
      <c r="Q182" s="213"/>
      <c r="R182" s="213"/>
      <c r="S182" s="213"/>
      <c r="T182" s="214"/>
      <c r="AT182" s="215" t="s">
        <v>158</v>
      </c>
      <c r="AU182" s="215" t="s">
        <v>156</v>
      </c>
      <c r="AV182" s="11" t="s">
        <v>156</v>
      </c>
      <c r="AW182" s="11" t="s">
        <v>34</v>
      </c>
      <c r="AX182" s="11" t="s">
        <v>70</v>
      </c>
      <c r="AY182" s="215" t="s">
        <v>147</v>
      </c>
    </row>
    <row r="183" spans="2:65" s="11" customFormat="1" ht="13.5">
      <c r="B183" s="204"/>
      <c r="C183" s="205"/>
      <c r="D183" s="216" t="s">
        <v>158</v>
      </c>
      <c r="E183" s="217" t="s">
        <v>21</v>
      </c>
      <c r="F183" s="218" t="s">
        <v>305</v>
      </c>
      <c r="G183" s="205"/>
      <c r="H183" s="219">
        <v>11.1</v>
      </c>
      <c r="I183" s="210"/>
      <c r="J183" s="205"/>
      <c r="K183" s="205"/>
      <c r="L183" s="211"/>
      <c r="M183" s="212"/>
      <c r="N183" s="213"/>
      <c r="O183" s="213"/>
      <c r="P183" s="213"/>
      <c r="Q183" s="213"/>
      <c r="R183" s="213"/>
      <c r="S183" s="213"/>
      <c r="T183" s="214"/>
      <c r="AT183" s="215" t="s">
        <v>158</v>
      </c>
      <c r="AU183" s="215" t="s">
        <v>156</v>
      </c>
      <c r="AV183" s="11" t="s">
        <v>156</v>
      </c>
      <c r="AW183" s="11" t="s">
        <v>34</v>
      </c>
      <c r="AX183" s="11" t="s">
        <v>70</v>
      </c>
      <c r="AY183" s="215" t="s">
        <v>147</v>
      </c>
    </row>
    <row r="184" spans="2:65" s="12" customFormat="1" ht="13.5">
      <c r="B184" s="220"/>
      <c r="C184" s="221"/>
      <c r="D184" s="206" t="s">
        <v>158</v>
      </c>
      <c r="E184" s="222" t="s">
        <v>21</v>
      </c>
      <c r="F184" s="223" t="s">
        <v>170</v>
      </c>
      <c r="G184" s="221"/>
      <c r="H184" s="224">
        <v>16.5</v>
      </c>
      <c r="I184" s="225"/>
      <c r="J184" s="221"/>
      <c r="K184" s="221"/>
      <c r="L184" s="226"/>
      <c r="M184" s="227"/>
      <c r="N184" s="228"/>
      <c r="O184" s="228"/>
      <c r="P184" s="228"/>
      <c r="Q184" s="228"/>
      <c r="R184" s="228"/>
      <c r="S184" s="228"/>
      <c r="T184" s="229"/>
      <c r="AT184" s="230" t="s">
        <v>158</v>
      </c>
      <c r="AU184" s="230" t="s">
        <v>156</v>
      </c>
      <c r="AV184" s="12" t="s">
        <v>155</v>
      </c>
      <c r="AW184" s="12" t="s">
        <v>34</v>
      </c>
      <c r="AX184" s="12" t="s">
        <v>78</v>
      </c>
      <c r="AY184" s="230" t="s">
        <v>147</v>
      </c>
    </row>
    <row r="185" spans="2:65" s="1" customFormat="1" ht="22.5" customHeight="1">
      <c r="B185" s="40"/>
      <c r="C185" s="192" t="s">
        <v>316</v>
      </c>
      <c r="D185" s="192" t="s">
        <v>150</v>
      </c>
      <c r="E185" s="193" t="s">
        <v>307</v>
      </c>
      <c r="F185" s="194" t="s">
        <v>308</v>
      </c>
      <c r="G185" s="195" t="s">
        <v>165</v>
      </c>
      <c r="H185" s="196">
        <v>11.74</v>
      </c>
      <c r="I185" s="197"/>
      <c r="J185" s="198">
        <f>ROUND(I185*H185,2)</f>
        <v>0</v>
      </c>
      <c r="K185" s="194" t="s">
        <v>191</v>
      </c>
      <c r="L185" s="60"/>
      <c r="M185" s="199" t="s">
        <v>21</v>
      </c>
      <c r="N185" s="200" t="s">
        <v>42</v>
      </c>
      <c r="O185" s="41"/>
      <c r="P185" s="201">
        <f>O185*H185</f>
        <v>0</v>
      </c>
      <c r="Q185" s="201">
        <v>0</v>
      </c>
      <c r="R185" s="201">
        <f>Q185*H185</f>
        <v>0</v>
      </c>
      <c r="S185" s="201">
        <v>6.3E-2</v>
      </c>
      <c r="T185" s="202">
        <f>S185*H185</f>
        <v>0.73962000000000006</v>
      </c>
      <c r="AR185" s="23" t="s">
        <v>155</v>
      </c>
      <c r="AT185" s="23" t="s">
        <v>150</v>
      </c>
      <c r="AU185" s="23" t="s">
        <v>156</v>
      </c>
      <c r="AY185" s="23" t="s">
        <v>147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23" t="s">
        <v>156</v>
      </c>
      <c r="BK185" s="203">
        <f>ROUND(I185*H185,2)</f>
        <v>0</v>
      </c>
      <c r="BL185" s="23" t="s">
        <v>155</v>
      </c>
      <c r="BM185" s="23" t="s">
        <v>1512</v>
      </c>
    </row>
    <row r="186" spans="2:65" s="13" customFormat="1" ht="13.5">
      <c r="B186" s="241"/>
      <c r="C186" s="242"/>
      <c r="D186" s="216" t="s">
        <v>158</v>
      </c>
      <c r="E186" s="243" t="s">
        <v>21</v>
      </c>
      <c r="F186" s="244" t="s">
        <v>310</v>
      </c>
      <c r="G186" s="242"/>
      <c r="H186" s="245" t="s">
        <v>21</v>
      </c>
      <c r="I186" s="246"/>
      <c r="J186" s="242"/>
      <c r="K186" s="242"/>
      <c r="L186" s="247"/>
      <c r="M186" s="248"/>
      <c r="N186" s="249"/>
      <c r="O186" s="249"/>
      <c r="P186" s="249"/>
      <c r="Q186" s="249"/>
      <c r="R186" s="249"/>
      <c r="S186" s="249"/>
      <c r="T186" s="250"/>
      <c r="AT186" s="251" t="s">
        <v>158</v>
      </c>
      <c r="AU186" s="251" t="s">
        <v>156</v>
      </c>
      <c r="AV186" s="13" t="s">
        <v>78</v>
      </c>
      <c r="AW186" s="13" t="s">
        <v>34</v>
      </c>
      <c r="AX186" s="13" t="s">
        <v>70</v>
      </c>
      <c r="AY186" s="251" t="s">
        <v>147</v>
      </c>
    </row>
    <row r="187" spans="2:65" s="11" customFormat="1" ht="13.5">
      <c r="B187" s="204"/>
      <c r="C187" s="205"/>
      <c r="D187" s="216" t="s">
        <v>158</v>
      </c>
      <c r="E187" s="217" t="s">
        <v>21</v>
      </c>
      <c r="F187" s="218" t="s">
        <v>311</v>
      </c>
      <c r="G187" s="205"/>
      <c r="H187" s="219">
        <v>2.16</v>
      </c>
      <c r="I187" s="210"/>
      <c r="J187" s="205"/>
      <c r="K187" s="205"/>
      <c r="L187" s="211"/>
      <c r="M187" s="212"/>
      <c r="N187" s="213"/>
      <c r="O187" s="213"/>
      <c r="P187" s="213"/>
      <c r="Q187" s="213"/>
      <c r="R187" s="213"/>
      <c r="S187" s="213"/>
      <c r="T187" s="214"/>
      <c r="AT187" s="215" t="s">
        <v>158</v>
      </c>
      <c r="AU187" s="215" t="s">
        <v>156</v>
      </c>
      <c r="AV187" s="11" t="s">
        <v>156</v>
      </c>
      <c r="AW187" s="11" t="s">
        <v>34</v>
      </c>
      <c r="AX187" s="11" t="s">
        <v>70</v>
      </c>
      <c r="AY187" s="215" t="s">
        <v>147</v>
      </c>
    </row>
    <row r="188" spans="2:65" s="11" customFormat="1" ht="13.5">
      <c r="B188" s="204"/>
      <c r="C188" s="205"/>
      <c r="D188" s="216" t="s">
        <v>158</v>
      </c>
      <c r="E188" s="217" t="s">
        <v>21</v>
      </c>
      <c r="F188" s="218" t="s">
        <v>312</v>
      </c>
      <c r="G188" s="205"/>
      <c r="H188" s="219">
        <v>3.88</v>
      </c>
      <c r="I188" s="210"/>
      <c r="J188" s="205"/>
      <c r="K188" s="205"/>
      <c r="L188" s="211"/>
      <c r="M188" s="212"/>
      <c r="N188" s="213"/>
      <c r="O188" s="213"/>
      <c r="P188" s="213"/>
      <c r="Q188" s="213"/>
      <c r="R188" s="213"/>
      <c r="S188" s="213"/>
      <c r="T188" s="214"/>
      <c r="AT188" s="215" t="s">
        <v>158</v>
      </c>
      <c r="AU188" s="215" t="s">
        <v>156</v>
      </c>
      <c r="AV188" s="11" t="s">
        <v>156</v>
      </c>
      <c r="AW188" s="11" t="s">
        <v>34</v>
      </c>
      <c r="AX188" s="11" t="s">
        <v>70</v>
      </c>
      <c r="AY188" s="215" t="s">
        <v>147</v>
      </c>
    </row>
    <row r="189" spans="2:65" s="11" customFormat="1" ht="13.5">
      <c r="B189" s="204"/>
      <c r="C189" s="205"/>
      <c r="D189" s="216" t="s">
        <v>158</v>
      </c>
      <c r="E189" s="217" t="s">
        <v>21</v>
      </c>
      <c r="F189" s="218" t="s">
        <v>313</v>
      </c>
      <c r="G189" s="205"/>
      <c r="H189" s="219">
        <v>5.7</v>
      </c>
      <c r="I189" s="210"/>
      <c r="J189" s="205"/>
      <c r="K189" s="205"/>
      <c r="L189" s="211"/>
      <c r="M189" s="212"/>
      <c r="N189" s="213"/>
      <c r="O189" s="213"/>
      <c r="P189" s="213"/>
      <c r="Q189" s="213"/>
      <c r="R189" s="213"/>
      <c r="S189" s="213"/>
      <c r="T189" s="214"/>
      <c r="AT189" s="215" t="s">
        <v>158</v>
      </c>
      <c r="AU189" s="215" t="s">
        <v>156</v>
      </c>
      <c r="AV189" s="11" t="s">
        <v>156</v>
      </c>
      <c r="AW189" s="11" t="s">
        <v>34</v>
      </c>
      <c r="AX189" s="11" t="s">
        <v>70</v>
      </c>
      <c r="AY189" s="215" t="s">
        <v>147</v>
      </c>
    </row>
    <row r="190" spans="2:65" s="12" customFormat="1" ht="13.5">
      <c r="B190" s="220"/>
      <c r="C190" s="221"/>
      <c r="D190" s="216" t="s">
        <v>158</v>
      </c>
      <c r="E190" s="252" t="s">
        <v>21</v>
      </c>
      <c r="F190" s="253" t="s">
        <v>170</v>
      </c>
      <c r="G190" s="221"/>
      <c r="H190" s="254">
        <v>11.74</v>
      </c>
      <c r="I190" s="225"/>
      <c r="J190" s="221"/>
      <c r="K190" s="221"/>
      <c r="L190" s="226"/>
      <c r="M190" s="227"/>
      <c r="N190" s="228"/>
      <c r="O190" s="228"/>
      <c r="P190" s="228"/>
      <c r="Q190" s="228"/>
      <c r="R190" s="228"/>
      <c r="S190" s="228"/>
      <c r="T190" s="229"/>
      <c r="AT190" s="230" t="s">
        <v>158</v>
      </c>
      <c r="AU190" s="230" t="s">
        <v>156</v>
      </c>
      <c r="AV190" s="12" t="s">
        <v>155</v>
      </c>
      <c r="AW190" s="12" t="s">
        <v>34</v>
      </c>
      <c r="AX190" s="12" t="s">
        <v>78</v>
      </c>
      <c r="AY190" s="230" t="s">
        <v>147</v>
      </c>
    </row>
    <row r="191" spans="2:65" s="10" customFormat="1" ht="29.85" customHeight="1">
      <c r="B191" s="175"/>
      <c r="C191" s="176"/>
      <c r="D191" s="189" t="s">
        <v>69</v>
      </c>
      <c r="E191" s="190" t="s">
        <v>314</v>
      </c>
      <c r="F191" s="190" t="s">
        <v>315</v>
      </c>
      <c r="G191" s="176"/>
      <c r="H191" s="176"/>
      <c r="I191" s="179"/>
      <c r="J191" s="191">
        <f>BK191</f>
        <v>0</v>
      </c>
      <c r="K191" s="176"/>
      <c r="L191" s="181"/>
      <c r="M191" s="182"/>
      <c r="N191" s="183"/>
      <c r="O191" s="183"/>
      <c r="P191" s="184">
        <f>SUM(P192:P197)</f>
        <v>0</v>
      </c>
      <c r="Q191" s="183"/>
      <c r="R191" s="184">
        <f>SUM(R192:R197)</f>
        <v>0</v>
      </c>
      <c r="S191" s="183"/>
      <c r="T191" s="185">
        <f>SUM(T192:T197)</f>
        <v>0</v>
      </c>
      <c r="AR191" s="186" t="s">
        <v>78</v>
      </c>
      <c r="AT191" s="187" t="s">
        <v>69</v>
      </c>
      <c r="AU191" s="187" t="s">
        <v>78</v>
      </c>
      <c r="AY191" s="186" t="s">
        <v>147</v>
      </c>
      <c r="BK191" s="188">
        <f>SUM(BK192:BK197)</f>
        <v>0</v>
      </c>
    </row>
    <row r="192" spans="2:65" s="1" customFormat="1" ht="31.5" customHeight="1">
      <c r="B192" s="40"/>
      <c r="C192" s="192" t="s">
        <v>321</v>
      </c>
      <c r="D192" s="192" t="s">
        <v>150</v>
      </c>
      <c r="E192" s="193" t="s">
        <v>317</v>
      </c>
      <c r="F192" s="194" t="s">
        <v>318</v>
      </c>
      <c r="G192" s="195" t="s">
        <v>319</v>
      </c>
      <c r="H192" s="196">
        <v>7.5949999999999998</v>
      </c>
      <c r="I192" s="197"/>
      <c r="J192" s="198">
        <f>ROUND(I192*H192,2)</f>
        <v>0</v>
      </c>
      <c r="K192" s="194" t="s">
        <v>154</v>
      </c>
      <c r="L192" s="60"/>
      <c r="M192" s="199" t="s">
        <v>21</v>
      </c>
      <c r="N192" s="200" t="s">
        <v>42</v>
      </c>
      <c r="O192" s="41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AR192" s="23" t="s">
        <v>155</v>
      </c>
      <c r="AT192" s="23" t="s">
        <v>150</v>
      </c>
      <c r="AU192" s="23" t="s">
        <v>156</v>
      </c>
      <c r="AY192" s="23" t="s">
        <v>147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23" t="s">
        <v>156</v>
      </c>
      <c r="BK192" s="203">
        <f>ROUND(I192*H192,2)</f>
        <v>0</v>
      </c>
      <c r="BL192" s="23" t="s">
        <v>155</v>
      </c>
      <c r="BM192" s="23" t="s">
        <v>1513</v>
      </c>
    </row>
    <row r="193" spans="2:65" s="1" customFormat="1" ht="22.5" customHeight="1">
      <c r="B193" s="40"/>
      <c r="C193" s="192" t="s">
        <v>325</v>
      </c>
      <c r="D193" s="192" t="s">
        <v>150</v>
      </c>
      <c r="E193" s="193" t="s">
        <v>322</v>
      </c>
      <c r="F193" s="194" t="s">
        <v>323</v>
      </c>
      <c r="G193" s="195" t="s">
        <v>319</v>
      </c>
      <c r="H193" s="196">
        <v>7.5949999999999998</v>
      </c>
      <c r="I193" s="197"/>
      <c r="J193" s="198">
        <f>ROUND(I193*H193,2)</f>
        <v>0</v>
      </c>
      <c r="K193" s="194" t="s">
        <v>154</v>
      </c>
      <c r="L193" s="60"/>
      <c r="M193" s="199" t="s">
        <v>21</v>
      </c>
      <c r="N193" s="200" t="s">
        <v>42</v>
      </c>
      <c r="O193" s="41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3" t="s">
        <v>155</v>
      </c>
      <c r="AT193" s="23" t="s">
        <v>150</v>
      </c>
      <c r="AU193" s="23" t="s">
        <v>156</v>
      </c>
      <c r="AY193" s="23" t="s">
        <v>147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3" t="s">
        <v>156</v>
      </c>
      <c r="BK193" s="203">
        <f>ROUND(I193*H193,2)</f>
        <v>0</v>
      </c>
      <c r="BL193" s="23" t="s">
        <v>155</v>
      </c>
      <c r="BM193" s="23" t="s">
        <v>1514</v>
      </c>
    </row>
    <row r="194" spans="2:65" s="1" customFormat="1" ht="22.5" customHeight="1">
      <c r="B194" s="40"/>
      <c r="C194" s="192" t="s">
        <v>332</v>
      </c>
      <c r="D194" s="192" t="s">
        <v>150</v>
      </c>
      <c r="E194" s="193" t="s">
        <v>326</v>
      </c>
      <c r="F194" s="194" t="s">
        <v>327</v>
      </c>
      <c r="G194" s="195" t="s">
        <v>319</v>
      </c>
      <c r="H194" s="196">
        <v>68.355000000000004</v>
      </c>
      <c r="I194" s="197"/>
      <c r="J194" s="198">
        <f>ROUND(I194*H194,2)</f>
        <v>0</v>
      </c>
      <c r="K194" s="194" t="s">
        <v>154</v>
      </c>
      <c r="L194" s="60"/>
      <c r="M194" s="199" t="s">
        <v>21</v>
      </c>
      <c r="N194" s="200" t="s">
        <v>42</v>
      </c>
      <c r="O194" s="41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AR194" s="23" t="s">
        <v>155</v>
      </c>
      <c r="AT194" s="23" t="s">
        <v>150</v>
      </c>
      <c r="AU194" s="23" t="s">
        <v>156</v>
      </c>
      <c r="AY194" s="23" t="s">
        <v>147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23" t="s">
        <v>156</v>
      </c>
      <c r="BK194" s="203">
        <f>ROUND(I194*H194,2)</f>
        <v>0</v>
      </c>
      <c r="BL194" s="23" t="s">
        <v>155</v>
      </c>
      <c r="BM194" s="23" t="s">
        <v>1515</v>
      </c>
    </row>
    <row r="195" spans="2:65" s="1" customFormat="1" ht="27">
      <c r="B195" s="40"/>
      <c r="C195" s="62"/>
      <c r="D195" s="216" t="s">
        <v>329</v>
      </c>
      <c r="E195" s="62"/>
      <c r="F195" s="255" t="s">
        <v>330</v>
      </c>
      <c r="G195" s="62"/>
      <c r="H195" s="62"/>
      <c r="I195" s="162"/>
      <c r="J195" s="62"/>
      <c r="K195" s="62"/>
      <c r="L195" s="60"/>
      <c r="M195" s="256"/>
      <c r="N195" s="41"/>
      <c r="O195" s="41"/>
      <c r="P195" s="41"/>
      <c r="Q195" s="41"/>
      <c r="R195" s="41"/>
      <c r="S195" s="41"/>
      <c r="T195" s="77"/>
      <c r="AT195" s="23" t="s">
        <v>329</v>
      </c>
      <c r="AU195" s="23" t="s">
        <v>156</v>
      </c>
    </row>
    <row r="196" spans="2:65" s="11" customFormat="1" ht="13.5">
      <c r="B196" s="204"/>
      <c r="C196" s="205"/>
      <c r="D196" s="206" t="s">
        <v>158</v>
      </c>
      <c r="E196" s="205"/>
      <c r="F196" s="208" t="s">
        <v>1516</v>
      </c>
      <c r="G196" s="205"/>
      <c r="H196" s="209">
        <v>68.355000000000004</v>
      </c>
      <c r="I196" s="210"/>
      <c r="J196" s="205"/>
      <c r="K196" s="205"/>
      <c r="L196" s="211"/>
      <c r="M196" s="212"/>
      <c r="N196" s="213"/>
      <c r="O196" s="213"/>
      <c r="P196" s="213"/>
      <c r="Q196" s="213"/>
      <c r="R196" s="213"/>
      <c r="S196" s="213"/>
      <c r="T196" s="214"/>
      <c r="AT196" s="215" t="s">
        <v>158</v>
      </c>
      <c r="AU196" s="215" t="s">
        <v>156</v>
      </c>
      <c r="AV196" s="11" t="s">
        <v>156</v>
      </c>
      <c r="AW196" s="11" t="s">
        <v>6</v>
      </c>
      <c r="AX196" s="11" t="s">
        <v>78</v>
      </c>
      <c r="AY196" s="215" t="s">
        <v>147</v>
      </c>
    </row>
    <row r="197" spans="2:65" s="1" customFormat="1" ht="22.5" customHeight="1">
      <c r="B197" s="40"/>
      <c r="C197" s="192" t="s">
        <v>338</v>
      </c>
      <c r="D197" s="192" t="s">
        <v>150</v>
      </c>
      <c r="E197" s="193" t="s">
        <v>333</v>
      </c>
      <c r="F197" s="194" t="s">
        <v>334</v>
      </c>
      <c r="G197" s="195" t="s">
        <v>319</v>
      </c>
      <c r="H197" s="196">
        <v>7.5949999999999998</v>
      </c>
      <c r="I197" s="197"/>
      <c r="J197" s="198">
        <f>ROUND(I197*H197,2)</f>
        <v>0</v>
      </c>
      <c r="K197" s="194" t="s">
        <v>154</v>
      </c>
      <c r="L197" s="60"/>
      <c r="M197" s="199" t="s">
        <v>21</v>
      </c>
      <c r="N197" s="200" t="s">
        <v>42</v>
      </c>
      <c r="O197" s="41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3" t="s">
        <v>155</v>
      </c>
      <c r="AT197" s="23" t="s">
        <v>150</v>
      </c>
      <c r="AU197" s="23" t="s">
        <v>156</v>
      </c>
      <c r="AY197" s="23" t="s">
        <v>147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3" t="s">
        <v>156</v>
      </c>
      <c r="BK197" s="203">
        <f>ROUND(I197*H197,2)</f>
        <v>0</v>
      </c>
      <c r="BL197" s="23" t="s">
        <v>155</v>
      </c>
      <c r="BM197" s="23" t="s">
        <v>1517</v>
      </c>
    </row>
    <row r="198" spans="2:65" s="10" customFormat="1" ht="29.85" customHeight="1">
      <c r="B198" s="175"/>
      <c r="C198" s="176"/>
      <c r="D198" s="189" t="s">
        <v>69</v>
      </c>
      <c r="E198" s="190" t="s">
        <v>336</v>
      </c>
      <c r="F198" s="190" t="s">
        <v>337</v>
      </c>
      <c r="G198" s="176"/>
      <c r="H198" s="176"/>
      <c r="I198" s="179"/>
      <c r="J198" s="191">
        <f>BK198</f>
        <v>0</v>
      </c>
      <c r="K198" s="176"/>
      <c r="L198" s="181"/>
      <c r="M198" s="182"/>
      <c r="N198" s="183"/>
      <c r="O198" s="183"/>
      <c r="P198" s="184">
        <f>P199</f>
        <v>0</v>
      </c>
      <c r="Q198" s="183"/>
      <c r="R198" s="184">
        <f>R199</f>
        <v>0</v>
      </c>
      <c r="S198" s="183"/>
      <c r="T198" s="185">
        <f>T199</f>
        <v>0</v>
      </c>
      <c r="AR198" s="186" t="s">
        <v>78</v>
      </c>
      <c r="AT198" s="187" t="s">
        <v>69</v>
      </c>
      <c r="AU198" s="187" t="s">
        <v>78</v>
      </c>
      <c r="AY198" s="186" t="s">
        <v>147</v>
      </c>
      <c r="BK198" s="188">
        <f>BK199</f>
        <v>0</v>
      </c>
    </row>
    <row r="199" spans="2:65" s="1" customFormat="1" ht="22.5" customHeight="1">
      <c r="B199" s="40"/>
      <c r="C199" s="192" t="s">
        <v>346</v>
      </c>
      <c r="D199" s="192" t="s">
        <v>150</v>
      </c>
      <c r="E199" s="193" t="s">
        <v>339</v>
      </c>
      <c r="F199" s="194" t="s">
        <v>340</v>
      </c>
      <c r="G199" s="195" t="s">
        <v>319</v>
      </c>
      <c r="H199" s="196">
        <v>4.4729999999999999</v>
      </c>
      <c r="I199" s="197"/>
      <c r="J199" s="198">
        <f>ROUND(I199*H199,2)</f>
        <v>0</v>
      </c>
      <c r="K199" s="194" t="s">
        <v>154</v>
      </c>
      <c r="L199" s="60"/>
      <c r="M199" s="199" t="s">
        <v>21</v>
      </c>
      <c r="N199" s="200" t="s">
        <v>42</v>
      </c>
      <c r="O199" s="41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AR199" s="23" t="s">
        <v>155</v>
      </c>
      <c r="AT199" s="23" t="s">
        <v>150</v>
      </c>
      <c r="AU199" s="23" t="s">
        <v>156</v>
      </c>
      <c r="AY199" s="23" t="s">
        <v>147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23" t="s">
        <v>156</v>
      </c>
      <c r="BK199" s="203">
        <f>ROUND(I199*H199,2)</f>
        <v>0</v>
      </c>
      <c r="BL199" s="23" t="s">
        <v>155</v>
      </c>
      <c r="BM199" s="23" t="s">
        <v>1518</v>
      </c>
    </row>
    <row r="200" spans="2:65" s="10" customFormat="1" ht="37.35" customHeight="1">
      <c r="B200" s="175"/>
      <c r="C200" s="176"/>
      <c r="D200" s="177" t="s">
        <v>69</v>
      </c>
      <c r="E200" s="178" t="s">
        <v>342</v>
      </c>
      <c r="F200" s="178" t="s">
        <v>343</v>
      </c>
      <c r="G200" s="176"/>
      <c r="H200" s="176"/>
      <c r="I200" s="179"/>
      <c r="J200" s="180">
        <f>BK200</f>
        <v>0</v>
      </c>
      <c r="K200" s="176"/>
      <c r="L200" s="181"/>
      <c r="M200" s="182"/>
      <c r="N200" s="183"/>
      <c r="O200" s="183"/>
      <c r="P200" s="184">
        <f>P201+P210+P223+P239+P261+P298+P308+P312+P332+P358+P386+P390+P406+P413</f>
        <v>0</v>
      </c>
      <c r="Q200" s="183"/>
      <c r="R200" s="184">
        <f>R201+R210+R223+R239+R261+R298+R308+R312+R332+R358+R386+R390+R406+R413</f>
        <v>2.9577691536000001</v>
      </c>
      <c r="S200" s="183"/>
      <c r="T200" s="185">
        <f>T201+T210+T223+T239+T261+T298+T308+T312+T332+T358+T386+T390+T406+T413</f>
        <v>2.9148957800000002</v>
      </c>
      <c r="AR200" s="186" t="s">
        <v>156</v>
      </c>
      <c r="AT200" s="187" t="s">
        <v>69</v>
      </c>
      <c r="AU200" s="187" t="s">
        <v>70</v>
      </c>
      <c r="AY200" s="186" t="s">
        <v>147</v>
      </c>
      <c r="BK200" s="188">
        <f>BK201+BK210+BK223+BK239+BK261+BK298+BK308+BK312+BK332+BK358+BK386+BK390+BK406+BK413</f>
        <v>0</v>
      </c>
    </row>
    <row r="201" spans="2:65" s="10" customFormat="1" ht="19.899999999999999" customHeight="1">
      <c r="B201" s="175"/>
      <c r="C201" s="176"/>
      <c r="D201" s="189" t="s">
        <v>69</v>
      </c>
      <c r="E201" s="190" t="s">
        <v>344</v>
      </c>
      <c r="F201" s="190" t="s">
        <v>345</v>
      </c>
      <c r="G201" s="176"/>
      <c r="H201" s="176"/>
      <c r="I201" s="179"/>
      <c r="J201" s="191">
        <f>BK201</f>
        <v>0</v>
      </c>
      <c r="K201" s="176"/>
      <c r="L201" s="181"/>
      <c r="M201" s="182"/>
      <c r="N201" s="183"/>
      <c r="O201" s="183"/>
      <c r="P201" s="184">
        <f>SUM(P202:P209)</f>
        <v>0</v>
      </c>
      <c r="Q201" s="183"/>
      <c r="R201" s="184">
        <f>SUM(R202:R209)</f>
        <v>2.3242000000000002E-2</v>
      </c>
      <c r="S201" s="183"/>
      <c r="T201" s="185">
        <f>SUM(T202:T209)</f>
        <v>0</v>
      </c>
      <c r="AR201" s="186" t="s">
        <v>156</v>
      </c>
      <c r="AT201" s="187" t="s">
        <v>69</v>
      </c>
      <c r="AU201" s="187" t="s">
        <v>78</v>
      </c>
      <c r="AY201" s="186" t="s">
        <v>147</v>
      </c>
      <c r="BK201" s="188">
        <f>SUM(BK202:BK209)</f>
        <v>0</v>
      </c>
    </row>
    <row r="202" spans="2:65" s="1" customFormat="1" ht="22.5" customHeight="1">
      <c r="B202" s="40"/>
      <c r="C202" s="192" t="s">
        <v>351</v>
      </c>
      <c r="D202" s="192" t="s">
        <v>150</v>
      </c>
      <c r="E202" s="193" t="s">
        <v>347</v>
      </c>
      <c r="F202" s="194" t="s">
        <v>348</v>
      </c>
      <c r="G202" s="195" t="s">
        <v>165</v>
      </c>
      <c r="H202" s="196">
        <v>4.2080000000000002</v>
      </c>
      <c r="I202" s="197"/>
      <c r="J202" s="198">
        <f>ROUND(I202*H202,2)</f>
        <v>0</v>
      </c>
      <c r="K202" s="194" t="s">
        <v>21</v>
      </c>
      <c r="L202" s="60"/>
      <c r="M202" s="199" t="s">
        <v>21</v>
      </c>
      <c r="N202" s="200" t="s">
        <v>42</v>
      </c>
      <c r="O202" s="41"/>
      <c r="P202" s="201">
        <f>O202*H202</f>
        <v>0</v>
      </c>
      <c r="Q202" s="201">
        <v>3.5000000000000001E-3</v>
      </c>
      <c r="R202" s="201">
        <f>Q202*H202</f>
        <v>1.4728000000000002E-2</v>
      </c>
      <c r="S202" s="201">
        <v>0</v>
      </c>
      <c r="T202" s="202">
        <f>S202*H202</f>
        <v>0</v>
      </c>
      <c r="AR202" s="23" t="s">
        <v>242</v>
      </c>
      <c r="AT202" s="23" t="s">
        <v>150</v>
      </c>
      <c r="AU202" s="23" t="s">
        <v>156</v>
      </c>
      <c r="AY202" s="23" t="s">
        <v>147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3" t="s">
        <v>156</v>
      </c>
      <c r="BK202" s="203">
        <f>ROUND(I202*H202,2)</f>
        <v>0</v>
      </c>
      <c r="BL202" s="23" t="s">
        <v>242</v>
      </c>
      <c r="BM202" s="23" t="s">
        <v>1519</v>
      </c>
    </row>
    <row r="203" spans="2:65" s="11" customFormat="1" ht="13.5">
      <c r="B203" s="204"/>
      <c r="C203" s="205"/>
      <c r="D203" s="206" t="s">
        <v>158</v>
      </c>
      <c r="E203" s="207" t="s">
        <v>21</v>
      </c>
      <c r="F203" s="208" t="s">
        <v>350</v>
      </c>
      <c r="G203" s="205"/>
      <c r="H203" s="209">
        <v>4.2080000000000002</v>
      </c>
      <c r="I203" s="210"/>
      <c r="J203" s="205"/>
      <c r="K203" s="205"/>
      <c r="L203" s="211"/>
      <c r="M203" s="212"/>
      <c r="N203" s="213"/>
      <c r="O203" s="213"/>
      <c r="P203" s="213"/>
      <c r="Q203" s="213"/>
      <c r="R203" s="213"/>
      <c r="S203" s="213"/>
      <c r="T203" s="214"/>
      <c r="AT203" s="215" t="s">
        <v>158</v>
      </c>
      <c r="AU203" s="215" t="s">
        <v>156</v>
      </c>
      <c r="AV203" s="11" t="s">
        <v>156</v>
      </c>
      <c r="AW203" s="11" t="s">
        <v>34</v>
      </c>
      <c r="AX203" s="11" t="s">
        <v>78</v>
      </c>
      <c r="AY203" s="215" t="s">
        <v>147</v>
      </c>
    </row>
    <row r="204" spans="2:65" s="1" customFormat="1" ht="22.5" customHeight="1">
      <c r="B204" s="40"/>
      <c r="C204" s="192" t="s">
        <v>356</v>
      </c>
      <c r="D204" s="192" t="s">
        <v>150</v>
      </c>
      <c r="E204" s="193" t="s">
        <v>352</v>
      </c>
      <c r="F204" s="194" t="s">
        <v>353</v>
      </c>
      <c r="G204" s="195" t="s">
        <v>165</v>
      </c>
      <c r="H204" s="196">
        <v>1.1559999999999999</v>
      </c>
      <c r="I204" s="197"/>
      <c r="J204" s="198">
        <f>ROUND(I204*H204,2)</f>
        <v>0</v>
      </c>
      <c r="K204" s="194" t="s">
        <v>191</v>
      </c>
      <c r="L204" s="60"/>
      <c r="M204" s="199" t="s">
        <v>21</v>
      </c>
      <c r="N204" s="200" t="s">
        <v>42</v>
      </c>
      <c r="O204" s="41"/>
      <c r="P204" s="201">
        <f>O204*H204</f>
        <v>0</v>
      </c>
      <c r="Q204" s="201">
        <v>3.5000000000000001E-3</v>
      </c>
      <c r="R204" s="201">
        <f>Q204*H204</f>
        <v>4.0460000000000001E-3</v>
      </c>
      <c r="S204" s="201">
        <v>0</v>
      </c>
      <c r="T204" s="202">
        <f>S204*H204</f>
        <v>0</v>
      </c>
      <c r="AR204" s="23" t="s">
        <v>242</v>
      </c>
      <c r="AT204" s="23" t="s">
        <v>150</v>
      </c>
      <c r="AU204" s="23" t="s">
        <v>156</v>
      </c>
      <c r="AY204" s="23" t="s">
        <v>147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3" t="s">
        <v>156</v>
      </c>
      <c r="BK204" s="203">
        <f>ROUND(I204*H204,2)</f>
        <v>0</v>
      </c>
      <c r="BL204" s="23" t="s">
        <v>242</v>
      </c>
      <c r="BM204" s="23" t="s">
        <v>1520</v>
      </c>
    </row>
    <row r="205" spans="2:65" s="11" customFormat="1" ht="13.5">
      <c r="B205" s="204"/>
      <c r="C205" s="205"/>
      <c r="D205" s="206" t="s">
        <v>158</v>
      </c>
      <c r="E205" s="207" t="s">
        <v>21</v>
      </c>
      <c r="F205" s="208" t="s">
        <v>355</v>
      </c>
      <c r="G205" s="205"/>
      <c r="H205" s="209">
        <v>1.1559999999999999</v>
      </c>
      <c r="I205" s="210"/>
      <c r="J205" s="205"/>
      <c r="K205" s="205"/>
      <c r="L205" s="211"/>
      <c r="M205" s="212"/>
      <c r="N205" s="213"/>
      <c r="O205" s="213"/>
      <c r="P205" s="213"/>
      <c r="Q205" s="213"/>
      <c r="R205" s="213"/>
      <c r="S205" s="213"/>
      <c r="T205" s="214"/>
      <c r="AT205" s="215" t="s">
        <v>158</v>
      </c>
      <c r="AU205" s="215" t="s">
        <v>156</v>
      </c>
      <c r="AV205" s="11" t="s">
        <v>156</v>
      </c>
      <c r="AW205" s="11" t="s">
        <v>34</v>
      </c>
      <c r="AX205" s="11" t="s">
        <v>78</v>
      </c>
      <c r="AY205" s="215" t="s">
        <v>147</v>
      </c>
    </row>
    <row r="206" spans="2:65" s="1" customFormat="1" ht="22.5" customHeight="1">
      <c r="B206" s="40"/>
      <c r="C206" s="192" t="s">
        <v>361</v>
      </c>
      <c r="D206" s="192" t="s">
        <v>150</v>
      </c>
      <c r="E206" s="193" t="s">
        <v>357</v>
      </c>
      <c r="F206" s="194" t="s">
        <v>358</v>
      </c>
      <c r="G206" s="195" t="s">
        <v>359</v>
      </c>
      <c r="H206" s="196">
        <v>1</v>
      </c>
      <c r="I206" s="197"/>
      <c r="J206" s="198">
        <f>ROUND(I206*H206,2)</f>
        <v>0</v>
      </c>
      <c r="K206" s="194" t="s">
        <v>21</v>
      </c>
      <c r="L206" s="60"/>
      <c r="M206" s="199" t="s">
        <v>21</v>
      </c>
      <c r="N206" s="200" t="s">
        <v>42</v>
      </c>
      <c r="O206" s="41"/>
      <c r="P206" s="201">
        <f>O206*H206</f>
        <v>0</v>
      </c>
      <c r="Q206" s="201">
        <v>1E-3</v>
      </c>
      <c r="R206" s="201">
        <f>Q206*H206</f>
        <v>1E-3</v>
      </c>
      <c r="S206" s="201">
        <v>0</v>
      </c>
      <c r="T206" s="202">
        <f>S206*H206</f>
        <v>0</v>
      </c>
      <c r="AR206" s="23" t="s">
        <v>242</v>
      </c>
      <c r="AT206" s="23" t="s">
        <v>150</v>
      </c>
      <c r="AU206" s="23" t="s">
        <v>156</v>
      </c>
      <c r="AY206" s="23" t="s">
        <v>147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23" t="s">
        <v>156</v>
      </c>
      <c r="BK206" s="203">
        <f>ROUND(I206*H206,2)</f>
        <v>0</v>
      </c>
      <c r="BL206" s="23" t="s">
        <v>242</v>
      </c>
      <c r="BM206" s="23" t="s">
        <v>1521</v>
      </c>
    </row>
    <row r="207" spans="2:65" s="1" customFormat="1" ht="22.5" customHeight="1">
      <c r="B207" s="40"/>
      <c r="C207" s="231" t="s">
        <v>366</v>
      </c>
      <c r="D207" s="231" t="s">
        <v>243</v>
      </c>
      <c r="E207" s="232" t="s">
        <v>362</v>
      </c>
      <c r="F207" s="233" t="s">
        <v>363</v>
      </c>
      <c r="G207" s="234" t="s">
        <v>276</v>
      </c>
      <c r="H207" s="235">
        <v>11.56</v>
      </c>
      <c r="I207" s="236"/>
      <c r="J207" s="237">
        <f>ROUND(I207*H207,2)</f>
        <v>0</v>
      </c>
      <c r="K207" s="233" t="s">
        <v>21</v>
      </c>
      <c r="L207" s="238"/>
      <c r="M207" s="239" t="s">
        <v>21</v>
      </c>
      <c r="N207" s="240" t="s">
        <v>42</v>
      </c>
      <c r="O207" s="41"/>
      <c r="P207" s="201">
        <f>O207*H207</f>
        <v>0</v>
      </c>
      <c r="Q207" s="201">
        <v>2.9999999999999997E-4</v>
      </c>
      <c r="R207" s="201">
        <f>Q207*H207</f>
        <v>3.4679999999999997E-3</v>
      </c>
      <c r="S207" s="201">
        <v>0</v>
      </c>
      <c r="T207" s="202">
        <f>S207*H207</f>
        <v>0</v>
      </c>
      <c r="AR207" s="23" t="s">
        <v>202</v>
      </c>
      <c r="AT207" s="23" t="s">
        <v>243</v>
      </c>
      <c r="AU207" s="23" t="s">
        <v>156</v>
      </c>
      <c r="AY207" s="23" t="s">
        <v>147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23" t="s">
        <v>156</v>
      </c>
      <c r="BK207" s="203">
        <f>ROUND(I207*H207,2)</f>
        <v>0</v>
      </c>
      <c r="BL207" s="23" t="s">
        <v>155</v>
      </c>
      <c r="BM207" s="23" t="s">
        <v>1522</v>
      </c>
    </row>
    <row r="208" spans="2:65" s="11" customFormat="1" ht="13.5">
      <c r="B208" s="204"/>
      <c r="C208" s="205"/>
      <c r="D208" s="206" t="s">
        <v>158</v>
      </c>
      <c r="E208" s="207" t="s">
        <v>21</v>
      </c>
      <c r="F208" s="208" t="s">
        <v>365</v>
      </c>
      <c r="G208" s="205"/>
      <c r="H208" s="209">
        <v>11.56</v>
      </c>
      <c r="I208" s="210"/>
      <c r="J208" s="205"/>
      <c r="K208" s="205"/>
      <c r="L208" s="211"/>
      <c r="M208" s="212"/>
      <c r="N208" s="213"/>
      <c r="O208" s="213"/>
      <c r="P208" s="213"/>
      <c r="Q208" s="213"/>
      <c r="R208" s="213"/>
      <c r="S208" s="213"/>
      <c r="T208" s="214"/>
      <c r="AT208" s="215" t="s">
        <v>158</v>
      </c>
      <c r="AU208" s="215" t="s">
        <v>156</v>
      </c>
      <c r="AV208" s="11" t="s">
        <v>156</v>
      </c>
      <c r="AW208" s="11" t="s">
        <v>34</v>
      </c>
      <c r="AX208" s="11" t="s">
        <v>78</v>
      </c>
      <c r="AY208" s="215" t="s">
        <v>147</v>
      </c>
    </row>
    <row r="209" spans="2:65" s="1" customFormat="1" ht="22.5" customHeight="1">
      <c r="B209" s="40"/>
      <c r="C209" s="192" t="s">
        <v>373</v>
      </c>
      <c r="D209" s="192" t="s">
        <v>150</v>
      </c>
      <c r="E209" s="193" t="s">
        <v>367</v>
      </c>
      <c r="F209" s="194" t="s">
        <v>368</v>
      </c>
      <c r="G209" s="195" t="s">
        <v>369</v>
      </c>
      <c r="H209" s="257"/>
      <c r="I209" s="197"/>
      <c r="J209" s="198">
        <f>ROUND(I209*H209,2)</f>
        <v>0</v>
      </c>
      <c r="K209" s="194" t="s">
        <v>21</v>
      </c>
      <c r="L209" s="60"/>
      <c r="M209" s="199" t="s">
        <v>21</v>
      </c>
      <c r="N209" s="200" t="s">
        <v>42</v>
      </c>
      <c r="O209" s="41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AR209" s="23" t="s">
        <v>242</v>
      </c>
      <c r="AT209" s="23" t="s">
        <v>150</v>
      </c>
      <c r="AU209" s="23" t="s">
        <v>156</v>
      </c>
      <c r="AY209" s="23" t="s">
        <v>147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23" t="s">
        <v>156</v>
      </c>
      <c r="BK209" s="203">
        <f>ROUND(I209*H209,2)</f>
        <v>0</v>
      </c>
      <c r="BL209" s="23" t="s">
        <v>242</v>
      </c>
      <c r="BM209" s="23" t="s">
        <v>1523</v>
      </c>
    </row>
    <row r="210" spans="2:65" s="10" customFormat="1" ht="29.85" customHeight="1">
      <c r="B210" s="175"/>
      <c r="C210" s="176"/>
      <c r="D210" s="189" t="s">
        <v>69</v>
      </c>
      <c r="E210" s="190" t="s">
        <v>371</v>
      </c>
      <c r="F210" s="190" t="s">
        <v>372</v>
      </c>
      <c r="G210" s="176"/>
      <c r="H210" s="176"/>
      <c r="I210" s="179"/>
      <c r="J210" s="191">
        <f>BK210</f>
        <v>0</v>
      </c>
      <c r="K210" s="176"/>
      <c r="L210" s="181"/>
      <c r="M210" s="182"/>
      <c r="N210" s="183"/>
      <c r="O210" s="183"/>
      <c r="P210" s="184">
        <f>SUM(P211:P222)</f>
        <v>0</v>
      </c>
      <c r="Q210" s="183"/>
      <c r="R210" s="184">
        <f>SUM(R211:R222)</f>
        <v>3.2548500000000001E-3</v>
      </c>
      <c r="S210" s="183"/>
      <c r="T210" s="185">
        <f>SUM(T211:T222)</f>
        <v>1.779E-2</v>
      </c>
      <c r="AR210" s="186" t="s">
        <v>156</v>
      </c>
      <c r="AT210" s="187" t="s">
        <v>69</v>
      </c>
      <c r="AU210" s="187" t="s">
        <v>78</v>
      </c>
      <c r="AY210" s="186" t="s">
        <v>147</v>
      </c>
      <c r="BK210" s="188">
        <f>SUM(BK211:BK222)</f>
        <v>0</v>
      </c>
    </row>
    <row r="211" spans="2:65" s="1" customFormat="1" ht="22.5" customHeight="1">
      <c r="B211" s="40"/>
      <c r="C211" s="192" t="s">
        <v>377</v>
      </c>
      <c r="D211" s="192" t="s">
        <v>150</v>
      </c>
      <c r="E211" s="193" t="s">
        <v>374</v>
      </c>
      <c r="F211" s="194" t="s">
        <v>375</v>
      </c>
      <c r="G211" s="195" t="s">
        <v>276</v>
      </c>
      <c r="H211" s="196">
        <v>8</v>
      </c>
      <c r="I211" s="197"/>
      <c r="J211" s="198">
        <f t="shared" ref="J211:J222" si="0">ROUND(I211*H211,2)</f>
        <v>0</v>
      </c>
      <c r="K211" s="194" t="s">
        <v>154</v>
      </c>
      <c r="L211" s="60"/>
      <c r="M211" s="199" t="s">
        <v>21</v>
      </c>
      <c r="N211" s="200" t="s">
        <v>42</v>
      </c>
      <c r="O211" s="41"/>
      <c r="P211" s="201">
        <f t="shared" ref="P211:P222" si="1">O211*H211</f>
        <v>0</v>
      </c>
      <c r="Q211" s="201">
        <v>0</v>
      </c>
      <c r="R211" s="201">
        <f t="shared" ref="R211:R222" si="2">Q211*H211</f>
        <v>0</v>
      </c>
      <c r="S211" s="201">
        <v>2.0999999999999999E-3</v>
      </c>
      <c r="T211" s="202">
        <f t="shared" ref="T211:T222" si="3">S211*H211</f>
        <v>1.6799999999999999E-2</v>
      </c>
      <c r="AR211" s="23" t="s">
        <v>242</v>
      </c>
      <c r="AT211" s="23" t="s">
        <v>150</v>
      </c>
      <c r="AU211" s="23" t="s">
        <v>156</v>
      </c>
      <c r="AY211" s="23" t="s">
        <v>147</v>
      </c>
      <c r="BE211" s="203">
        <f t="shared" ref="BE211:BE222" si="4">IF(N211="základní",J211,0)</f>
        <v>0</v>
      </c>
      <c r="BF211" s="203">
        <f t="shared" ref="BF211:BF222" si="5">IF(N211="snížená",J211,0)</f>
        <v>0</v>
      </c>
      <c r="BG211" s="203">
        <f t="shared" ref="BG211:BG222" si="6">IF(N211="zákl. přenesená",J211,0)</f>
        <v>0</v>
      </c>
      <c r="BH211" s="203">
        <f t="shared" ref="BH211:BH222" si="7">IF(N211="sníž. přenesená",J211,0)</f>
        <v>0</v>
      </c>
      <c r="BI211" s="203">
        <f t="shared" ref="BI211:BI222" si="8">IF(N211="nulová",J211,0)</f>
        <v>0</v>
      </c>
      <c r="BJ211" s="23" t="s">
        <v>156</v>
      </c>
      <c r="BK211" s="203">
        <f t="shared" ref="BK211:BK222" si="9">ROUND(I211*H211,2)</f>
        <v>0</v>
      </c>
      <c r="BL211" s="23" t="s">
        <v>242</v>
      </c>
      <c r="BM211" s="23" t="s">
        <v>1524</v>
      </c>
    </row>
    <row r="212" spans="2:65" s="1" customFormat="1" ht="22.5" customHeight="1">
      <c r="B212" s="40"/>
      <c r="C212" s="192" t="s">
        <v>381</v>
      </c>
      <c r="D212" s="192" t="s">
        <v>150</v>
      </c>
      <c r="E212" s="193" t="s">
        <v>378</v>
      </c>
      <c r="F212" s="194" t="s">
        <v>379</v>
      </c>
      <c r="G212" s="195" t="s">
        <v>276</v>
      </c>
      <c r="H212" s="196">
        <v>0.5</v>
      </c>
      <c r="I212" s="197"/>
      <c r="J212" s="198">
        <f t="shared" si="0"/>
        <v>0</v>
      </c>
      <c r="K212" s="194" t="s">
        <v>154</v>
      </c>
      <c r="L212" s="60"/>
      <c r="M212" s="199" t="s">
        <v>21</v>
      </c>
      <c r="N212" s="200" t="s">
        <v>42</v>
      </c>
      <c r="O212" s="41"/>
      <c r="P212" s="201">
        <f t="shared" si="1"/>
        <v>0</v>
      </c>
      <c r="Q212" s="201">
        <v>0</v>
      </c>
      <c r="R212" s="201">
        <f t="shared" si="2"/>
        <v>0</v>
      </c>
      <c r="S212" s="201">
        <v>1.98E-3</v>
      </c>
      <c r="T212" s="202">
        <f t="shared" si="3"/>
        <v>9.8999999999999999E-4</v>
      </c>
      <c r="AR212" s="23" t="s">
        <v>242</v>
      </c>
      <c r="AT212" s="23" t="s">
        <v>150</v>
      </c>
      <c r="AU212" s="23" t="s">
        <v>156</v>
      </c>
      <c r="AY212" s="23" t="s">
        <v>147</v>
      </c>
      <c r="BE212" s="203">
        <f t="shared" si="4"/>
        <v>0</v>
      </c>
      <c r="BF212" s="203">
        <f t="shared" si="5"/>
        <v>0</v>
      </c>
      <c r="BG212" s="203">
        <f t="shared" si="6"/>
        <v>0</v>
      </c>
      <c r="BH212" s="203">
        <f t="shared" si="7"/>
        <v>0</v>
      </c>
      <c r="BI212" s="203">
        <f t="shared" si="8"/>
        <v>0</v>
      </c>
      <c r="BJ212" s="23" t="s">
        <v>156</v>
      </c>
      <c r="BK212" s="203">
        <f t="shared" si="9"/>
        <v>0</v>
      </c>
      <c r="BL212" s="23" t="s">
        <v>242</v>
      </c>
      <c r="BM212" s="23" t="s">
        <v>1525</v>
      </c>
    </row>
    <row r="213" spans="2:65" s="1" customFormat="1" ht="22.5" customHeight="1">
      <c r="B213" s="40"/>
      <c r="C213" s="192" t="s">
        <v>385</v>
      </c>
      <c r="D213" s="192" t="s">
        <v>150</v>
      </c>
      <c r="E213" s="193" t="s">
        <v>382</v>
      </c>
      <c r="F213" s="194" t="s">
        <v>383</v>
      </c>
      <c r="G213" s="195" t="s">
        <v>153</v>
      </c>
      <c r="H213" s="196">
        <v>1</v>
      </c>
      <c r="I213" s="197"/>
      <c r="J213" s="198">
        <f t="shared" si="0"/>
        <v>0</v>
      </c>
      <c r="K213" s="194" t="s">
        <v>191</v>
      </c>
      <c r="L213" s="60"/>
      <c r="M213" s="199" t="s">
        <v>21</v>
      </c>
      <c r="N213" s="200" t="s">
        <v>42</v>
      </c>
      <c r="O213" s="41"/>
      <c r="P213" s="201">
        <f t="shared" si="1"/>
        <v>0</v>
      </c>
      <c r="Q213" s="201">
        <v>5.2999999999999998E-4</v>
      </c>
      <c r="R213" s="201">
        <f t="shared" si="2"/>
        <v>5.2999999999999998E-4</v>
      </c>
      <c r="S213" s="201">
        <v>0</v>
      </c>
      <c r="T213" s="202">
        <f t="shared" si="3"/>
        <v>0</v>
      </c>
      <c r="AR213" s="23" t="s">
        <v>242</v>
      </c>
      <c r="AT213" s="23" t="s">
        <v>150</v>
      </c>
      <c r="AU213" s="23" t="s">
        <v>156</v>
      </c>
      <c r="AY213" s="23" t="s">
        <v>147</v>
      </c>
      <c r="BE213" s="203">
        <f t="shared" si="4"/>
        <v>0</v>
      </c>
      <c r="BF213" s="203">
        <f t="shared" si="5"/>
        <v>0</v>
      </c>
      <c r="BG213" s="203">
        <f t="shared" si="6"/>
        <v>0</v>
      </c>
      <c r="BH213" s="203">
        <f t="shared" si="7"/>
        <v>0</v>
      </c>
      <c r="BI213" s="203">
        <f t="shared" si="8"/>
        <v>0</v>
      </c>
      <c r="BJ213" s="23" t="s">
        <v>156</v>
      </c>
      <c r="BK213" s="203">
        <f t="shared" si="9"/>
        <v>0</v>
      </c>
      <c r="BL213" s="23" t="s">
        <v>242</v>
      </c>
      <c r="BM213" s="23" t="s">
        <v>1526</v>
      </c>
    </row>
    <row r="214" spans="2:65" s="1" customFormat="1" ht="22.5" customHeight="1">
      <c r="B214" s="40"/>
      <c r="C214" s="192" t="s">
        <v>389</v>
      </c>
      <c r="D214" s="192" t="s">
        <v>150</v>
      </c>
      <c r="E214" s="193" t="s">
        <v>386</v>
      </c>
      <c r="F214" s="194" t="s">
        <v>387</v>
      </c>
      <c r="G214" s="195" t="s">
        <v>276</v>
      </c>
      <c r="H214" s="196">
        <v>3.5</v>
      </c>
      <c r="I214" s="197"/>
      <c r="J214" s="198">
        <f t="shared" si="0"/>
        <v>0</v>
      </c>
      <c r="K214" s="194" t="s">
        <v>154</v>
      </c>
      <c r="L214" s="60"/>
      <c r="M214" s="199" t="s">
        <v>21</v>
      </c>
      <c r="N214" s="200" t="s">
        <v>42</v>
      </c>
      <c r="O214" s="41"/>
      <c r="P214" s="201">
        <f t="shared" si="1"/>
        <v>0</v>
      </c>
      <c r="Q214" s="201">
        <v>2.8509999999999999E-4</v>
      </c>
      <c r="R214" s="201">
        <f t="shared" si="2"/>
        <v>9.9785E-4</v>
      </c>
      <c r="S214" s="201">
        <v>0</v>
      </c>
      <c r="T214" s="202">
        <f t="shared" si="3"/>
        <v>0</v>
      </c>
      <c r="AR214" s="23" t="s">
        <v>242</v>
      </c>
      <c r="AT214" s="23" t="s">
        <v>150</v>
      </c>
      <c r="AU214" s="23" t="s">
        <v>156</v>
      </c>
      <c r="AY214" s="23" t="s">
        <v>147</v>
      </c>
      <c r="BE214" s="203">
        <f t="shared" si="4"/>
        <v>0</v>
      </c>
      <c r="BF214" s="203">
        <f t="shared" si="5"/>
        <v>0</v>
      </c>
      <c r="BG214" s="203">
        <f t="shared" si="6"/>
        <v>0</v>
      </c>
      <c r="BH214" s="203">
        <f t="shared" si="7"/>
        <v>0</v>
      </c>
      <c r="BI214" s="203">
        <f t="shared" si="8"/>
        <v>0</v>
      </c>
      <c r="BJ214" s="23" t="s">
        <v>156</v>
      </c>
      <c r="BK214" s="203">
        <f t="shared" si="9"/>
        <v>0</v>
      </c>
      <c r="BL214" s="23" t="s">
        <v>242</v>
      </c>
      <c r="BM214" s="23" t="s">
        <v>1527</v>
      </c>
    </row>
    <row r="215" spans="2:65" s="1" customFormat="1" ht="22.5" customHeight="1">
      <c r="B215" s="40"/>
      <c r="C215" s="192" t="s">
        <v>393</v>
      </c>
      <c r="D215" s="192" t="s">
        <v>150</v>
      </c>
      <c r="E215" s="193" t="s">
        <v>390</v>
      </c>
      <c r="F215" s="194" t="s">
        <v>391</v>
      </c>
      <c r="G215" s="195" t="s">
        <v>276</v>
      </c>
      <c r="H215" s="196">
        <v>2.5</v>
      </c>
      <c r="I215" s="197"/>
      <c r="J215" s="198">
        <f t="shared" si="0"/>
        <v>0</v>
      </c>
      <c r="K215" s="194" t="s">
        <v>154</v>
      </c>
      <c r="L215" s="60"/>
      <c r="M215" s="199" t="s">
        <v>21</v>
      </c>
      <c r="N215" s="200" t="s">
        <v>42</v>
      </c>
      <c r="O215" s="41"/>
      <c r="P215" s="201">
        <f t="shared" si="1"/>
        <v>0</v>
      </c>
      <c r="Q215" s="201">
        <v>3.4969999999999999E-4</v>
      </c>
      <c r="R215" s="201">
        <f t="shared" si="2"/>
        <v>8.7425000000000003E-4</v>
      </c>
      <c r="S215" s="201">
        <v>0</v>
      </c>
      <c r="T215" s="202">
        <f t="shared" si="3"/>
        <v>0</v>
      </c>
      <c r="AR215" s="23" t="s">
        <v>242</v>
      </c>
      <c r="AT215" s="23" t="s">
        <v>150</v>
      </c>
      <c r="AU215" s="23" t="s">
        <v>156</v>
      </c>
      <c r="AY215" s="23" t="s">
        <v>147</v>
      </c>
      <c r="BE215" s="203">
        <f t="shared" si="4"/>
        <v>0</v>
      </c>
      <c r="BF215" s="203">
        <f t="shared" si="5"/>
        <v>0</v>
      </c>
      <c r="BG215" s="203">
        <f t="shared" si="6"/>
        <v>0</v>
      </c>
      <c r="BH215" s="203">
        <f t="shared" si="7"/>
        <v>0</v>
      </c>
      <c r="BI215" s="203">
        <f t="shared" si="8"/>
        <v>0</v>
      </c>
      <c r="BJ215" s="23" t="s">
        <v>156</v>
      </c>
      <c r="BK215" s="203">
        <f t="shared" si="9"/>
        <v>0</v>
      </c>
      <c r="BL215" s="23" t="s">
        <v>242</v>
      </c>
      <c r="BM215" s="23" t="s">
        <v>1528</v>
      </c>
    </row>
    <row r="216" spans="2:65" s="1" customFormat="1" ht="22.5" customHeight="1">
      <c r="B216" s="40"/>
      <c r="C216" s="192" t="s">
        <v>397</v>
      </c>
      <c r="D216" s="192" t="s">
        <v>150</v>
      </c>
      <c r="E216" s="193" t="s">
        <v>394</v>
      </c>
      <c r="F216" s="194" t="s">
        <v>395</v>
      </c>
      <c r="G216" s="195" t="s">
        <v>276</v>
      </c>
      <c r="H216" s="196">
        <v>0.5</v>
      </c>
      <c r="I216" s="197"/>
      <c r="J216" s="198">
        <f t="shared" si="0"/>
        <v>0</v>
      </c>
      <c r="K216" s="194" t="s">
        <v>191</v>
      </c>
      <c r="L216" s="60"/>
      <c r="M216" s="199" t="s">
        <v>21</v>
      </c>
      <c r="N216" s="200" t="s">
        <v>42</v>
      </c>
      <c r="O216" s="41"/>
      <c r="P216" s="201">
        <f t="shared" si="1"/>
        <v>0</v>
      </c>
      <c r="Q216" s="201">
        <v>5.6999999999999998E-4</v>
      </c>
      <c r="R216" s="201">
        <f t="shared" si="2"/>
        <v>2.8499999999999999E-4</v>
      </c>
      <c r="S216" s="201">
        <v>0</v>
      </c>
      <c r="T216" s="202">
        <f t="shared" si="3"/>
        <v>0</v>
      </c>
      <c r="AR216" s="23" t="s">
        <v>242</v>
      </c>
      <c r="AT216" s="23" t="s">
        <v>150</v>
      </c>
      <c r="AU216" s="23" t="s">
        <v>156</v>
      </c>
      <c r="AY216" s="23" t="s">
        <v>147</v>
      </c>
      <c r="BE216" s="203">
        <f t="shared" si="4"/>
        <v>0</v>
      </c>
      <c r="BF216" s="203">
        <f t="shared" si="5"/>
        <v>0</v>
      </c>
      <c r="BG216" s="203">
        <f t="shared" si="6"/>
        <v>0</v>
      </c>
      <c r="BH216" s="203">
        <f t="shared" si="7"/>
        <v>0</v>
      </c>
      <c r="BI216" s="203">
        <f t="shared" si="8"/>
        <v>0</v>
      </c>
      <c r="BJ216" s="23" t="s">
        <v>156</v>
      </c>
      <c r="BK216" s="203">
        <f t="shared" si="9"/>
        <v>0</v>
      </c>
      <c r="BL216" s="23" t="s">
        <v>242</v>
      </c>
      <c r="BM216" s="23" t="s">
        <v>1529</v>
      </c>
    </row>
    <row r="217" spans="2:65" s="1" customFormat="1" ht="22.5" customHeight="1">
      <c r="B217" s="40"/>
      <c r="C217" s="192" t="s">
        <v>401</v>
      </c>
      <c r="D217" s="192" t="s">
        <v>150</v>
      </c>
      <c r="E217" s="193" t="s">
        <v>398</v>
      </c>
      <c r="F217" s="194" t="s">
        <v>399</v>
      </c>
      <c r="G217" s="195" t="s">
        <v>276</v>
      </c>
      <c r="H217" s="196">
        <v>0.5</v>
      </c>
      <c r="I217" s="197"/>
      <c r="J217" s="198">
        <f t="shared" si="0"/>
        <v>0</v>
      </c>
      <c r="K217" s="194" t="s">
        <v>154</v>
      </c>
      <c r="L217" s="60"/>
      <c r="M217" s="199" t="s">
        <v>21</v>
      </c>
      <c r="N217" s="200" t="s">
        <v>42</v>
      </c>
      <c r="O217" s="41"/>
      <c r="P217" s="201">
        <f t="shared" si="1"/>
        <v>0</v>
      </c>
      <c r="Q217" s="201">
        <v>1.1355E-3</v>
      </c>
      <c r="R217" s="201">
        <f t="shared" si="2"/>
        <v>5.6775E-4</v>
      </c>
      <c r="S217" s="201">
        <v>0</v>
      </c>
      <c r="T217" s="202">
        <f t="shared" si="3"/>
        <v>0</v>
      </c>
      <c r="AR217" s="23" t="s">
        <v>242</v>
      </c>
      <c r="AT217" s="23" t="s">
        <v>150</v>
      </c>
      <c r="AU217" s="23" t="s">
        <v>156</v>
      </c>
      <c r="AY217" s="23" t="s">
        <v>147</v>
      </c>
      <c r="BE217" s="203">
        <f t="shared" si="4"/>
        <v>0</v>
      </c>
      <c r="BF217" s="203">
        <f t="shared" si="5"/>
        <v>0</v>
      </c>
      <c r="BG217" s="203">
        <f t="shared" si="6"/>
        <v>0</v>
      </c>
      <c r="BH217" s="203">
        <f t="shared" si="7"/>
        <v>0</v>
      </c>
      <c r="BI217" s="203">
        <f t="shared" si="8"/>
        <v>0</v>
      </c>
      <c r="BJ217" s="23" t="s">
        <v>156</v>
      </c>
      <c r="BK217" s="203">
        <f t="shared" si="9"/>
        <v>0</v>
      </c>
      <c r="BL217" s="23" t="s">
        <v>242</v>
      </c>
      <c r="BM217" s="23" t="s">
        <v>1530</v>
      </c>
    </row>
    <row r="218" spans="2:65" s="1" customFormat="1" ht="22.5" customHeight="1">
      <c r="B218" s="40"/>
      <c r="C218" s="192" t="s">
        <v>405</v>
      </c>
      <c r="D218" s="192" t="s">
        <v>150</v>
      </c>
      <c r="E218" s="193" t="s">
        <v>402</v>
      </c>
      <c r="F218" s="194" t="s">
        <v>403</v>
      </c>
      <c r="G218" s="195" t="s">
        <v>153</v>
      </c>
      <c r="H218" s="196">
        <v>3</v>
      </c>
      <c r="I218" s="197"/>
      <c r="J218" s="198">
        <f t="shared" si="0"/>
        <v>0</v>
      </c>
      <c r="K218" s="194" t="s">
        <v>154</v>
      </c>
      <c r="L218" s="60"/>
      <c r="M218" s="199" t="s">
        <v>21</v>
      </c>
      <c r="N218" s="200" t="s">
        <v>42</v>
      </c>
      <c r="O218" s="41"/>
      <c r="P218" s="201">
        <f t="shared" si="1"/>
        <v>0</v>
      </c>
      <c r="Q218" s="201">
        <v>0</v>
      </c>
      <c r="R218" s="201">
        <f t="shared" si="2"/>
        <v>0</v>
      </c>
      <c r="S218" s="201">
        <v>0</v>
      </c>
      <c r="T218" s="202">
        <f t="shared" si="3"/>
        <v>0</v>
      </c>
      <c r="AR218" s="23" t="s">
        <v>242</v>
      </c>
      <c r="AT218" s="23" t="s">
        <v>150</v>
      </c>
      <c r="AU218" s="23" t="s">
        <v>156</v>
      </c>
      <c r="AY218" s="23" t="s">
        <v>147</v>
      </c>
      <c r="BE218" s="203">
        <f t="shared" si="4"/>
        <v>0</v>
      </c>
      <c r="BF218" s="203">
        <f t="shared" si="5"/>
        <v>0</v>
      </c>
      <c r="BG218" s="203">
        <f t="shared" si="6"/>
        <v>0</v>
      </c>
      <c r="BH218" s="203">
        <f t="shared" si="7"/>
        <v>0</v>
      </c>
      <c r="BI218" s="203">
        <f t="shared" si="8"/>
        <v>0</v>
      </c>
      <c r="BJ218" s="23" t="s">
        <v>156</v>
      </c>
      <c r="BK218" s="203">
        <f t="shared" si="9"/>
        <v>0</v>
      </c>
      <c r="BL218" s="23" t="s">
        <v>242</v>
      </c>
      <c r="BM218" s="23" t="s">
        <v>1531</v>
      </c>
    </row>
    <row r="219" spans="2:65" s="1" customFormat="1" ht="22.5" customHeight="1">
      <c r="B219" s="40"/>
      <c r="C219" s="192" t="s">
        <v>409</v>
      </c>
      <c r="D219" s="192" t="s">
        <v>150</v>
      </c>
      <c r="E219" s="193" t="s">
        <v>406</v>
      </c>
      <c r="F219" s="194" t="s">
        <v>407</v>
      </c>
      <c r="G219" s="195" t="s">
        <v>153</v>
      </c>
      <c r="H219" s="196">
        <v>2</v>
      </c>
      <c r="I219" s="197"/>
      <c r="J219" s="198">
        <f t="shared" si="0"/>
        <v>0</v>
      </c>
      <c r="K219" s="194" t="s">
        <v>154</v>
      </c>
      <c r="L219" s="60"/>
      <c r="M219" s="199" t="s">
        <v>21</v>
      </c>
      <c r="N219" s="200" t="s">
        <v>42</v>
      </c>
      <c r="O219" s="41"/>
      <c r="P219" s="201">
        <f t="shared" si="1"/>
        <v>0</v>
      </c>
      <c r="Q219" s="201">
        <v>0</v>
      </c>
      <c r="R219" s="201">
        <f t="shared" si="2"/>
        <v>0</v>
      </c>
      <c r="S219" s="201">
        <v>0</v>
      </c>
      <c r="T219" s="202">
        <f t="shared" si="3"/>
        <v>0</v>
      </c>
      <c r="AR219" s="23" t="s">
        <v>242</v>
      </c>
      <c r="AT219" s="23" t="s">
        <v>150</v>
      </c>
      <c r="AU219" s="23" t="s">
        <v>156</v>
      </c>
      <c r="AY219" s="23" t="s">
        <v>147</v>
      </c>
      <c r="BE219" s="203">
        <f t="shared" si="4"/>
        <v>0</v>
      </c>
      <c r="BF219" s="203">
        <f t="shared" si="5"/>
        <v>0</v>
      </c>
      <c r="BG219" s="203">
        <f t="shared" si="6"/>
        <v>0</v>
      </c>
      <c r="BH219" s="203">
        <f t="shared" si="7"/>
        <v>0</v>
      </c>
      <c r="BI219" s="203">
        <f t="shared" si="8"/>
        <v>0</v>
      </c>
      <c r="BJ219" s="23" t="s">
        <v>156</v>
      </c>
      <c r="BK219" s="203">
        <f t="shared" si="9"/>
        <v>0</v>
      </c>
      <c r="BL219" s="23" t="s">
        <v>242</v>
      </c>
      <c r="BM219" s="23" t="s">
        <v>1532</v>
      </c>
    </row>
    <row r="220" spans="2:65" s="1" customFormat="1" ht="22.5" customHeight="1">
      <c r="B220" s="40"/>
      <c r="C220" s="192" t="s">
        <v>413</v>
      </c>
      <c r="D220" s="192" t="s">
        <v>150</v>
      </c>
      <c r="E220" s="193" t="s">
        <v>410</v>
      </c>
      <c r="F220" s="194" t="s">
        <v>411</v>
      </c>
      <c r="G220" s="195" t="s">
        <v>153</v>
      </c>
      <c r="H220" s="196">
        <v>1</v>
      </c>
      <c r="I220" s="197"/>
      <c r="J220" s="198">
        <f t="shared" si="0"/>
        <v>0</v>
      </c>
      <c r="K220" s="194" t="s">
        <v>154</v>
      </c>
      <c r="L220" s="60"/>
      <c r="M220" s="199" t="s">
        <v>21</v>
      </c>
      <c r="N220" s="200" t="s">
        <v>42</v>
      </c>
      <c r="O220" s="41"/>
      <c r="P220" s="201">
        <f t="shared" si="1"/>
        <v>0</v>
      </c>
      <c r="Q220" s="201">
        <v>0</v>
      </c>
      <c r="R220" s="201">
        <f t="shared" si="2"/>
        <v>0</v>
      </c>
      <c r="S220" s="201">
        <v>0</v>
      </c>
      <c r="T220" s="202">
        <f t="shared" si="3"/>
        <v>0</v>
      </c>
      <c r="AR220" s="23" t="s">
        <v>242</v>
      </c>
      <c r="AT220" s="23" t="s">
        <v>150</v>
      </c>
      <c r="AU220" s="23" t="s">
        <v>156</v>
      </c>
      <c r="AY220" s="23" t="s">
        <v>147</v>
      </c>
      <c r="BE220" s="203">
        <f t="shared" si="4"/>
        <v>0</v>
      </c>
      <c r="BF220" s="203">
        <f t="shared" si="5"/>
        <v>0</v>
      </c>
      <c r="BG220" s="203">
        <f t="shared" si="6"/>
        <v>0</v>
      </c>
      <c r="BH220" s="203">
        <f t="shared" si="7"/>
        <v>0</v>
      </c>
      <c r="BI220" s="203">
        <f t="shared" si="8"/>
        <v>0</v>
      </c>
      <c r="BJ220" s="23" t="s">
        <v>156</v>
      </c>
      <c r="BK220" s="203">
        <f t="shared" si="9"/>
        <v>0</v>
      </c>
      <c r="BL220" s="23" t="s">
        <v>242</v>
      </c>
      <c r="BM220" s="23" t="s">
        <v>1533</v>
      </c>
    </row>
    <row r="221" spans="2:65" s="1" customFormat="1" ht="22.5" customHeight="1">
      <c r="B221" s="40"/>
      <c r="C221" s="192" t="s">
        <v>417</v>
      </c>
      <c r="D221" s="192" t="s">
        <v>150</v>
      </c>
      <c r="E221" s="193" t="s">
        <v>414</v>
      </c>
      <c r="F221" s="194" t="s">
        <v>415</v>
      </c>
      <c r="G221" s="195" t="s">
        <v>276</v>
      </c>
      <c r="H221" s="196">
        <v>7</v>
      </c>
      <c r="I221" s="197"/>
      <c r="J221" s="198">
        <f t="shared" si="0"/>
        <v>0</v>
      </c>
      <c r="K221" s="194" t="s">
        <v>154</v>
      </c>
      <c r="L221" s="60"/>
      <c r="M221" s="199" t="s">
        <v>21</v>
      </c>
      <c r="N221" s="200" t="s">
        <v>42</v>
      </c>
      <c r="O221" s="41"/>
      <c r="P221" s="201">
        <f t="shared" si="1"/>
        <v>0</v>
      </c>
      <c r="Q221" s="201">
        <v>0</v>
      </c>
      <c r="R221" s="201">
        <f t="shared" si="2"/>
        <v>0</v>
      </c>
      <c r="S221" s="201">
        <v>0</v>
      </c>
      <c r="T221" s="202">
        <f t="shared" si="3"/>
        <v>0</v>
      </c>
      <c r="AR221" s="23" t="s">
        <v>242</v>
      </c>
      <c r="AT221" s="23" t="s">
        <v>150</v>
      </c>
      <c r="AU221" s="23" t="s">
        <v>156</v>
      </c>
      <c r="AY221" s="23" t="s">
        <v>147</v>
      </c>
      <c r="BE221" s="203">
        <f t="shared" si="4"/>
        <v>0</v>
      </c>
      <c r="BF221" s="203">
        <f t="shared" si="5"/>
        <v>0</v>
      </c>
      <c r="BG221" s="203">
        <f t="shared" si="6"/>
        <v>0</v>
      </c>
      <c r="BH221" s="203">
        <f t="shared" si="7"/>
        <v>0</v>
      </c>
      <c r="BI221" s="203">
        <f t="shared" si="8"/>
        <v>0</v>
      </c>
      <c r="BJ221" s="23" t="s">
        <v>156</v>
      </c>
      <c r="BK221" s="203">
        <f t="shared" si="9"/>
        <v>0</v>
      </c>
      <c r="BL221" s="23" t="s">
        <v>242</v>
      </c>
      <c r="BM221" s="23" t="s">
        <v>1534</v>
      </c>
    </row>
    <row r="222" spans="2:65" s="1" customFormat="1" ht="22.5" customHeight="1">
      <c r="B222" s="40"/>
      <c r="C222" s="192" t="s">
        <v>423</v>
      </c>
      <c r="D222" s="192" t="s">
        <v>150</v>
      </c>
      <c r="E222" s="193" t="s">
        <v>418</v>
      </c>
      <c r="F222" s="194" t="s">
        <v>419</v>
      </c>
      <c r="G222" s="195" t="s">
        <v>369</v>
      </c>
      <c r="H222" s="257"/>
      <c r="I222" s="197"/>
      <c r="J222" s="198">
        <f t="shared" si="0"/>
        <v>0</v>
      </c>
      <c r="K222" s="194" t="s">
        <v>191</v>
      </c>
      <c r="L222" s="60"/>
      <c r="M222" s="199" t="s">
        <v>21</v>
      </c>
      <c r="N222" s="200" t="s">
        <v>42</v>
      </c>
      <c r="O222" s="41"/>
      <c r="P222" s="201">
        <f t="shared" si="1"/>
        <v>0</v>
      </c>
      <c r="Q222" s="201">
        <v>0</v>
      </c>
      <c r="R222" s="201">
        <f t="shared" si="2"/>
        <v>0</v>
      </c>
      <c r="S222" s="201">
        <v>0</v>
      </c>
      <c r="T222" s="202">
        <f t="shared" si="3"/>
        <v>0</v>
      </c>
      <c r="AR222" s="23" t="s">
        <v>242</v>
      </c>
      <c r="AT222" s="23" t="s">
        <v>150</v>
      </c>
      <c r="AU222" s="23" t="s">
        <v>156</v>
      </c>
      <c r="AY222" s="23" t="s">
        <v>147</v>
      </c>
      <c r="BE222" s="203">
        <f t="shared" si="4"/>
        <v>0</v>
      </c>
      <c r="BF222" s="203">
        <f t="shared" si="5"/>
        <v>0</v>
      </c>
      <c r="BG222" s="203">
        <f t="shared" si="6"/>
        <v>0</v>
      </c>
      <c r="BH222" s="203">
        <f t="shared" si="7"/>
        <v>0</v>
      </c>
      <c r="BI222" s="203">
        <f t="shared" si="8"/>
        <v>0</v>
      </c>
      <c r="BJ222" s="23" t="s">
        <v>156</v>
      </c>
      <c r="BK222" s="203">
        <f t="shared" si="9"/>
        <v>0</v>
      </c>
      <c r="BL222" s="23" t="s">
        <v>242</v>
      </c>
      <c r="BM222" s="23" t="s">
        <v>1535</v>
      </c>
    </row>
    <row r="223" spans="2:65" s="10" customFormat="1" ht="29.85" customHeight="1">
      <c r="B223" s="175"/>
      <c r="C223" s="176"/>
      <c r="D223" s="189" t="s">
        <v>69</v>
      </c>
      <c r="E223" s="190" t="s">
        <v>421</v>
      </c>
      <c r="F223" s="190" t="s">
        <v>422</v>
      </c>
      <c r="G223" s="176"/>
      <c r="H223" s="176"/>
      <c r="I223" s="179"/>
      <c r="J223" s="191">
        <f>BK223</f>
        <v>0</v>
      </c>
      <c r="K223" s="176"/>
      <c r="L223" s="181"/>
      <c r="M223" s="182"/>
      <c r="N223" s="183"/>
      <c r="O223" s="183"/>
      <c r="P223" s="184">
        <f>SUM(P224:P238)</f>
        <v>0</v>
      </c>
      <c r="Q223" s="183"/>
      <c r="R223" s="184">
        <f>SUM(R224:R238)</f>
        <v>4.2490585999999997E-2</v>
      </c>
      <c r="S223" s="183"/>
      <c r="T223" s="185">
        <f>SUM(T224:T238)</f>
        <v>3.8329999999999996E-2</v>
      </c>
      <c r="AR223" s="186" t="s">
        <v>156</v>
      </c>
      <c r="AT223" s="187" t="s">
        <v>69</v>
      </c>
      <c r="AU223" s="187" t="s">
        <v>78</v>
      </c>
      <c r="AY223" s="186" t="s">
        <v>147</v>
      </c>
      <c r="BK223" s="188">
        <f>SUM(BK224:BK238)</f>
        <v>0</v>
      </c>
    </row>
    <row r="224" spans="2:65" s="1" customFormat="1" ht="22.5" customHeight="1">
      <c r="B224" s="40"/>
      <c r="C224" s="192" t="s">
        <v>427</v>
      </c>
      <c r="D224" s="192" t="s">
        <v>150</v>
      </c>
      <c r="E224" s="193" t="s">
        <v>424</v>
      </c>
      <c r="F224" s="194" t="s">
        <v>425</v>
      </c>
      <c r="G224" s="195" t="s">
        <v>276</v>
      </c>
      <c r="H224" s="196">
        <v>17</v>
      </c>
      <c r="I224" s="197"/>
      <c r="J224" s="198">
        <f t="shared" ref="J224:J238" si="10">ROUND(I224*H224,2)</f>
        <v>0</v>
      </c>
      <c r="K224" s="194" t="s">
        <v>154</v>
      </c>
      <c r="L224" s="60"/>
      <c r="M224" s="199" t="s">
        <v>21</v>
      </c>
      <c r="N224" s="200" t="s">
        <v>42</v>
      </c>
      <c r="O224" s="41"/>
      <c r="P224" s="201">
        <f t="shared" ref="P224:P238" si="11">O224*H224</f>
        <v>0</v>
      </c>
      <c r="Q224" s="201">
        <v>0</v>
      </c>
      <c r="R224" s="201">
        <f t="shared" ref="R224:R238" si="12">Q224*H224</f>
        <v>0</v>
      </c>
      <c r="S224" s="201">
        <v>2.1299999999999999E-3</v>
      </c>
      <c r="T224" s="202">
        <f t="shared" ref="T224:T238" si="13">S224*H224</f>
        <v>3.6209999999999999E-2</v>
      </c>
      <c r="AR224" s="23" t="s">
        <v>242</v>
      </c>
      <c r="AT224" s="23" t="s">
        <v>150</v>
      </c>
      <c r="AU224" s="23" t="s">
        <v>156</v>
      </c>
      <c r="AY224" s="23" t="s">
        <v>147</v>
      </c>
      <c r="BE224" s="203">
        <f t="shared" ref="BE224:BE238" si="14">IF(N224="základní",J224,0)</f>
        <v>0</v>
      </c>
      <c r="BF224" s="203">
        <f t="shared" ref="BF224:BF238" si="15">IF(N224="snížená",J224,0)</f>
        <v>0</v>
      </c>
      <c r="BG224" s="203">
        <f t="shared" ref="BG224:BG238" si="16">IF(N224="zákl. přenesená",J224,0)</f>
        <v>0</v>
      </c>
      <c r="BH224" s="203">
        <f t="shared" ref="BH224:BH238" si="17">IF(N224="sníž. přenesená",J224,0)</f>
        <v>0</v>
      </c>
      <c r="BI224" s="203">
        <f t="shared" ref="BI224:BI238" si="18">IF(N224="nulová",J224,0)</f>
        <v>0</v>
      </c>
      <c r="BJ224" s="23" t="s">
        <v>156</v>
      </c>
      <c r="BK224" s="203">
        <f t="shared" ref="BK224:BK238" si="19">ROUND(I224*H224,2)</f>
        <v>0</v>
      </c>
      <c r="BL224" s="23" t="s">
        <v>242</v>
      </c>
      <c r="BM224" s="23" t="s">
        <v>1536</v>
      </c>
    </row>
    <row r="225" spans="2:65" s="1" customFormat="1" ht="22.5" customHeight="1">
      <c r="B225" s="40"/>
      <c r="C225" s="192" t="s">
        <v>431</v>
      </c>
      <c r="D225" s="192" t="s">
        <v>150</v>
      </c>
      <c r="E225" s="193" t="s">
        <v>428</v>
      </c>
      <c r="F225" s="194" t="s">
        <v>429</v>
      </c>
      <c r="G225" s="195" t="s">
        <v>153</v>
      </c>
      <c r="H225" s="196">
        <v>2</v>
      </c>
      <c r="I225" s="197"/>
      <c r="J225" s="198">
        <f t="shared" si="10"/>
        <v>0</v>
      </c>
      <c r="K225" s="194" t="s">
        <v>191</v>
      </c>
      <c r="L225" s="60"/>
      <c r="M225" s="199" t="s">
        <v>21</v>
      </c>
      <c r="N225" s="200" t="s">
        <v>42</v>
      </c>
      <c r="O225" s="41"/>
      <c r="P225" s="201">
        <f t="shared" si="11"/>
        <v>0</v>
      </c>
      <c r="Q225" s="201">
        <v>1.1999999999999999E-3</v>
      </c>
      <c r="R225" s="201">
        <f t="shared" si="12"/>
        <v>2.3999999999999998E-3</v>
      </c>
      <c r="S225" s="201">
        <v>0</v>
      </c>
      <c r="T225" s="202">
        <f t="shared" si="13"/>
        <v>0</v>
      </c>
      <c r="AR225" s="23" t="s">
        <v>242</v>
      </c>
      <c r="AT225" s="23" t="s">
        <v>150</v>
      </c>
      <c r="AU225" s="23" t="s">
        <v>156</v>
      </c>
      <c r="AY225" s="23" t="s">
        <v>147</v>
      </c>
      <c r="BE225" s="203">
        <f t="shared" si="14"/>
        <v>0</v>
      </c>
      <c r="BF225" s="203">
        <f t="shared" si="15"/>
        <v>0</v>
      </c>
      <c r="BG225" s="203">
        <f t="shared" si="16"/>
        <v>0</v>
      </c>
      <c r="BH225" s="203">
        <f t="shared" si="17"/>
        <v>0</v>
      </c>
      <c r="BI225" s="203">
        <f t="shared" si="18"/>
        <v>0</v>
      </c>
      <c r="BJ225" s="23" t="s">
        <v>156</v>
      </c>
      <c r="BK225" s="203">
        <f t="shared" si="19"/>
        <v>0</v>
      </c>
      <c r="BL225" s="23" t="s">
        <v>242</v>
      </c>
      <c r="BM225" s="23" t="s">
        <v>1537</v>
      </c>
    </row>
    <row r="226" spans="2:65" s="1" customFormat="1" ht="22.5" customHeight="1">
      <c r="B226" s="40"/>
      <c r="C226" s="192" t="s">
        <v>435</v>
      </c>
      <c r="D226" s="192" t="s">
        <v>150</v>
      </c>
      <c r="E226" s="193" t="s">
        <v>432</v>
      </c>
      <c r="F226" s="194" t="s">
        <v>433</v>
      </c>
      <c r="G226" s="195" t="s">
        <v>276</v>
      </c>
      <c r="H226" s="196">
        <v>40</v>
      </c>
      <c r="I226" s="197"/>
      <c r="J226" s="198">
        <f t="shared" si="10"/>
        <v>0</v>
      </c>
      <c r="K226" s="194" t="s">
        <v>154</v>
      </c>
      <c r="L226" s="60"/>
      <c r="M226" s="199" t="s">
        <v>21</v>
      </c>
      <c r="N226" s="200" t="s">
        <v>42</v>
      </c>
      <c r="O226" s="41"/>
      <c r="P226" s="201">
        <f t="shared" si="11"/>
        <v>0</v>
      </c>
      <c r="Q226" s="201">
        <v>6.6330000000000002E-4</v>
      </c>
      <c r="R226" s="201">
        <f t="shared" si="12"/>
        <v>2.6532E-2</v>
      </c>
      <c r="S226" s="201">
        <v>0</v>
      </c>
      <c r="T226" s="202">
        <f t="shared" si="13"/>
        <v>0</v>
      </c>
      <c r="AR226" s="23" t="s">
        <v>242</v>
      </c>
      <c r="AT226" s="23" t="s">
        <v>150</v>
      </c>
      <c r="AU226" s="23" t="s">
        <v>156</v>
      </c>
      <c r="AY226" s="23" t="s">
        <v>147</v>
      </c>
      <c r="BE226" s="203">
        <f t="shared" si="14"/>
        <v>0</v>
      </c>
      <c r="BF226" s="203">
        <f t="shared" si="15"/>
        <v>0</v>
      </c>
      <c r="BG226" s="203">
        <f t="shared" si="16"/>
        <v>0</v>
      </c>
      <c r="BH226" s="203">
        <f t="shared" si="17"/>
        <v>0</v>
      </c>
      <c r="BI226" s="203">
        <f t="shared" si="18"/>
        <v>0</v>
      </c>
      <c r="BJ226" s="23" t="s">
        <v>156</v>
      </c>
      <c r="BK226" s="203">
        <f t="shared" si="19"/>
        <v>0</v>
      </c>
      <c r="BL226" s="23" t="s">
        <v>242</v>
      </c>
      <c r="BM226" s="23" t="s">
        <v>1538</v>
      </c>
    </row>
    <row r="227" spans="2:65" s="1" customFormat="1" ht="22.5" customHeight="1">
      <c r="B227" s="40"/>
      <c r="C227" s="192" t="s">
        <v>439</v>
      </c>
      <c r="D227" s="192" t="s">
        <v>150</v>
      </c>
      <c r="E227" s="193" t="s">
        <v>436</v>
      </c>
      <c r="F227" s="194" t="s">
        <v>437</v>
      </c>
      <c r="G227" s="195" t="s">
        <v>276</v>
      </c>
      <c r="H227" s="196">
        <v>3</v>
      </c>
      <c r="I227" s="197"/>
      <c r="J227" s="198">
        <f t="shared" si="10"/>
        <v>0</v>
      </c>
      <c r="K227" s="194" t="s">
        <v>154</v>
      </c>
      <c r="L227" s="60"/>
      <c r="M227" s="199" t="s">
        <v>21</v>
      </c>
      <c r="N227" s="200" t="s">
        <v>42</v>
      </c>
      <c r="O227" s="41"/>
      <c r="P227" s="201">
        <f t="shared" si="11"/>
        <v>0</v>
      </c>
      <c r="Q227" s="201">
        <v>9.0993200000000002E-4</v>
      </c>
      <c r="R227" s="201">
        <f t="shared" si="12"/>
        <v>2.729796E-3</v>
      </c>
      <c r="S227" s="201">
        <v>0</v>
      </c>
      <c r="T227" s="202">
        <f t="shared" si="13"/>
        <v>0</v>
      </c>
      <c r="AR227" s="23" t="s">
        <v>242</v>
      </c>
      <c r="AT227" s="23" t="s">
        <v>150</v>
      </c>
      <c r="AU227" s="23" t="s">
        <v>156</v>
      </c>
      <c r="AY227" s="23" t="s">
        <v>147</v>
      </c>
      <c r="BE227" s="203">
        <f t="shared" si="14"/>
        <v>0</v>
      </c>
      <c r="BF227" s="203">
        <f t="shared" si="15"/>
        <v>0</v>
      </c>
      <c r="BG227" s="203">
        <f t="shared" si="16"/>
        <v>0</v>
      </c>
      <c r="BH227" s="203">
        <f t="shared" si="17"/>
        <v>0</v>
      </c>
      <c r="BI227" s="203">
        <f t="shared" si="18"/>
        <v>0</v>
      </c>
      <c r="BJ227" s="23" t="s">
        <v>156</v>
      </c>
      <c r="BK227" s="203">
        <f t="shared" si="19"/>
        <v>0</v>
      </c>
      <c r="BL227" s="23" t="s">
        <v>242</v>
      </c>
      <c r="BM227" s="23" t="s">
        <v>1539</v>
      </c>
    </row>
    <row r="228" spans="2:65" s="1" customFormat="1" ht="22.5" customHeight="1">
      <c r="B228" s="40"/>
      <c r="C228" s="192" t="s">
        <v>443</v>
      </c>
      <c r="D228" s="192" t="s">
        <v>150</v>
      </c>
      <c r="E228" s="193" t="s">
        <v>440</v>
      </c>
      <c r="F228" s="194" t="s">
        <v>441</v>
      </c>
      <c r="G228" s="195" t="s">
        <v>276</v>
      </c>
      <c r="H228" s="196">
        <v>43</v>
      </c>
      <c r="I228" s="197"/>
      <c r="J228" s="198">
        <f t="shared" si="10"/>
        <v>0</v>
      </c>
      <c r="K228" s="194" t="s">
        <v>154</v>
      </c>
      <c r="L228" s="60"/>
      <c r="M228" s="199" t="s">
        <v>21</v>
      </c>
      <c r="N228" s="200" t="s">
        <v>42</v>
      </c>
      <c r="O228" s="41"/>
      <c r="P228" s="201">
        <f t="shared" si="11"/>
        <v>0</v>
      </c>
      <c r="Q228" s="201">
        <v>4.206E-5</v>
      </c>
      <c r="R228" s="201">
        <f t="shared" si="12"/>
        <v>1.80858E-3</v>
      </c>
      <c r="S228" s="201">
        <v>0</v>
      </c>
      <c r="T228" s="202">
        <f t="shared" si="13"/>
        <v>0</v>
      </c>
      <c r="AR228" s="23" t="s">
        <v>242</v>
      </c>
      <c r="AT228" s="23" t="s">
        <v>150</v>
      </c>
      <c r="AU228" s="23" t="s">
        <v>156</v>
      </c>
      <c r="AY228" s="23" t="s">
        <v>147</v>
      </c>
      <c r="BE228" s="203">
        <f t="shared" si="14"/>
        <v>0</v>
      </c>
      <c r="BF228" s="203">
        <f t="shared" si="15"/>
        <v>0</v>
      </c>
      <c r="BG228" s="203">
        <f t="shared" si="16"/>
        <v>0</v>
      </c>
      <c r="BH228" s="203">
        <f t="shared" si="17"/>
        <v>0</v>
      </c>
      <c r="BI228" s="203">
        <f t="shared" si="18"/>
        <v>0</v>
      </c>
      <c r="BJ228" s="23" t="s">
        <v>156</v>
      </c>
      <c r="BK228" s="203">
        <f t="shared" si="19"/>
        <v>0</v>
      </c>
      <c r="BL228" s="23" t="s">
        <v>242</v>
      </c>
      <c r="BM228" s="23" t="s">
        <v>1540</v>
      </c>
    </row>
    <row r="229" spans="2:65" s="1" customFormat="1" ht="22.5" customHeight="1">
      <c r="B229" s="40"/>
      <c r="C229" s="192" t="s">
        <v>447</v>
      </c>
      <c r="D229" s="192" t="s">
        <v>150</v>
      </c>
      <c r="E229" s="193" t="s">
        <v>444</v>
      </c>
      <c r="F229" s="194" t="s">
        <v>445</v>
      </c>
      <c r="G229" s="195" t="s">
        <v>153</v>
      </c>
      <c r="H229" s="196">
        <v>10</v>
      </c>
      <c r="I229" s="197"/>
      <c r="J229" s="198">
        <f t="shared" si="10"/>
        <v>0</v>
      </c>
      <c r="K229" s="194" t="s">
        <v>154</v>
      </c>
      <c r="L229" s="60"/>
      <c r="M229" s="199" t="s">
        <v>21</v>
      </c>
      <c r="N229" s="200" t="s">
        <v>42</v>
      </c>
      <c r="O229" s="41"/>
      <c r="P229" s="201">
        <f t="shared" si="11"/>
        <v>0</v>
      </c>
      <c r="Q229" s="201">
        <v>0</v>
      </c>
      <c r="R229" s="201">
        <f t="shared" si="12"/>
        <v>0</v>
      </c>
      <c r="S229" s="201">
        <v>0</v>
      </c>
      <c r="T229" s="202">
        <f t="shared" si="13"/>
        <v>0</v>
      </c>
      <c r="AR229" s="23" t="s">
        <v>242</v>
      </c>
      <c r="AT229" s="23" t="s">
        <v>150</v>
      </c>
      <c r="AU229" s="23" t="s">
        <v>156</v>
      </c>
      <c r="AY229" s="23" t="s">
        <v>147</v>
      </c>
      <c r="BE229" s="203">
        <f t="shared" si="14"/>
        <v>0</v>
      </c>
      <c r="BF229" s="203">
        <f t="shared" si="15"/>
        <v>0</v>
      </c>
      <c r="BG229" s="203">
        <f t="shared" si="16"/>
        <v>0</v>
      </c>
      <c r="BH229" s="203">
        <f t="shared" si="17"/>
        <v>0</v>
      </c>
      <c r="BI229" s="203">
        <f t="shared" si="18"/>
        <v>0</v>
      </c>
      <c r="BJ229" s="23" t="s">
        <v>156</v>
      </c>
      <c r="BK229" s="203">
        <f t="shared" si="19"/>
        <v>0</v>
      </c>
      <c r="BL229" s="23" t="s">
        <v>242</v>
      </c>
      <c r="BM229" s="23" t="s">
        <v>1541</v>
      </c>
    </row>
    <row r="230" spans="2:65" s="1" customFormat="1" ht="22.5" customHeight="1">
      <c r="B230" s="40"/>
      <c r="C230" s="192" t="s">
        <v>451</v>
      </c>
      <c r="D230" s="192" t="s">
        <v>150</v>
      </c>
      <c r="E230" s="193" t="s">
        <v>448</v>
      </c>
      <c r="F230" s="194" t="s">
        <v>449</v>
      </c>
      <c r="G230" s="195" t="s">
        <v>153</v>
      </c>
      <c r="H230" s="196">
        <v>2</v>
      </c>
      <c r="I230" s="197"/>
      <c r="J230" s="198">
        <f t="shared" si="10"/>
        <v>0</v>
      </c>
      <c r="K230" s="194" t="s">
        <v>191</v>
      </c>
      <c r="L230" s="60"/>
      <c r="M230" s="199" t="s">
        <v>21</v>
      </c>
      <c r="N230" s="200" t="s">
        <v>42</v>
      </c>
      <c r="O230" s="41"/>
      <c r="P230" s="201">
        <f t="shared" si="11"/>
        <v>0</v>
      </c>
      <c r="Q230" s="201">
        <v>0</v>
      </c>
      <c r="R230" s="201">
        <f t="shared" si="12"/>
        <v>0</v>
      </c>
      <c r="S230" s="201">
        <v>0</v>
      </c>
      <c r="T230" s="202">
        <f t="shared" si="13"/>
        <v>0</v>
      </c>
      <c r="AR230" s="23" t="s">
        <v>242</v>
      </c>
      <c r="AT230" s="23" t="s">
        <v>150</v>
      </c>
      <c r="AU230" s="23" t="s">
        <v>156</v>
      </c>
      <c r="AY230" s="23" t="s">
        <v>147</v>
      </c>
      <c r="BE230" s="203">
        <f t="shared" si="14"/>
        <v>0</v>
      </c>
      <c r="BF230" s="203">
        <f t="shared" si="15"/>
        <v>0</v>
      </c>
      <c r="BG230" s="203">
        <f t="shared" si="16"/>
        <v>0</v>
      </c>
      <c r="BH230" s="203">
        <f t="shared" si="17"/>
        <v>0</v>
      </c>
      <c r="BI230" s="203">
        <f t="shared" si="18"/>
        <v>0</v>
      </c>
      <c r="BJ230" s="23" t="s">
        <v>156</v>
      </c>
      <c r="BK230" s="203">
        <f t="shared" si="19"/>
        <v>0</v>
      </c>
      <c r="BL230" s="23" t="s">
        <v>242</v>
      </c>
      <c r="BM230" s="23" t="s">
        <v>1542</v>
      </c>
    </row>
    <row r="231" spans="2:65" s="1" customFormat="1" ht="22.5" customHeight="1">
      <c r="B231" s="40"/>
      <c r="C231" s="192" t="s">
        <v>455</v>
      </c>
      <c r="D231" s="192" t="s">
        <v>150</v>
      </c>
      <c r="E231" s="193" t="s">
        <v>452</v>
      </c>
      <c r="F231" s="194" t="s">
        <v>453</v>
      </c>
      <c r="G231" s="195" t="s">
        <v>153</v>
      </c>
      <c r="H231" s="196">
        <v>6</v>
      </c>
      <c r="I231" s="197"/>
      <c r="J231" s="198">
        <f t="shared" si="10"/>
        <v>0</v>
      </c>
      <c r="K231" s="194" t="s">
        <v>154</v>
      </c>
      <c r="L231" s="60"/>
      <c r="M231" s="199" t="s">
        <v>21</v>
      </c>
      <c r="N231" s="200" t="s">
        <v>42</v>
      </c>
      <c r="O231" s="41"/>
      <c r="P231" s="201">
        <f t="shared" si="11"/>
        <v>0</v>
      </c>
      <c r="Q231" s="201">
        <v>1.2605E-4</v>
      </c>
      <c r="R231" s="201">
        <f t="shared" si="12"/>
        <v>7.5630000000000001E-4</v>
      </c>
      <c r="S231" s="201">
        <v>0</v>
      </c>
      <c r="T231" s="202">
        <f t="shared" si="13"/>
        <v>0</v>
      </c>
      <c r="AR231" s="23" t="s">
        <v>242</v>
      </c>
      <c r="AT231" s="23" t="s">
        <v>150</v>
      </c>
      <c r="AU231" s="23" t="s">
        <v>156</v>
      </c>
      <c r="AY231" s="23" t="s">
        <v>147</v>
      </c>
      <c r="BE231" s="203">
        <f t="shared" si="14"/>
        <v>0</v>
      </c>
      <c r="BF231" s="203">
        <f t="shared" si="15"/>
        <v>0</v>
      </c>
      <c r="BG231" s="203">
        <f t="shared" si="16"/>
        <v>0</v>
      </c>
      <c r="BH231" s="203">
        <f t="shared" si="17"/>
        <v>0</v>
      </c>
      <c r="BI231" s="203">
        <f t="shared" si="18"/>
        <v>0</v>
      </c>
      <c r="BJ231" s="23" t="s">
        <v>156</v>
      </c>
      <c r="BK231" s="203">
        <f t="shared" si="19"/>
        <v>0</v>
      </c>
      <c r="BL231" s="23" t="s">
        <v>242</v>
      </c>
      <c r="BM231" s="23" t="s">
        <v>1543</v>
      </c>
    </row>
    <row r="232" spans="2:65" s="1" customFormat="1" ht="22.5" customHeight="1">
      <c r="B232" s="40"/>
      <c r="C232" s="192" t="s">
        <v>460</v>
      </c>
      <c r="D232" s="192" t="s">
        <v>150</v>
      </c>
      <c r="E232" s="193" t="s">
        <v>456</v>
      </c>
      <c r="F232" s="194" t="s">
        <v>457</v>
      </c>
      <c r="G232" s="195" t="s">
        <v>458</v>
      </c>
      <c r="H232" s="196">
        <v>1</v>
      </c>
      <c r="I232" s="197"/>
      <c r="J232" s="198">
        <f t="shared" si="10"/>
        <v>0</v>
      </c>
      <c r="K232" s="194" t="s">
        <v>154</v>
      </c>
      <c r="L232" s="60"/>
      <c r="M232" s="199" t="s">
        <v>21</v>
      </c>
      <c r="N232" s="200" t="s">
        <v>42</v>
      </c>
      <c r="O232" s="41"/>
      <c r="P232" s="201">
        <f t="shared" si="11"/>
        <v>0</v>
      </c>
      <c r="Q232" s="201">
        <v>2.521E-4</v>
      </c>
      <c r="R232" s="201">
        <f t="shared" si="12"/>
        <v>2.521E-4</v>
      </c>
      <c r="S232" s="201">
        <v>0</v>
      </c>
      <c r="T232" s="202">
        <f t="shared" si="13"/>
        <v>0</v>
      </c>
      <c r="AR232" s="23" t="s">
        <v>242</v>
      </c>
      <c r="AT232" s="23" t="s">
        <v>150</v>
      </c>
      <c r="AU232" s="23" t="s">
        <v>156</v>
      </c>
      <c r="AY232" s="23" t="s">
        <v>147</v>
      </c>
      <c r="BE232" s="203">
        <f t="shared" si="14"/>
        <v>0</v>
      </c>
      <c r="BF232" s="203">
        <f t="shared" si="15"/>
        <v>0</v>
      </c>
      <c r="BG232" s="203">
        <f t="shared" si="16"/>
        <v>0</v>
      </c>
      <c r="BH232" s="203">
        <f t="shared" si="17"/>
        <v>0</v>
      </c>
      <c r="BI232" s="203">
        <f t="shared" si="18"/>
        <v>0</v>
      </c>
      <c r="BJ232" s="23" t="s">
        <v>156</v>
      </c>
      <c r="BK232" s="203">
        <f t="shared" si="19"/>
        <v>0</v>
      </c>
      <c r="BL232" s="23" t="s">
        <v>242</v>
      </c>
      <c r="BM232" s="23" t="s">
        <v>1544</v>
      </c>
    </row>
    <row r="233" spans="2:65" s="1" customFormat="1" ht="22.5" customHeight="1">
      <c r="B233" s="40"/>
      <c r="C233" s="192" t="s">
        <v>464</v>
      </c>
      <c r="D233" s="192" t="s">
        <v>150</v>
      </c>
      <c r="E233" s="193" t="s">
        <v>461</v>
      </c>
      <c r="F233" s="194" t="s">
        <v>462</v>
      </c>
      <c r="G233" s="195" t="s">
        <v>153</v>
      </c>
      <c r="H233" s="196">
        <v>4</v>
      </c>
      <c r="I233" s="197"/>
      <c r="J233" s="198">
        <f t="shared" si="10"/>
        <v>0</v>
      </c>
      <c r="K233" s="194" t="s">
        <v>154</v>
      </c>
      <c r="L233" s="60"/>
      <c r="M233" s="199" t="s">
        <v>21</v>
      </c>
      <c r="N233" s="200" t="s">
        <v>42</v>
      </c>
      <c r="O233" s="41"/>
      <c r="P233" s="201">
        <f t="shared" si="11"/>
        <v>0</v>
      </c>
      <c r="Q233" s="201">
        <v>0</v>
      </c>
      <c r="R233" s="201">
        <f t="shared" si="12"/>
        <v>0</v>
      </c>
      <c r="S233" s="201">
        <v>5.2999999999999998E-4</v>
      </c>
      <c r="T233" s="202">
        <f t="shared" si="13"/>
        <v>2.1199999999999999E-3</v>
      </c>
      <c r="AR233" s="23" t="s">
        <v>242</v>
      </c>
      <c r="AT233" s="23" t="s">
        <v>150</v>
      </c>
      <c r="AU233" s="23" t="s">
        <v>156</v>
      </c>
      <c r="AY233" s="23" t="s">
        <v>147</v>
      </c>
      <c r="BE233" s="203">
        <f t="shared" si="14"/>
        <v>0</v>
      </c>
      <c r="BF233" s="203">
        <f t="shared" si="15"/>
        <v>0</v>
      </c>
      <c r="BG233" s="203">
        <f t="shared" si="16"/>
        <v>0</v>
      </c>
      <c r="BH233" s="203">
        <f t="shared" si="17"/>
        <v>0</v>
      </c>
      <c r="BI233" s="203">
        <f t="shared" si="18"/>
        <v>0</v>
      </c>
      <c r="BJ233" s="23" t="s">
        <v>156</v>
      </c>
      <c r="BK233" s="203">
        <f t="shared" si="19"/>
        <v>0</v>
      </c>
      <c r="BL233" s="23" t="s">
        <v>242</v>
      </c>
      <c r="BM233" s="23" t="s">
        <v>1545</v>
      </c>
    </row>
    <row r="234" spans="2:65" s="1" customFormat="1" ht="22.5" customHeight="1">
      <c r="B234" s="40"/>
      <c r="C234" s="192" t="s">
        <v>468</v>
      </c>
      <c r="D234" s="192" t="s">
        <v>150</v>
      </c>
      <c r="E234" s="193" t="s">
        <v>465</v>
      </c>
      <c r="F234" s="194" t="s">
        <v>466</v>
      </c>
      <c r="G234" s="195" t="s">
        <v>153</v>
      </c>
      <c r="H234" s="196">
        <v>1</v>
      </c>
      <c r="I234" s="197"/>
      <c r="J234" s="198">
        <f t="shared" si="10"/>
        <v>0</v>
      </c>
      <c r="K234" s="194" t="s">
        <v>154</v>
      </c>
      <c r="L234" s="60"/>
      <c r="M234" s="199" t="s">
        <v>21</v>
      </c>
      <c r="N234" s="200" t="s">
        <v>42</v>
      </c>
      <c r="O234" s="41"/>
      <c r="P234" s="201">
        <f t="shared" si="11"/>
        <v>0</v>
      </c>
      <c r="Q234" s="201">
        <v>2.0049999999999999E-5</v>
      </c>
      <c r="R234" s="201">
        <f t="shared" si="12"/>
        <v>2.0049999999999999E-5</v>
      </c>
      <c r="S234" s="201">
        <v>0</v>
      </c>
      <c r="T234" s="202">
        <f t="shared" si="13"/>
        <v>0</v>
      </c>
      <c r="AR234" s="23" t="s">
        <v>242</v>
      </c>
      <c r="AT234" s="23" t="s">
        <v>150</v>
      </c>
      <c r="AU234" s="23" t="s">
        <v>156</v>
      </c>
      <c r="AY234" s="23" t="s">
        <v>147</v>
      </c>
      <c r="BE234" s="203">
        <f t="shared" si="14"/>
        <v>0</v>
      </c>
      <c r="BF234" s="203">
        <f t="shared" si="15"/>
        <v>0</v>
      </c>
      <c r="BG234" s="203">
        <f t="shared" si="16"/>
        <v>0</v>
      </c>
      <c r="BH234" s="203">
        <f t="shared" si="17"/>
        <v>0</v>
      </c>
      <c r="BI234" s="203">
        <f t="shared" si="18"/>
        <v>0</v>
      </c>
      <c r="BJ234" s="23" t="s">
        <v>156</v>
      </c>
      <c r="BK234" s="203">
        <f t="shared" si="19"/>
        <v>0</v>
      </c>
      <c r="BL234" s="23" t="s">
        <v>242</v>
      </c>
      <c r="BM234" s="23" t="s">
        <v>1546</v>
      </c>
    </row>
    <row r="235" spans="2:65" s="1" customFormat="1" ht="22.5" customHeight="1">
      <c r="B235" s="40"/>
      <c r="C235" s="231" t="s">
        <v>473</v>
      </c>
      <c r="D235" s="231" t="s">
        <v>243</v>
      </c>
      <c r="E235" s="232" t="s">
        <v>469</v>
      </c>
      <c r="F235" s="233" t="s">
        <v>470</v>
      </c>
      <c r="G235" s="234" t="s">
        <v>471</v>
      </c>
      <c r="H235" s="235">
        <v>1</v>
      </c>
      <c r="I235" s="236"/>
      <c r="J235" s="237">
        <f t="shared" si="10"/>
        <v>0</v>
      </c>
      <c r="K235" s="233" t="s">
        <v>21</v>
      </c>
      <c r="L235" s="238"/>
      <c r="M235" s="239" t="s">
        <v>21</v>
      </c>
      <c r="N235" s="240" t="s">
        <v>42</v>
      </c>
      <c r="O235" s="41"/>
      <c r="P235" s="201">
        <f t="shared" si="11"/>
        <v>0</v>
      </c>
      <c r="Q235" s="201">
        <v>0</v>
      </c>
      <c r="R235" s="201">
        <f t="shared" si="12"/>
        <v>0</v>
      </c>
      <c r="S235" s="201">
        <v>0</v>
      </c>
      <c r="T235" s="202">
        <f t="shared" si="13"/>
        <v>0</v>
      </c>
      <c r="AR235" s="23" t="s">
        <v>332</v>
      </c>
      <c r="AT235" s="23" t="s">
        <v>243</v>
      </c>
      <c r="AU235" s="23" t="s">
        <v>156</v>
      </c>
      <c r="AY235" s="23" t="s">
        <v>147</v>
      </c>
      <c r="BE235" s="203">
        <f t="shared" si="14"/>
        <v>0</v>
      </c>
      <c r="BF235" s="203">
        <f t="shared" si="15"/>
        <v>0</v>
      </c>
      <c r="BG235" s="203">
        <f t="shared" si="16"/>
        <v>0</v>
      </c>
      <c r="BH235" s="203">
        <f t="shared" si="17"/>
        <v>0</v>
      </c>
      <c r="BI235" s="203">
        <f t="shared" si="18"/>
        <v>0</v>
      </c>
      <c r="BJ235" s="23" t="s">
        <v>156</v>
      </c>
      <c r="BK235" s="203">
        <f t="shared" si="19"/>
        <v>0</v>
      </c>
      <c r="BL235" s="23" t="s">
        <v>242</v>
      </c>
      <c r="BM235" s="23" t="s">
        <v>1547</v>
      </c>
    </row>
    <row r="236" spans="2:65" s="1" customFormat="1" ht="22.5" customHeight="1">
      <c r="B236" s="40"/>
      <c r="C236" s="192" t="s">
        <v>477</v>
      </c>
      <c r="D236" s="192" t="s">
        <v>150</v>
      </c>
      <c r="E236" s="193" t="s">
        <v>474</v>
      </c>
      <c r="F236" s="194" t="s">
        <v>475</v>
      </c>
      <c r="G236" s="195" t="s">
        <v>276</v>
      </c>
      <c r="H236" s="196">
        <v>40</v>
      </c>
      <c r="I236" s="197"/>
      <c r="J236" s="198">
        <f t="shared" si="10"/>
        <v>0</v>
      </c>
      <c r="K236" s="194" t="s">
        <v>154</v>
      </c>
      <c r="L236" s="60"/>
      <c r="M236" s="199" t="s">
        <v>21</v>
      </c>
      <c r="N236" s="200" t="s">
        <v>42</v>
      </c>
      <c r="O236" s="41"/>
      <c r="P236" s="201">
        <f t="shared" si="11"/>
        <v>0</v>
      </c>
      <c r="Q236" s="201">
        <v>1.8979399999999999E-4</v>
      </c>
      <c r="R236" s="201">
        <f t="shared" si="12"/>
        <v>7.5917599999999995E-3</v>
      </c>
      <c r="S236" s="201">
        <v>0</v>
      </c>
      <c r="T236" s="202">
        <f t="shared" si="13"/>
        <v>0</v>
      </c>
      <c r="AR236" s="23" t="s">
        <v>242</v>
      </c>
      <c r="AT236" s="23" t="s">
        <v>150</v>
      </c>
      <c r="AU236" s="23" t="s">
        <v>156</v>
      </c>
      <c r="AY236" s="23" t="s">
        <v>147</v>
      </c>
      <c r="BE236" s="203">
        <f t="shared" si="14"/>
        <v>0</v>
      </c>
      <c r="BF236" s="203">
        <f t="shared" si="15"/>
        <v>0</v>
      </c>
      <c r="BG236" s="203">
        <f t="shared" si="16"/>
        <v>0</v>
      </c>
      <c r="BH236" s="203">
        <f t="shared" si="17"/>
        <v>0</v>
      </c>
      <c r="BI236" s="203">
        <f t="shared" si="18"/>
        <v>0</v>
      </c>
      <c r="BJ236" s="23" t="s">
        <v>156</v>
      </c>
      <c r="BK236" s="203">
        <f t="shared" si="19"/>
        <v>0</v>
      </c>
      <c r="BL236" s="23" t="s">
        <v>242</v>
      </c>
      <c r="BM236" s="23" t="s">
        <v>1548</v>
      </c>
    </row>
    <row r="237" spans="2:65" s="1" customFormat="1" ht="22.5" customHeight="1">
      <c r="B237" s="40"/>
      <c r="C237" s="192" t="s">
        <v>481</v>
      </c>
      <c r="D237" s="192" t="s">
        <v>150</v>
      </c>
      <c r="E237" s="193" t="s">
        <v>478</v>
      </c>
      <c r="F237" s="194" t="s">
        <v>479</v>
      </c>
      <c r="G237" s="195" t="s">
        <v>276</v>
      </c>
      <c r="H237" s="196">
        <v>40</v>
      </c>
      <c r="I237" s="197"/>
      <c r="J237" s="198">
        <f t="shared" si="10"/>
        <v>0</v>
      </c>
      <c r="K237" s="194" t="s">
        <v>154</v>
      </c>
      <c r="L237" s="60"/>
      <c r="M237" s="199" t="s">
        <v>21</v>
      </c>
      <c r="N237" s="200" t="s">
        <v>42</v>
      </c>
      <c r="O237" s="41"/>
      <c r="P237" s="201">
        <f t="shared" si="11"/>
        <v>0</v>
      </c>
      <c r="Q237" s="201">
        <v>1.0000000000000001E-5</v>
      </c>
      <c r="R237" s="201">
        <f t="shared" si="12"/>
        <v>4.0000000000000002E-4</v>
      </c>
      <c r="S237" s="201">
        <v>0</v>
      </c>
      <c r="T237" s="202">
        <f t="shared" si="13"/>
        <v>0</v>
      </c>
      <c r="AR237" s="23" t="s">
        <v>242</v>
      </c>
      <c r="AT237" s="23" t="s">
        <v>150</v>
      </c>
      <c r="AU237" s="23" t="s">
        <v>156</v>
      </c>
      <c r="AY237" s="23" t="s">
        <v>147</v>
      </c>
      <c r="BE237" s="203">
        <f t="shared" si="14"/>
        <v>0</v>
      </c>
      <c r="BF237" s="203">
        <f t="shared" si="15"/>
        <v>0</v>
      </c>
      <c r="BG237" s="203">
        <f t="shared" si="16"/>
        <v>0</v>
      </c>
      <c r="BH237" s="203">
        <f t="shared" si="17"/>
        <v>0</v>
      </c>
      <c r="BI237" s="203">
        <f t="shared" si="18"/>
        <v>0</v>
      </c>
      <c r="BJ237" s="23" t="s">
        <v>156</v>
      </c>
      <c r="BK237" s="203">
        <f t="shared" si="19"/>
        <v>0</v>
      </c>
      <c r="BL237" s="23" t="s">
        <v>242</v>
      </c>
      <c r="BM237" s="23" t="s">
        <v>1549</v>
      </c>
    </row>
    <row r="238" spans="2:65" s="1" customFormat="1" ht="22.5" customHeight="1">
      <c r="B238" s="40"/>
      <c r="C238" s="192" t="s">
        <v>487</v>
      </c>
      <c r="D238" s="192" t="s">
        <v>150</v>
      </c>
      <c r="E238" s="193" t="s">
        <v>482</v>
      </c>
      <c r="F238" s="194" t="s">
        <v>483</v>
      </c>
      <c r="G238" s="195" t="s">
        <v>369</v>
      </c>
      <c r="H238" s="257"/>
      <c r="I238" s="197"/>
      <c r="J238" s="198">
        <f t="shared" si="10"/>
        <v>0</v>
      </c>
      <c r="K238" s="194" t="s">
        <v>191</v>
      </c>
      <c r="L238" s="60"/>
      <c r="M238" s="199" t="s">
        <v>21</v>
      </c>
      <c r="N238" s="200" t="s">
        <v>42</v>
      </c>
      <c r="O238" s="41"/>
      <c r="P238" s="201">
        <f t="shared" si="11"/>
        <v>0</v>
      </c>
      <c r="Q238" s="201">
        <v>0</v>
      </c>
      <c r="R238" s="201">
        <f t="shared" si="12"/>
        <v>0</v>
      </c>
      <c r="S238" s="201">
        <v>0</v>
      </c>
      <c r="T238" s="202">
        <f t="shared" si="13"/>
        <v>0</v>
      </c>
      <c r="AR238" s="23" t="s">
        <v>242</v>
      </c>
      <c r="AT238" s="23" t="s">
        <v>150</v>
      </c>
      <c r="AU238" s="23" t="s">
        <v>156</v>
      </c>
      <c r="AY238" s="23" t="s">
        <v>147</v>
      </c>
      <c r="BE238" s="203">
        <f t="shared" si="14"/>
        <v>0</v>
      </c>
      <c r="BF238" s="203">
        <f t="shared" si="15"/>
        <v>0</v>
      </c>
      <c r="BG238" s="203">
        <f t="shared" si="16"/>
        <v>0</v>
      </c>
      <c r="BH238" s="203">
        <f t="shared" si="17"/>
        <v>0</v>
      </c>
      <c r="BI238" s="203">
        <f t="shared" si="18"/>
        <v>0</v>
      </c>
      <c r="BJ238" s="23" t="s">
        <v>156</v>
      </c>
      <c r="BK238" s="203">
        <f t="shared" si="19"/>
        <v>0</v>
      </c>
      <c r="BL238" s="23" t="s">
        <v>242</v>
      </c>
      <c r="BM238" s="23" t="s">
        <v>1550</v>
      </c>
    </row>
    <row r="239" spans="2:65" s="10" customFormat="1" ht="29.85" customHeight="1">
      <c r="B239" s="175"/>
      <c r="C239" s="176"/>
      <c r="D239" s="189" t="s">
        <v>69</v>
      </c>
      <c r="E239" s="190" t="s">
        <v>485</v>
      </c>
      <c r="F239" s="190" t="s">
        <v>486</v>
      </c>
      <c r="G239" s="176"/>
      <c r="H239" s="176"/>
      <c r="I239" s="179"/>
      <c r="J239" s="191">
        <f>BK239</f>
        <v>0</v>
      </c>
      <c r="K239" s="176"/>
      <c r="L239" s="181"/>
      <c r="M239" s="182"/>
      <c r="N239" s="183"/>
      <c r="O239" s="183"/>
      <c r="P239" s="184">
        <f>SUM(P240:P260)</f>
        <v>0</v>
      </c>
      <c r="Q239" s="183"/>
      <c r="R239" s="184">
        <f>SUM(R240:R260)</f>
        <v>7.0581825000000015E-2</v>
      </c>
      <c r="S239" s="183"/>
      <c r="T239" s="185">
        <f>SUM(T240:T260)</f>
        <v>7.8920000000000004E-2</v>
      </c>
      <c r="AR239" s="186" t="s">
        <v>156</v>
      </c>
      <c r="AT239" s="187" t="s">
        <v>69</v>
      </c>
      <c r="AU239" s="187" t="s">
        <v>78</v>
      </c>
      <c r="AY239" s="186" t="s">
        <v>147</v>
      </c>
      <c r="BK239" s="188">
        <f>SUM(BK240:BK260)</f>
        <v>0</v>
      </c>
    </row>
    <row r="240" spans="2:65" s="1" customFormat="1" ht="22.5" customHeight="1">
      <c r="B240" s="40"/>
      <c r="C240" s="192" t="s">
        <v>492</v>
      </c>
      <c r="D240" s="192" t="s">
        <v>150</v>
      </c>
      <c r="E240" s="193" t="s">
        <v>488</v>
      </c>
      <c r="F240" s="194" t="s">
        <v>489</v>
      </c>
      <c r="G240" s="195" t="s">
        <v>490</v>
      </c>
      <c r="H240" s="196">
        <v>1</v>
      </c>
      <c r="I240" s="197"/>
      <c r="J240" s="198">
        <f t="shared" ref="J240:J260" si="20">ROUND(I240*H240,2)</f>
        <v>0</v>
      </c>
      <c r="K240" s="194" t="s">
        <v>154</v>
      </c>
      <c r="L240" s="60"/>
      <c r="M240" s="199" t="s">
        <v>21</v>
      </c>
      <c r="N240" s="200" t="s">
        <v>42</v>
      </c>
      <c r="O240" s="41"/>
      <c r="P240" s="201">
        <f t="shared" ref="P240:P260" si="21">O240*H240</f>
        <v>0</v>
      </c>
      <c r="Q240" s="201">
        <v>0</v>
      </c>
      <c r="R240" s="201">
        <f t="shared" ref="R240:R260" si="22">Q240*H240</f>
        <v>0</v>
      </c>
      <c r="S240" s="201">
        <v>1.933E-2</v>
      </c>
      <c r="T240" s="202">
        <f t="shared" ref="T240:T260" si="23">S240*H240</f>
        <v>1.933E-2</v>
      </c>
      <c r="AR240" s="23" t="s">
        <v>242</v>
      </c>
      <c r="AT240" s="23" t="s">
        <v>150</v>
      </c>
      <c r="AU240" s="23" t="s">
        <v>156</v>
      </c>
      <c r="AY240" s="23" t="s">
        <v>147</v>
      </c>
      <c r="BE240" s="203">
        <f t="shared" ref="BE240:BE260" si="24">IF(N240="základní",J240,0)</f>
        <v>0</v>
      </c>
      <c r="BF240" s="203">
        <f t="shared" ref="BF240:BF260" si="25">IF(N240="snížená",J240,0)</f>
        <v>0</v>
      </c>
      <c r="BG240" s="203">
        <f t="shared" ref="BG240:BG260" si="26">IF(N240="zákl. přenesená",J240,0)</f>
        <v>0</v>
      </c>
      <c r="BH240" s="203">
        <f t="shared" ref="BH240:BH260" si="27">IF(N240="sníž. přenesená",J240,0)</f>
        <v>0</v>
      </c>
      <c r="BI240" s="203">
        <f t="shared" ref="BI240:BI260" si="28">IF(N240="nulová",J240,0)</f>
        <v>0</v>
      </c>
      <c r="BJ240" s="23" t="s">
        <v>156</v>
      </c>
      <c r="BK240" s="203">
        <f t="shared" ref="BK240:BK260" si="29">ROUND(I240*H240,2)</f>
        <v>0</v>
      </c>
      <c r="BL240" s="23" t="s">
        <v>242</v>
      </c>
      <c r="BM240" s="23" t="s">
        <v>1551</v>
      </c>
    </row>
    <row r="241" spans="2:65" s="1" customFormat="1" ht="22.5" customHeight="1">
      <c r="B241" s="40"/>
      <c r="C241" s="192" t="s">
        <v>496</v>
      </c>
      <c r="D241" s="192" t="s">
        <v>150</v>
      </c>
      <c r="E241" s="193" t="s">
        <v>493</v>
      </c>
      <c r="F241" s="194" t="s">
        <v>494</v>
      </c>
      <c r="G241" s="195" t="s">
        <v>490</v>
      </c>
      <c r="H241" s="196">
        <v>1</v>
      </c>
      <c r="I241" s="197"/>
      <c r="J241" s="198">
        <f t="shared" si="20"/>
        <v>0</v>
      </c>
      <c r="K241" s="194" t="s">
        <v>154</v>
      </c>
      <c r="L241" s="60"/>
      <c r="M241" s="199" t="s">
        <v>21</v>
      </c>
      <c r="N241" s="200" t="s">
        <v>42</v>
      </c>
      <c r="O241" s="41"/>
      <c r="P241" s="201">
        <f t="shared" si="21"/>
        <v>0</v>
      </c>
      <c r="Q241" s="201">
        <v>2.3233409999999999E-2</v>
      </c>
      <c r="R241" s="201">
        <f t="shared" si="22"/>
        <v>2.3233409999999999E-2</v>
      </c>
      <c r="S241" s="201">
        <v>0</v>
      </c>
      <c r="T241" s="202">
        <f t="shared" si="23"/>
        <v>0</v>
      </c>
      <c r="AR241" s="23" t="s">
        <v>242</v>
      </c>
      <c r="AT241" s="23" t="s">
        <v>150</v>
      </c>
      <c r="AU241" s="23" t="s">
        <v>156</v>
      </c>
      <c r="AY241" s="23" t="s">
        <v>147</v>
      </c>
      <c r="BE241" s="203">
        <f t="shared" si="24"/>
        <v>0</v>
      </c>
      <c r="BF241" s="203">
        <f t="shared" si="25"/>
        <v>0</v>
      </c>
      <c r="BG241" s="203">
        <f t="shared" si="26"/>
        <v>0</v>
      </c>
      <c r="BH241" s="203">
        <f t="shared" si="27"/>
        <v>0</v>
      </c>
      <c r="BI241" s="203">
        <f t="shared" si="28"/>
        <v>0</v>
      </c>
      <c r="BJ241" s="23" t="s">
        <v>156</v>
      </c>
      <c r="BK241" s="203">
        <f t="shared" si="29"/>
        <v>0</v>
      </c>
      <c r="BL241" s="23" t="s">
        <v>242</v>
      </c>
      <c r="BM241" s="23" t="s">
        <v>1552</v>
      </c>
    </row>
    <row r="242" spans="2:65" s="1" customFormat="1" ht="22.5" customHeight="1">
      <c r="B242" s="40"/>
      <c r="C242" s="192" t="s">
        <v>500</v>
      </c>
      <c r="D242" s="192" t="s">
        <v>150</v>
      </c>
      <c r="E242" s="193" t="s">
        <v>497</v>
      </c>
      <c r="F242" s="194" t="s">
        <v>498</v>
      </c>
      <c r="G242" s="195" t="s">
        <v>490</v>
      </c>
      <c r="H242" s="196">
        <v>1</v>
      </c>
      <c r="I242" s="197"/>
      <c r="J242" s="198">
        <f t="shared" si="20"/>
        <v>0</v>
      </c>
      <c r="K242" s="194" t="s">
        <v>154</v>
      </c>
      <c r="L242" s="60"/>
      <c r="M242" s="199" t="s">
        <v>21</v>
      </c>
      <c r="N242" s="200" t="s">
        <v>42</v>
      </c>
      <c r="O242" s="41"/>
      <c r="P242" s="201">
        <f t="shared" si="21"/>
        <v>0</v>
      </c>
      <c r="Q242" s="201">
        <v>0</v>
      </c>
      <c r="R242" s="201">
        <f t="shared" si="22"/>
        <v>0</v>
      </c>
      <c r="S242" s="201">
        <v>1.9460000000000002E-2</v>
      </c>
      <c r="T242" s="202">
        <f t="shared" si="23"/>
        <v>1.9460000000000002E-2</v>
      </c>
      <c r="AR242" s="23" t="s">
        <v>242</v>
      </c>
      <c r="AT242" s="23" t="s">
        <v>150</v>
      </c>
      <c r="AU242" s="23" t="s">
        <v>156</v>
      </c>
      <c r="AY242" s="23" t="s">
        <v>147</v>
      </c>
      <c r="BE242" s="203">
        <f t="shared" si="24"/>
        <v>0</v>
      </c>
      <c r="BF242" s="203">
        <f t="shared" si="25"/>
        <v>0</v>
      </c>
      <c r="BG242" s="203">
        <f t="shared" si="26"/>
        <v>0</v>
      </c>
      <c r="BH242" s="203">
        <f t="shared" si="27"/>
        <v>0</v>
      </c>
      <c r="BI242" s="203">
        <f t="shared" si="28"/>
        <v>0</v>
      </c>
      <c r="BJ242" s="23" t="s">
        <v>156</v>
      </c>
      <c r="BK242" s="203">
        <f t="shared" si="29"/>
        <v>0</v>
      </c>
      <c r="BL242" s="23" t="s">
        <v>242</v>
      </c>
      <c r="BM242" s="23" t="s">
        <v>1553</v>
      </c>
    </row>
    <row r="243" spans="2:65" s="1" customFormat="1" ht="22.5" customHeight="1">
      <c r="B243" s="40"/>
      <c r="C243" s="192" t="s">
        <v>504</v>
      </c>
      <c r="D243" s="192" t="s">
        <v>150</v>
      </c>
      <c r="E243" s="193" t="s">
        <v>501</v>
      </c>
      <c r="F243" s="194" t="s">
        <v>502</v>
      </c>
      <c r="G243" s="195" t="s">
        <v>490</v>
      </c>
      <c r="H243" s="196">
        <v>1</v>
      </c>
      <c r="I243" s="197"/>
      <c r="J243" s="198">
        <f t="shared" si="20"/>
        <v>0</v>
      </c>
      <c r="K243" s="194" t="s">
        <v>154</v>
      </c>
      <c r="L243" s="60"/>
      <c r="M243" s="199" t="s">
        <v>21</v>
      </c>
      <c r="N243" s="200" t="s">
        <v>42</v>
      </c>
      <c r="O243" s="41"/>
      <c r="P243" s="201">
        <f t="shared" si="21"/>
        <v>0</v>
      </c>
      <c r="Q243" s="201">
        <v>1.7255115000000001E-2</v>
      </c>
      <c r="R243" s="201">
        <f t="shared" si="22"/>
        <v>1.7255115000000001E-2</v>
      </c>
      <c r="S243" s="201">
        <v>0</v>
      </c>
      <c r="T243" s="202">
        <f t="shared" si="23"/>
        <v>0</v>
      </c>
      <c r="AR243" s="23" t="s">
        <v>242</v>
      </c>
      <c r="AT243" s="23" t="s">
        <v>150</v>
      </c>
      <c r="AU243" s="23" t="s">
        <v>156</v>
      </c>
      <c r="AY243" s="23" t="s">
        <v>147</v>
      </c>
      <c r="BE243" s="203">
        <f t="shared" si="24"/>
        <v>0</v>
      </c>
      <c r="BF243" s="203">
        <f t="shared" si="25"/>
        <v>0</v>
      </c>
      <c r="BG243" s="203">
        <f t="shared" si="26"/>
        <v>0</v>
      </c>
      <c r="BH243" s="203">
        <f t="shared" si="27"/>
        <v>0</v>
      </c>
      <c r="BI243" s="203">
        <f t="shared" si="28"/>
        <v>0</v>
      </c>
      <c r="BJ243" s="23" t="s">
        <v>156</v>
      </c>
      <c r="BK243" s="203">
        <f t="shared" si="29"/>
        <v>0</v>
      </c>
      <c r="BL243" s="23" t="s">
        <v>242</v>
      </c>
      <c r="BM243" s="23" t="s">
        <v>1554</v>
      </c>
    </row>
    <row r="244" spans="2:65" s="1" customFormat="1" ht="22.5" customHeight="1">
      <c r="B244" s="40"/>
      <c r="C244" s="192" t="s">
        <v>508</v>
      </c>
      <c r="D244" s="192" t="s">
        <v>150</v>
      </c>
      <c r="E244" s="193" t="s">
        <v>505</v>
      </c>
      <c r="F244" s="194" t="s">
        <v>506</v>
      </c>
      <c r="G244" s="195" t="s">
        <v>490</v>
      </c>
      <c r="H244" s="196">
        <v>1</v>
      </c>
      <c r="I244" s="197"/>
      <c r="J244" s="198">
        <f t="shared" si="20"/>
        <v>0</v>
      </c>
      <c r="K244" s="194" t="s">
        <v>191</v>
      </c>
      <c r="L244" s="60"/>
      <c r="M244" s="199" t="s">
        <v>21</v>
      </c>
      <c r="N244" s="200" t="s">
        <v>42</v>
      </c>
      <c r="O244" s="41"/>
      <c r="P244" s="201">
        <f t="shared" si="21"/>
        <v>0</v>
      </c>
      <c r="Q244" s="201">
        <v>0</v>
      </c>
      <c r="R244" s="201">
        <f t="shared" si="22"/>
        <v>0</v>
      </c>
      <c r="S244" s="201">
        <v>3.2899999999999999E-2</v>
      </c>
      <c r="T244" s="202">
        <f t="shared" si="23"/>
        <v>3.2899999999999999E-2</v>
      </c>
      <c r="AR244" s="23" t="s">
        <v>242</v>
      </c>
      <c r="AT244" s="23" t="s">
        <v>150</v>
      </c>
      <c r="AU244" s="23" t="s">
        <v>156</v>
      </c>
      <c r="AY244" s="23" t="s">
        <v>147</v>
      </c>
      <c r="BE244" s="203">
        <f t="shared" si="24"/>
        <v>0</v>
      </c>
      <c r="BF244" s="203">
        <f t="shared" si="25"/>
        <v>0</v>
      </c>
      <c r="BG244" s="203">
        <f t="shared" si="26"/>
        <v>0</v>
      </c>
      <c r="BH244" s="203">
        <f t="shared" si="27"/>
        <v>0</v>
      </c>
      <c r="BI244" s="203">
        <f t="shared" si="28"/>
        <v>0</v>
      </c>
      <c r="BJ244" s="23" t="s">
        <v>156</v>
      </c>
      <c r="BK244" s="203">
        <f t="shared" si="29"/>
        <v>0</v>
      </c>
      <c r="BL244" s="23" t="s">
        <v>242</v>
      </c>
      <c r="BM244" s="23" t="s">
        <v>1555</v>
      </c>
    </row>
    <row r="245" spans="2:65" s="1" customFormat="1" ht="22.5" customHeight="1">
      <c r="B245" s="40"/>
      <c r="C245" s="192" t="s">
        <v>512</v>
      </c>
      <c r="D245" s="192" t="s">
        <v>150</v>
      </c>
      <c r="E245" s="193" t="s">
        <v>509</v>
      </c>
      <c r="F245" s="194" t="s">
        <v>510</v>
      </c>
      <c r="G245" s="195" t="s">
        <v>490</v>
      </c>
      <c r="H245" s="196">
        <v>1</v>
      </c>
      <c r="I245" s="197"/>
      <c r="J245" s="198">
        <f t="shared" si="20"/>
        <v>0</v>
      </c>
      <c r="K245" s="194" t="s">
        <v>154</v>
      </c>
      <c r="L245" s="60"/>
      <c r="M245" s="199" t="s">
        <v>21</v>
      </c>
      <c r="N245" s="200" t="s">
        <v>42</v>
      </c>
      <c r="O245" s="41"/>
      <c r="P245" s="201">
        <f t="shared" si="21"/>
        <v>0</v>
      </c>
      <c r="Q245" s="201">
        <v>1.9990000000000001E-2</v>
      </c>
      <c r="R245" s="201">
        <f t="shared" si="22"/>
        <v>1.9990000000000001E-2</v>
      </c>
      <c r="S245" s="201">
        <v>0</v>
      </c>
      <c r="T245" s="202">
        <f t="shared" si="23"/>
        <v>0</v>
      </c>
      <c r="AR245" s="23" t="s">
        <v>242</v>
      </c>
      <c r="AT245" s="23" t="s">
        <v>150</v>
      </c>
      <c r="AU245" s="23" t="s">
        <v>156</v>
      </c>
      <c r="AY245" s="23" t="s">
        <v>147</v>
      </c>
      <c r="BE245" s="203">
        <f t="shared" si="24"/>
        <v>0</v>
      </c>
      <c r="BF245" s="203">
        <f t="shared" si="25"/>
        <v>0</v>
      </c>
      <c r="BG245" s="203">
        <f t="shared" si="26"/>
        <v>0</v>
      </c>
      <c r="BH245" s="203">
        <f t="shared" si="27"/>
        <v>0</v>
      </c>
      <c r="BI245" s="203">
        <f t="shared" si="28"/>
        <v>0</v>
      </c>
      <c r="BJ245" s="23" t="s">
        <v>156</v>
      </c>
      <c r="BK245" s="203">
        <f t="shared" si="29"/>
        <v>0</v>
      </c>
      <c r="BL245" s="23" t="s">
        <v>242</v>
      </c>
      <c r="BM245" s="23" t="s">
        <v>1556</v>
      </c>
    </row>
    <row r="246" spans="2:65" s="1" customFormat="1" ht="22.5" customHeight="1">
      <c r="B246" s="40"/>
      <c r="C246" s="192" t="s">
        <v>516</v>
      </c>
      <c r="D246" s="192" t="s">
        <v>150</v>
      </c>
      <c r="E246" s="193" t="s">
        <v>513</v>
      </c>
      <c r="F246" s="194" t="s">
        <v>514</v>
      </c>
      <c r="G246" s="195" t="s">
        <v>490</v>
      </c>
      <c r="H246" s="196">
        <v>1</v>
      </c>
      <c r="I246" s="197"/>
      <c r="J246" s="198">
        <f t="shared" si="20"/>
        <v>0</v>
      </c>
      <c r="K246" s="194" t="s">
        <v>154</v>
      </c>
      <c r="L246" s="60"/>
      <c r="M246" s="199" t="s">
        <v>21</v>
      </c>
      <c r="N246" s="200" t="s">
        <v>42</v>
      </c>
      <c r="O246" s="41"/>
      <c r="P246" s="201">
        <f t="shared" si="21"/>
        <v>0</v>
      </c>
      <c r="Q246" s="201">
        <v>9.0099999999999995E-5</v>
      </c>
      <c r="R246" s="201">
        <f t="shared" si="22"/>
        <v>9.0099999999999995E-5</v>
      </c>
      <c r="S246" s="201">
        <v>0</v>
      </c>
      <c r="T246" s="202">
        <f t="shared" si="23"/>
        <v>0</v>
      </c>
      <c r="AR246" s="23" t="s">
        <v>242</v>
      </c>
      <c r="AT246" s="23" t="s">
        <v>150</v>
      </c>
      <c r="AU246" s="23" t="s">
        <v>156</v>
      </c>
      <c r="AY246" s="23" t="s">
        <v>147</v>
      </c>
      <c r="BE246" s="203">
        <f t="shared" si="24"/>
        <v>0</v>
      </c>
      <c r="BF246" s="203">
        <f t="shared" si="25"/>
        <v>0</v>
      </c>
      <c r="BG246" s="203">
        <f t="shared" si="26"/>
        <v>0</v>
      </c>
      <c r="BH246" s="203">
        <f t="shared" si="27"/>
        <v>0</v>
      </c>
      <c r="BI246" s="203">
        <f t="shared" si="28"/>
        <v>0</v>
      </c>
      <c r="BJ246" s="23" t="s">
        <v>156</v>
      </c>
      <c r="BK246" s="203">
        <f t="shared" si="29"/>
        <v>0</v>
      </c>
      <c r="BL246" s="23" t="s">
        <v>242</v>
      </c>
      <c r="BM246" s="23" t="s">
        <v>1557</v>
      </c>
    </row>
    <row r="247" spans="2:65" s="1" customFormat="1" ht="22.5" customHeight="1">
      <c r="B247" s="40"/>
      <c r="C247" s="231" t="s">
        <v>520</v>
      </c>
      <c r="D247" s="231" t="s">
        <v>243</v>
      </c>
      <c r="E247" s="232" t="s">
        <v>517</v>
      </c>
      <c r="F247" s="233" t="s">
        <v>518</v>
      </c>
      <c r="G247" s="234" t="s">
        <v>153</v>
      </c>
      <c r="H247" s="235">
        <v>1</v>
      </c>
      <c r="I247" s="236"/>
      <c r="J247" s="237">
        <f t="shared" si="20"/>
        <v>0</v>
      </c>
      <c r="K247" s="233" t="s">
        <v>154</v>
      </c>
      <c r="L247" s="238"/>
      <c r="M247" s="239" t="s">
        <v>21</v>
      </c>
      <c r="N247" s="240" t="s">
        <v>42</v>
      </c>
      <c r="O247" s="41"/>
      <c r="P247" s="201">
        <f t="shared" si="21"/>
        <v>0</v>
      </c>
      <c r="Q247" s="201">
        <v>1E-3</v>
      </c>
      <c r="R247" s="201">
        <f t="shared" si="22"/>
        <v>1E-3</v>
      </c>
      <c r="S247" s="201">
        <v>0</v>
      </c>
      <c r="T247" s="202">
        <f t="shared" si="23"/>
        <v>0</v>
      </c>
      <c r="AR247" s="23" t="s">
        <v>332</v>
      </c>
      <c r="AT247" s="23" t="s">
        <v>243</v>
      </c>
      <c r="AU247" s="23" t="s">
        <v>156</v>
      </c>
      <c r="AY247" s="23" t="s">
        <v>147</v>
      </c>
      <c r="BE247" s="203">
        <f t="shared" si="24"/>
        <v>0</v>
      </c>
      <c r="BF247" s="203">
        <f t="shared" si="25"/>
        <v>0</v>
      </c>
      <c r="BG247" s="203">
        <f t="shared" si="26"/>
        <v>0</v>
      </c>
      <c r="BH247" s="203">
        <f t="shared" si="27"/>
        <v>0</v>
      </c>
      <c r="BI247" s="203">
        <f t="shared" si="28"/>
        <v>0</v>
      </c>
      <c r="BJ247" s="23" t="s">
        <v>156</v>
      </c>
      <c r="BK247" s="203">
        <f t="shared" si="29"/>
        <v>0</v>
      </c>
      <c r="BL247" s="23" t="s">
        <v>242</v>
      </c>
      <c r="BM247" s="23" t="s">
        <v>1558</v>
      </c>
    </row>
    <row r="248" spans="2:65" s="1" customFormat="1" ht="22.5" customHeight="1">
      <c r="B248" s="40"/>
      <c r="C248" s="192" t="s">
        <v>524</v>
      </c>
      <c r="D248" s="192" t="s">
        <v>150</v>
      </c>
      <c r="E248" s="193" t="s">
        <v>521</v>
      </c>
      <c r="F248" s="194" t="s">
        <v>522</v>
      </c>
      <c r="G248" s="195" t="s">
        <v>490</v>
      </c>
      <c r="H248" s="196">
        <v>5</v>
      </c>
      <c r="I248" s="197"/>
      <c r="J248" s="198">
        <f t="shared" si="20"/>
        <v>0</v>
      </c>
      <c r="K248" s="194" t="s">
        <v>154</v>
      </c>
      <c r="L248" s="60"/>
      <c r="M248" s="199" t="s">
        <v>21</v>
      </c>
      <c r="N248" s="200" t="s">
        <v>42</v>
      </c>
      <c r="O248" s="41"/>
      <c r="P248" s="201">
        <f t="shared" si="21"/>
        <v>0</v>
      </c>
      <c r="Q248" s="201">
        <v>9.0099999999999995E-5</v>
      </c>
      <c r="R248" s="201">
        <f t="shared" si="22"/>
        <v>4.5049999999999995E-4</v>
      </c>
      <c r="S248" s="201">
        <v>0</v>
      </c>
      <c r="T248" s="202">
        <f t="shared" si="23"/>
        <v>0</v>
      </c>
      <c r="AR248" s="23" t="s">
        <v>242</v>
      </c>
      <c r="AT248" s="23" t="s">
        <v>150</v>
      </c>
      <c r="AU248" s="23" t="s">
        <v>156</v>
      </c>
      <c r="AY248" s="23" t="s">
        <v>147</v>
      </c>
      <c r="BE248" s="203">
        <f t="shared" si="24"/>
        <v>0</v>
      </c>
      <c r="BF248" s="203">
        <f t="shared" si="25"/>
        <v>0</v>
      </c>
      <c r="BG248" s="203">
        <f t="shared" si="26"/>
        <v>0</v>
      </c>
      <c r="BH248" s="203">
        <f t="shared" si="27"/>
        <v>0</v>
      </c>
      <c r="BI248" s="203">
        <f t="shared" si="28"/>
        <v>0</v>
      </c>
      <c r="BJ248" s="23" t="s">
        <v>156</v>
      </c>
      <c r="BK248" s="203">
        <f t="shared" si="29"/>
        <v>0</v>
      </c>
      <c r="BL248" s="23" t="s">
        <v>242</v>
      </c>
      <c r="BM248" s="23" t="s">
        <v>1559</v>
      </c>
    </row>
    <row r="249" spans="2:65" s="1" customFormat="1" ht="22.5" customHeight="1">
      <c r="B249" s="40"/>
      <c r="C249" s="231" t="s">
        <v>528</v>
      </c>
      <c r="D249" s="231" t="s">
        <v>243</v>
      </c>
      <c r="E249" s="232" t="s">
        <v>525</v>
      </c>
      <c r="F249" s="233" t="s">
        <v>526</v>
      </c>
      <c r="G249" s="234" t="s">
        <v>153</v>
      </c>
      <c r="H249" s="235">
        <v>5</v>
      </c>
      <c r="I249" s="236"/>
      <c r="J249" s="237">
        <f t="shared" si="20"/>
        <v>0</v>
      </c>
      <c r="K249" s="233" t="s">
        <v>154</v>
      </c>
      <c r="L249" s="238"/>
      <c r="M249" s="239" t="s">
        <v>21</v>
      </c>
      <c r="N249" s="240" t="s">
        <v>42</v>
      </c>
      <c r="O249" s="41"/>
      <c r="P249" s="201">
        <f t="shared" si="21"/>
        <v>0</v>
      </c>
      <c r="Q249" s="201">
        <v>2.1000000000000001E-4</v>
      </c>
      <c r="R249" s="201">
        <f t="shared" si="22"/>
        <v>1.0500000000000002E-3</v>
      </c>
      <c r="S249" s="201">
        <v>0</v>
      </c>
      <c r="T249" s="202">
        <f t="shared" si="23"/>
        <v>0</v>
      </c>
      <c r="AR249" s="23" t="s">
        <v>332</v>
      </c>
      <c r="AT249" s="23" t="s">
        <v>243</v>
      </c>
      <c r="AU249" s="23" t="s">
        <v>156</v>
      </c>
      <c r="AY249" s="23" t="s">
        <v>147</v>
      </c>
      <c r="BE249" s="203">
        <f t="shared" si="24"/>
        <v>0</v>
      </c>
      <c r="BF249" s="203">
        <f t="shared" si="25"/>
        <v>0</v>
      </c>
      <c r="BG249" s="203">
        <f t="shared" si="26"/>
        <v>0</v>
      </c>
      <c r="BH249" s="203">
        <f t="shared" si="27"/>
        <v>0</v>
      </c>
      <c r="BI249" s="203">
        <f t="shared" si="28"/>
        <v>0</v>
      </c>
      <c r="BJ249" s="23" t="s">
        <v>156</v>
      </c>
      <c r="BK249" s="203">
        <f t="shared" si="29"/>
        <v>0</v>
      </c>
      <c r="BL249" s="23" t="s">
        <v>242</v>
      </c>
      <c r="BM249" s="23" t="s">
        <v>1560</v>
      </c>
    </row>
    <row r="250" spans="2:65" s="1" customFormat="1" ht="22.5" customHeight="1">
      <c r="B250" s="40"/>
      <c r="C250" s="192" t="s">
        <v>532</v>
      </c>
      <c r="D250" s="192" t="s">
        <v>150</v>
      </c>
      <c r="E250" s="193" t="s">
        <v>529</v>
      </c>
      <c r="F250" s="194" t="s">
        <v>530</v>
      </c>
      <c r="G250" s="195" t="s">
        <v>490</v>
      </c>
      <c r="H250" s="196">
        <v>3</v>
      </c>
      <c r="I250" s="197"/>
      <c r="J250" s="198">
        <f t="shared" si="20"/>
        <v>0</v>
      </c>
      <c r="K250" s="194" t="s">
        <v>154</v>
      </c>
      <c r="L250" s="60"/>
      <c r="M250" s="199" t="s">
        <v>21</v>
      </c>
      <c r="N250" s="200" t="s">
        <v>42</v>
      </c>
      <c r="O250" s="41"/>
      <c r="P250" s="201">
        <f t="shared" si="21"/>
        <v>0</v>
      </c>
      <c r="Q250" s="201">
        <v>0</v>
      </c>
      <c r="R250" s="201">
        <f t="shared" si="22"/>
        <v>0</v>
      </c>
      <c r="S250" s="201">
        <v>1.56E-3</v>
      </c>
      <c r="T250" s="202">
        <f t="shared" si="23"/>
        <v>4.6800000000000001E-3</v>
      </c>
      <c r="AR250" s="23" t="s">
        <v>242</v>
      </c>
      <c r="AT250" s="23" t="s">
        <v>150</v>
      </c>
      <c r="AU250" s="23" t="s">
        <v>156</v>
      </c>
      <c r="AY250" s="23" t="s">
        <v>147</v>
      </c>
      <c r="BE250" s="203">
        <f t="shared" si="24"/>
        <v>0</v>
      </c>
      <c r="BF250" s="203">
        <f t="shared" si="25"/>
        <v>0</v>
      </c>
      <c r="BG250" s="203">
        <f t="shared" si="26"/>
        <v>0</v>
      </c>
      <c r="BH250" s="203">
        <f t="shared" si="27"/>
        <v>0</v>
      </c>
      <c r="BI250" s="203">
        <f t="shared" si="28"/>
        <v>0</v>
      </c>
      <c r="BJ250" s="23" t="s">
        <v>156</v>
      </c>
      <c r="BK250" s="203">
        <f t="shared" si="29"/>
        <v>0</v>
      </c>
      <c r="BL250" s="23" t="s">
        <v>242</v>
      </c>
      <c r="BM250" s="23" t="s">
        <v>1561</v>
      </c>
    </row>
    <row r="251" spans="2:65" s="1" customFormat="1" ht="22.5" customHeight="1">
      <c r="B251" s="40"/>
      <c r="C251" s="192" t="s">
        <v>536</v>
      </c>
      <c r="D251" s="192" t="s">
        <v>150</v>
      </c>
      <c r="E251" s="193" t="s">
        <v>533</v>
      </c>
      <c r="F251" s="194" t="s">
        <v>534</v>
      </c>
      <c r="G251" s="195" t="s">
        <v>490</v>
      </c>
      <c r="H251" s="196">
        <v>1</v>
      </c>
      <c r="I251" s="197"/>
      <c r="J251" s="198">
        <f t="shared" si="20"/>
        <v>0</v>
      </c>
      <c r="K251" s="194" t="s">
        <v>154</v>
      </c>
      <c r="L251" s="60"/>
      <c r="M251" s="199" t="s">
        <v>21</v>
      </c>
      <c r="N251" s="200" t="s">
        <v>42</v>
      </c>
      <c r="O251" s="41"/>
      <c r="P251" s="201">
        <f t="shared" si="21"/>
        <v>0</v>
      </c>
      <c r="Q251" s="201">
        <v>1.8E-3</v>
      </c>
      <c r="R251" s="201">
        <f t="shared" si="22"/>
        <v>1.8E-3</v>
      </c>
      <c r="S251" s="201">
        <v>0</v>
      </c>
      <c r="T251" s="202">
        <f t="shared" si="23"/>
        <v>0</v>
      </c>
      <c r="AR251" s="23" t="s">
        <v>242</v>
      </c>
      <c r="AT251" s="23" t="s">
        <v>150</v>
      </c>
      <c r="AU251" s="23" t="s">
        <v>156</v>
      </c>
      <c r="AY251" s="23" t="s">
        <v>147</v>
      </c>
      <c r="BE251" s="203">
        <f t="shared" si="24"/>
        <v>0</v>
      </c>
      <c r="BF251" s="203">
        <f t="shared" si="25"/>
        <v>0</v>
      </c>
      <c r="BG251" s="203">
        <f t="shared" si="26"/>
        <v>0</v>
      </c>
      <c r="BH251" s="203">
        <f t="shared" si="27"/>
        <v>0</v>
      </c>
      <c r="BI251" s="203">
        <f t="shared" si="28"/>
        <v>0</v>
      </c>
      <c r="BJ251" s="23" t="s">
        <v>156</v>
      </c>
      <c r="BK251" s="203">
        <f t="shared" si="29"/>
        <v>0</v>
      </c>
      <c r="BL251" s="23" t="s">
        <v>242</v>
      </c>
      <c r="BM251" s="23" t="s">
        <v>1562</v>
      </c>
    </row>
    <row r="252" spans="2:65" s="1" customFormat="1" ht="22.5" customHeight="1">
      <c r="B252" s="40"/>
      <c r="C252" s="192" t="s">
        <v>540</v>
      </c>
      <c r="D252" s="192" t="s">
        <v>150</v>
      </c>
      <c r="E252" s="193" t="s">
        <v>537</v>
      </c>
      <c r="F252" s="194" t="s">
        <v>538</v>
      </c>
      <c r="G252" s="195" t="s">
        <v>490</v>
      </c>
      <c r="H252" s="196">
        <v>1</v>
      </c>
      <c r="I252" s="197"/>
      <c r="J252" s="198">
        <f t="shared" si="20"/>
        <v>0</v>
      </c>
      <c r="K252" s="194" t="s">
        <v>154</v>
      </c>
      <c r="L252" s="60"/>
      <c r="M252" s="199" t="s">
        <v>21</v>
      </c>
      <c r="N252" s="200" t="s">
        <v>42</v>
      </c>
      <c r="O252" s="41"/>
      <c r="P252" s="201">
        <f t="shared" si="21"/>
        <v>0</v>
      </c>
      <c r="Q252" s="201">
        <v>1.8400999999999999E-3</v>
      </c>
      <c r="R252" s="201">
        <f t="shared" si="22"/>
        <v>1.8400999999999999E-3</v>
      </c>
      <c r="S252" s="201">
        <v>0</v>
      </c>
      <c r="T252" s="202">
        <f t="shared" si="23"/>
        <v>0</v>
      </c>
      <c r="AR252" s="23" t="s">
        <v>242</v>
      </c>
      <c r="AT252" s="23" t="s">
        <v>150</v>
      </c>
      <c r="AU252" s="23" t="s">
        <v>156</v>
      </c>
      <c r="AY252" s="23" t="s">
        <v>147</v>
      </c>
      <c r="BE252" s="203">
        <f t="shared" si="24"/>
        <v>0</v>
      </c>
      <c r="BF252" s="203">
        <f t="shared" si="25"/>
        <v>0</v>
      </c>
      <c r="BG252" s="203">
        <f t="shared" si="26"/>
        <v>0</v>
      </c>
      <c r="BH252" s="203">
        <f t="shared" si="27"/>
        <v>0</v>
      </c>
      <c r="BI252" s="203">
        <f t="shared" si="28"/>
        <v>0</v>
      </c>
      <c r="BJ252" s="23" t="s">
        <v>156</v>
      </c>
      <c r="BK252" s="203">
        <f t="shared" si="29"/>
        <v>0</v>
      </c>
      <c r="BL252" s="23" t="s">
        <v>242</v>
      </c>
      <c r="BM252" s="23" t="s">
        <v>1563</v>
      </c>
    </row>
    <row r="253" spans="2:65" s="1" customFormat="1" ht="22.5" customHeight="1">
      <c r="B253" s="40"/>
      <c r="C253" s="192" t="s">
        <v>544</v>
      </c>
      <c r="D253" s="192" t="s">
        <v>150</v>
      </c>
      <c r="E253" s="193" t="s">
        <v>541</v>
      </c>
      <c r="F253" s="194" t="s">
        <v>542</v>
      </c>
      <c r="G253" s="195" t="s">
        <v>490</v>
      </c>
      <c r="H253" s="196">
        <v>1</v>
      </c>
      <c r="I253" s="197"/>
      <c r="J253" s="198">
        <f t="shared" si="20"/>
        <v>0</v>
      </c>
      <c r="K253" s="194" t="s">
        <v>154</v>
      </c>
      <c r="L253" s="60"/>
      <c r="M253" s="199" t="s">
        <v>21</v>
      </c>
      <c r="N253" s="200" t="s">
        <v>42</v>
      </c>
      <c r="O253" s="41"/>
      <c r="P253" s="201">
        <f t="shared" si="21"/>
        <v>0</v>
      </c>
      <c r="Q253" s="201">
        <v>1.9601000000000002E-3</v>
      </c>
      <c r="R253" s="201">
        <f t="shared" si="22"/>
        <v>1.9601000000000002E-3</v>
      </c>
      <c r="S253" s="201">
        <v>0</v>
      </c>
      <c r="T253" s="202">
        <f t="shared" si="23"/>
        <v>0</v>
      </c>
      <c r="AR253" s="23" t="s">
        <v>242</v>
      </c>
      <c r="AT253" s="23" t="s">
        <v>150</v>
      </c>
      <c r="AU253" s="23" t="s">
        <v>156</v>
      </c>
      <c r="AY253" s="23" t="s">
        <v>147</v>
      </c>
      <c r="BE253" s="203">
        <f t="shared" si="24"/>
        <v>0</v>
      </c>
      <c r="BF253" s="203">
        <f t="shared" si="25"/>
        <v>0</v>
      </c>
      <c r="BG253" s="203">
        <f t="shared" si="26"/>
        <v>0</v>
      </c>
      <c r="BH253" s="203">
        <f t="shared" si="27"/>
        <v>0</v>
      </c>
      <c r="BI253" s="203">
        <f t="shared" si="28"/>
        <v>0</v>
      </c>
      <c r="BJ253" s="23" t="s">
        <v>156</v>
      </c>
      <c r="BK253" s="203">
        <f t="shared" si="29"/>
        <v>0</v>
      </c>
      <c r="BL253" s="23" t="s">
        <v>242</v>
      </c>
      <c r="BM253" s="23" t="s">
        <v>1564</v>
      </c>
    </row>
    <row r="254" spans="2:65" s="1" customFormat="1" ht="22.5" customHeight="1">
      <c r="B254" s="40"/>
      <c r="C254" s="192" t="s">
        <v>548</v>
      </c>
      <c r="D254" s="192" t="s">
        <v>150</v>
      </c>
      <c r="E254" s="193" t="s">
        <v>545</v>
      </c>
      <c r="F254" s="194" t="s">
        <v>546</v>
      </c>
      <c r="G254" s="195" t="s">
        <v>153</v>
      </c>
      <c r="H254" s="196">
        <v>3</v>
      </c>
      <c r="I254" s="197"/>
      <c r="J254" s="198">
        <f t="shared" si="20"/>
        <v>0</v>
      </c>
      <c r="K254" s="194" t="s">
        <v>154</v>
      </c>
      <c r="L254" s="60"/>
      <c r="M254" s="199" t="s">
        <v>21</v>
      </c>
      <c r="N254" s="200" t="s">
        <v>42</v>
      </c>
      <c r="O254" s="41"/>
      <c r="P254" s="201">
        <f t="shared" si="21"/>
        <v>0</v>
      </c>
      <c r="Q254" s="201">
        <v>0</v>
      </c>
      <c r="R254" s="201">
        <f t="shared" si="22"/>
        <v>0</v>
      </c>
      <c r="S254" s="201">
        <v>8.4999999999999995E-4</v>
      </c>
      <c r="T254" s="202">
        <f t="shared" si="23"/>
        <v>2.5499999999999997E-3</v>
      </c>
      <c r="AR254" s="23" t="s">
        <v>242</v>
      </c>
      <c r="AT254" s="23" t="s">
        <v>150</v>
      </c>
      <c r="AU254" s="23" t="s">
        <v>156</v>
      </c>
      <c r="AY254" s="23" t="s">
        <v>147</v>
      </c>
      <c r="BE254" s="203">
        <f t="shared" si="24"/>
        <v>0</v>
      </c>
      <c r="BF254" s="203">
        <f t="shared" si="25"/>
        <v>0</v>
      </c>
      <c r="BG254" s="203">
        <f t="shared" si="26"/>
        <v>0</v>
      </c>
      <c r="BH254" s="203">
        <f t="shared" si="27"/>
        <v>0</v>
      </c>
      <c r="BI254" s="203">
        <f t="shared" si="28"/>
        <v>0</v>
      </c>
      <c r="BJ254" s="23" t="s">
        <v>156</v>
      </c>
      <c r="BK254" s="203">
        <f t="shared" si="29"/>
        <v>0</v>
      </c>
      <c r="BL254" s="23" t="s">
        <v>242</v>
      </c>
      <c r="BM254" s="23" t="s">
        <v>1565</v>
      </c>
    </row>
    <row r="255" spans="2:65" s="1" customFormat="1" ht="22.5" customHeight="1">
      <c r="B255" s="40"/>
      <c r="C255" s="192" t="s">
        <v>552</v>
      </c>
      <c r="D255" s="192" t="s">
        <v>150</v>
      </c>
      <c r="E255" s="193" t="s">
        <v>549</v>
      </c>
      <c r="F255" s="194" t="s">
        <v>550</v>
      </c>
      <c r="G255" s="195" t="s">
        <v>153</v>
      </c>
      <c r="H255" s="196">
        <v>1</v>
      </c>
      <c r="I255" s="197"/>
      <c r="J255" s="198">
        <f t="shared" si="20"/>
        <v>0</v>
      </c>
      <c r="K255" s="194" t="s">
        <v>154</v>
      </c>
      <c r="L255" s="60"/>
      <c r="M255" s="199" t="s">
        <v>21</v>
      </c>
      <c r="N255" s="200" t="s">
        <v>42</v>
      </c>
      <c r="O255" s="41"/>
      <c r="P255" s="201">
        <f t="shared" si="21"/>
        <v>0</v>
      </c>
      <c r="Q255" s="201">
        <v>2.2499999999999999E-4</v>
      </c>
      <c r="R255" s="201">
        <f t="shared" si="22"/>
        <v>2.2499999999999999E-4</v>
      </c>
      <c r="S255" s="201">
        <v>0</v>
      </c>
      <c r="T255" s="202">
        <f t="shared" si="23"/>
        <v>0</v>
      </c>
      <c r="AR255" s="23" t="s">
        <v>242</v>
      </c>
      <c r="AT255" s="23" t="s">
        <v>150</v>
      </c>
      <c r="AU255" s="23" t="s">
        <v>156</v>
      </c>
      <c r="AY255" s="23" t="s">
        <v>147</v>
      </c>
      <c r="BE255" s="203">
        <f t="shared" si="24"/>
        <v>0</v>
      </c>
      <c r="BF255" s="203">
        <f t="shared" si="25"/>
        <v>0</v>
      </c>
      <c r="BG255" s="203">
        <f t="shared" si="26"/>
        <v>0</v>
      </c>
      <c r="BH255" s="203">
        <f t="shared" si="27"/>
        <v>0</v>
      </c>
      <c r="BI255" s="203">
        <f t="shared" si="28"/>
        <v>0</v>
      </c>
      <c r="BJ255" s="23" t="s">
        <v>156</v>
      </c>
      <c r="BK255" s="203">
        <f t="shared" si="29"/>
        <v>0</v>
      </c>
      <c r="BL255" s="23" t="s">
        <v>242</v>
      </c>
      <c r="BM255" s="23" t="s">
        <v>1566</v>
      </c>
    </row>
    <row r="256" spans="2:65" s="1" customFormat="1" ht="22.5" customHeight="1">
      <c r="B256" s="40"/>
      <c r="C256" s="192" t="s">
        <v>556</v>
      </c>
      <c r="D256" s="192" t="s">
        <v>150</v>
      </c>
      <c r="E256" s="193" t="s">
        <v>553</v>
      </c>
      <c r="F256" s="194" t="s">
        <v>554</v>
      </c>
      <c r="G256" s="195" t="s">
        <v>153</v>
      </c>
      <c r="H256" s="196">
        <v>1</v>
      </c>
      <c r="I256" s="197"/>
      <c r="J256" s="198">
        <f t="shared" si="20"/>
        <v>0</v>
      </c>
      <c r="K256" s="194" t="s">
        <v>154</v>
      </c>
      <c r="L256" s="60"/>
      <c r="M256" s="199" t="s">
        <v>21</v>
      </c>
      <c r="N256" s="200" t="s">
        <v>42</v>
      </c>
      <c r="O256" s="41"/>
      <c r="P256" s="201">
        <f t="shared" si="21"/>
        <v>0</v>
      </c>
      <c r="Q256" s="201">
        <v>2.7750000000000002E-4</v>
      </c>
      <c r="R256" s="201">
        <f t="shared" si="22"/>
        <v>2.7750000000000002E-4</v>
      </c>
      <c r="S256" s="201">
        <v>0</v>
      </c>
      <c r="T256" s="202">
        <f t="shared" si="23"/>
        <v>0</v>
      </c>
      <c r="AR256" s="23" t="s">
        <v>242</v>
      </c>
      <c r="AT256" s="23" t="s">
        <v>150</v>
      </c>
      <c r="AU256" s="23" t="s">
        <v>156</v>
      </c>
      <c r="AY256" s="23" t="s">
        <v>147</v>
      </c>
      <c r="BE256" s="203">
        <f t="shared" si="24"/>
        <v>0</v>
      </c>
      <c r="BF256" s="203">
        <f t="shared" si="25"/>
        <v>0</v>
      </c>
      <c r="BG256" s="203">
        <f t="shared" si="26"/>
        <v>0</v>
      </c>
      <c r="BH256" s="203">
        <f t="shared" si="27"/>
        <v>0</v>
      </c>
      <c r="BI256" s="203">
        <f t="shared" si="28"/>
        <v>0</v>
      </c>
      <c r="BJ256" s="23" t="s">
        <v>156</v>
      </c>
      <c r="BK256" s="203">
        <f t="shared" si="29"/>
        <v>0</v>
      </c>
      <c r="BL256" s="23" t="s">
        <v>242</v>
      </c>
      <c r="BM256" s="23" t="s">
        <v>1567</v>
      </c>
    </row>
    <row r="257" spans="2:65" s="1" customFormat="1" ht="22.5" customHeight="1">
      <c r="B257" s="40"/>
      <c r="C257" s="192" t="s">
        <v>560</v>
      </c>
      <c r="D257" s="192" t="s">
        <v>150</v>
      </c>
      <c r="E257" s="193" t="s">
        <v>557</v>
      </c>
      <c r="F257" s="194" t="s">
        <v>558</v>
      </c>
      <c r="G257" s="195" t="s">
        <v>153</v>
      </c>
      <c r="H257" s="196">
        <v>1</v>
      </c>
      <c r="I257" s="197"/>
      <c r="J257" s="198">
        <f t="shared" si="20"/>
        <v>0</v>
      </c>
      <c r="K257" s="194" t="s">
        <v>154</v>
      </c>
      <c r="L257" s="60"/>
      <c r="M257" s="199" t="s">
        <v>21</v>
      </c>
      <c r="N257" s="200" t="s">
        <v>42</v>
      </c>
      <c r="O257" s="41"/>
      <c r="P257" s="201">
        <f t="shared" si="21"/>
        <v>0</v>
      </c>
      <c r="Q257" s="201">
        <v>1.01E-3</v>
      </c>
      <c r="R257" s="201">
        <f t="shared" si="22"/>
        <v>1.01E-3</v>
      </c>
      <c r="S257" s="201">
        <v>0</v>
      </c>
      <c r="T257" s="202">
        <f t="shared" si="23"/>
        <v>0</v>
      </c>
      <c r="AR257" s="23" t="s">
        <v>242</v>
      </c>
      <c r="AT257" s="23" t="s">
        <v>150</v>
      </c>
      <c r="AU257" s="23" t="s">
        <v>156</v>
      </c>
      <c r="AY257" s="23" t="s">
        <v>147</v>
      </c>
      <c r="BE257" s="203">
        <f t="shared" si="24"/>
        <v>0</v>
      </c>
      <c r="BF257" s="203">
        <f t="shared" si="25"/>
        <v>0</v>
      </c>
      <c r="BG257" s="203">
        <f t="shared" si="26"/>
        <v>0</v>
      </c>
      <c r="BH257" s="203">
        <f t="shared" si="27"/>
        <v>0</v>
      </c>
      <c r="BI257" s="203">
        <f t="shared" si="28"/>
        <v>0</v>
      </c>
      <c r="BJ257" s="23" t="s">
        <v>156</v>
      </c>
      <c r="BK257" s="203">
        <f t="shared" si="29"/>
        <v>0</v>
      </c>
      <c r="BL257" s="23" t="s">
        <v>242</v>
      </c>
      <c r="BM257" s="23" t="s">
        <v>1568</v>
      </c>
    </row>
    <row r="258" spans="2:65" s="1" customFormat="1" ht="22.5" customHeight="1">
      <c r="B258" s="40"/>
      <c r="C258" s="192" t="s">
        <v>564</v>
      </c>
      <c r="D258" s="192" t="s">
        <v>150</v>
      </c>
      <c r="E258" s="193" t="s">
        <v>561</v>
      </c>
      <c r="F258" s="194" t="s">
        <v>562</v>
      </c>
      <c r="G258" s="195" t="s">
        <v>153</v>
      </c>
      <c r="H258" s="196">
        <v>1</v>
      </c>
      <c r="I258" s="197"/>
      <c r="J258" s="198">
        <f t="shared" si="20"/>
        <v>0</v>
      </c>
      <c r="K258" s="194" t="s">
        <v>191</v>
      </c>
      <c r="L258" s="60"/>
      <c r="M258" s="199" t="s">
        <v>21</v>
      </c>
      <c r="N258" s="200" t="s">
        <v>42</v>
      </c>
      <c r="O258" s="41"/>
      <c r="P258" s="201">
        <f t="shared" si="21"/>
        <v>0</v>
      </c>
      <c r="Q258" s="201">
        <v>9.0000000000000006E-5</v>
      </c>
      <c r="R258" s="201">
        <f t="shared" si="22"/>
        <v>9.0000000000000006E-5</v>
      </c>
      <c r="S258" s="201">
        <v>0</v>
      </c>
      <c r="T258" s="202">
        <f t="shared" si="23"/>
        <v>0</v>
      </c>
      <c r="AR258" s="23" t="s">
        <v>242</v>
      </c>
      <c r="AT258" s="23" t="s">
        <v>150</v>
      </c>
      <c r="AU258" s="23" t="s">
        <v>156</v>
      </c>
      <c r="AY258" s="23" t="s">
        <v>147</v>
      </c>
      <c r="BE258" s="203">
        <f t="shared" si="24"/>
        <v>0</v>
      </c>
      <c r="BF258" s="203">
        <f t="shared" si="25"/>
        <v>0</v>
      </c>
      <c r="BG258" s="203">
        <f t="shared" si="26"/>
        <v>0</v>
      </c>
      <c r="BH258" s="203">
        <f t="shared" si="27"/>
        <v>0</v>
      </c>
      <c r="BI258" s="203">
        <f t="shared" si="28"/>
        <v>0</v>
      </c>
      <c r="BJ258" s="23" t="s">
        <v>156</v>
      </c>
      <c r="BK258" s="203">
        <f t="shared" si="29"/>
        <v>0</v>
      </c>
      <c r="BL258" s="23" t="s">
        <v>242</v>
      </c>
      <c r="BM258" s="23" t="s">
        <v>1569</v>
      </c>
    </row>
    <row r="259" spans="2:65" s="1" customFormat="1" ht="22.5" customHeight="1">
      <c r="B259" s="40"/>
      <c r="C259" s="192" t="s">
        <v>568</v>
      </c>
      <c r="D259" s="192" t="s">
        <v>150</v>
      </c>
      <c r="E259" s="193" t="s">
        <v>565</v>
      </c>
      <c r="F259" s="194" t="s">
        <v>566</v>
      </c>
      <c r="G259" s="195" t="s">
        <v>153</v>
      </c>
      <c r="H259" s="196">
        <v>1</v>
      </c>
      <c r="I259" s="197"/>
      <c r="J259" s="198">
        <f t="shared" si="20"/>
        <v>0</v>
      </c>
      <c r="K259" s="194" t="s">
        <v>154</v>
      </c>
      <c r="L259" s="60"/>
      <c r="M259" s="199" t="s">
        <v>21</v>
      </c>
      <c r="N259" s="200" t="s">
        <v>42</v>
      </c>
      <c r="O259" s="41"/>
      <c r="P259" s="201">
        <f t="shared" si="21"/>
        <v>0</v>
      </c>
      <c r="Q259" s="201">
        <v>3.1E-4</v>
      </c>
      <c r="R259" s="201">
        <f t="shared" si="22"/>
        <v>3.1E-4</v>
      </c>
      <c r="S259" s="201">
        <v>0</v>
      </c>
      <c r="T259" s="202">
        <f t="shared" si="23"/>
        <v>0</v>
      </c>
      <c r="AR259" s="23" t="s">
        <v>242</v>
      </c>
      <c r="AT259" s="23" t="s">
        <v>150</v>
      </c>
      <c r="AU259" s="23" t="s">
        <v>156</v>
      </c>
      <c r="AY259" s="23" t="s">
        <v>147</v>
      </c>
      <c r="BE259" s="203">
        <f t="shared" si="24"/>
        <v>0</v>
      </c>
      <c r="BF259" s="203">
        <f t="shared" si="25"/>
        <v>0</v>
      </c>
      <c r="BG259" s="203">
        <f t="shared" si="26"/>
        <v>0</v>
      </c>
      <c r="BH259" s="203">
        <f t="shared" si="27"/>
        <v>0</v>
      </c>
      <c r="BI259" s="203">
        <f t="shared" si="28"/>
        <v>0</v>
      </c>
      <c r="BJ259" s="23" t="s">
        <v>156</v>
      </c>
      <c r="BK259" s="203">
        <f t="shared" si="29"/>
        <v>0</v>
      </c>
      <c r="BL259" s="23" t="s">
        <v>242</v>
      </c>
      <c r="BM259" s="23" t="s">
        <v>1570</v>
      </c>
    </row>
    <row r="260" spans="2:65" s="1" customFormat="1" ht="22.5" customHeight="1">
      <c r="B260" s="40"/>
      <c r="C260" s="192" t="s">
        <v>574</v>
      </c>
      <c r="D260" s="192" t="s">
        <v>150</v>
      </c>
      <c r="E260" s="193" t="s">
        <v>569</v>
      </c>
      <c r="F260" s="194" t="s">
        <v>570</v>
      </c>
      <c r="G260" s="195" t="s">
        <v>369</v>
      </c>
      <c r="H260" s="257"/>
      <c r="I260" s="197"/>
      <c r="J260" s="198">
        <f t="shared" si="20"/>
        <v>0</v>
      </c>
      <c r="K260" s="194" t="s">
        <v>191</v>
      </c>
      <c r="L260" s="60"/>
      <c r="M260" s="199" t="s">
        <v>21</v>
      </c>
      <c r="N260" s="200" t="s">
        <v>42</v>
      </c>
      <c r="O260" s="41"/>
      <c r="P260" s="201">
        <f t="shared" si="21"/>
        <v>0</v>
      </c>
      <c r="Q260" s="201">
        <v>0</v>
      </c>
      <c r="R260" s="201">
        <f t="shared" si="22"/>
        <v>0</v>
      </c>
      <c r="S260" s="201">
        <v>0</v>
      </c>
      <c r="T260" s="202">
        <f t="shared" si="23"/>
        <v>0</v>
      </c>
      <c r="AR260" s="23" t="s">
        <v>242</v>
      </c>
      <c r="AT260" s="23" t="s">
        <v>150</v>
      </c>
      <c r="AU260" s="23" t="s">
        <v>156</v>
      </c>
      <c r="AY260" s="23" t="s">
        <v>147</v>
      </c>
      <c r="BE260" s="203">
        <f t="shared" si="24"/>
        <v>0</v>
      </c>
      <c r="BF260" s="203">
        <f t="shared" si="25"/>
        <v>0</v>
      </c>
      <c r="BG260" s="203">
        <f t="shared" si="26"/>
        <v>0</v>
      </c>
      <c r="BH260" s="203">
        <f t="shared" si="27"/>
        <v>0</v>
      </c>
      <c r="BI260" s="203">
        <f t="shared" si="28"/>
        <v>0</v>
      </c>
      <c r="BJ260" s="23" t="s">
        <v>156</v>
      </c>
      <c r="BK260" s="203">
        <f t="shared" si="29"/>
        <v>0</v>
      </c>
      <c r="BL260" s="23" t="s">
        <v>242</v>
      </c>
      <c r="BM260" s="23" t="s">
        <v>1571</v>
      </c>
    </row>
    <row r="261" spans="2:65" s="10" customFormat="1" ht="29.85" customHeight="1">
      <c r="B261" s="175"/>
      <c r="C261" s="176"/>
      <c r="D261" s="189" t="s">
        <v>69</v>
      </c>
      <c r="E261" s="190" t="s">
        <v>572</v>
      </c>
      <c r="F261" s="190" t="s">
        <v>573</v>
      </c>
      <c r="G261" s="176"/>
      <c r="H261" s="176"/>
      <c r="I261" s="179"/>
      <c r="J261" s="191">
        <f>BK261</f>
        <v>0</v>
      </c>
      <c r="K261" s="176"/>
      <c r="L261" s="181"/>
      <c r="M261" s="182"/>
      <c r="N261" s="183"/>
      <c r="O261" s="183"/>
      <c r="P261" s="184">
        <f>SUM(P262:P297)</f>
        <v>0</v>
      </c>
      <c r="Q261" s="183"/>
      <c r="R261" s="184">
        <f>SUM(R262:R297)</f>
        <v>1.3568000000000002E-2</v>
      </c>
      <c r="S261" s="183"/>
      <c r="T261" s="185">
        <f>SUM(T262:T297)</f>
        <v>0</v>
      </c>
      <c r="AR261" s="186" t="s">
        <v>156</v>
      </c>
      <c r="AT261" s="187" t="s">
        <v>69</v>
      </c>
      <c r="AU261" s="187" t="s">
        <v>78</v>
      </c>
      <c r="AY261" s="186" t="s">
        <v>147</v>
      </c>
      <c r="BK261" s="188">
        <f>SUM(BK262:BK297)</f>
        <v>0</v>
      </c>
    </row>
    <row r="262" spans="2:65" s="1" customFormat="1" ht="22.5" customHeight="1">
      <c r="B262" s="40"/>
      <c r="C262" s="192" t="s">
        <v>578</v>
      </c>
      <c r="D262" s="192" t="s">
        <v>150</v>
      </c>
      <c r="E262" s="193" t="s">
        <v>575</v>
      </c>
      <c r="F262" s="194" t="s">
        <v>576</v>
      </c>
      <c r="G262" s="195" t="s">
        <v>153</v>
      </c>
      <c r="H262" s="196">
        <v>13</v>
      </c>
      <c r="I262" s="197"/>
      <c r="J262" s="198">
        <f>ROUND(I262*H262,2)</f>
        <v>0</v>
      </c>
      <c r="K262" s="194" t="s">
        <v>191</v>
      </c>
      <c r="L262" s="60"/>
      <c r="M262" s="199" t="s">
        <v>21</v>
      </c>
      <c r="N262" s="200" t="s">
        <v>42</v>
      </c>
      <c r="O262" s="41"/>
      <c r="P262" s="201">
        <f>O262*H262</f>
        <v>0</v>
      </c>
      <c r="Q262" s="201">
        <v>0</v>
      </c>
      <c r="R262" s="201">
        <f>Q262*H262</f>
        <v>0</v>
      </c>
      <c r="S262" s="201">
        <v>0</v>
      </c>
      <c r="T262" s="202">
        <f>S262*H262</f>
        <v>0</v>
      </c>
      <c r="AR262" s="23" t="s">
        <v>242</v>
      </c>
      <c r="AT262" s="23" t="s">
        <v>150</v>
      </c>
      <c r="AU262" s="23" t="s">
        <v>156</v>
      </c>
      <c r="AY262" s="23" t="s">
        <v>147</v>
      </c>
      <c r="BE262" s="203">
        <f>IF(N262="základní",J262,0)</f>
        <v>0</v>
      </c>
      <c r="BF262" s="203">
        <f>IF(N262="snížená",J262,0)</f>
        <v>0</v>
      </c>
      <c r="BG262" s="203">
        <f>IF(N262="zákl. přenesená",J262,0)</f>
        <v>0</v>
      </c>
      <c r="BH262" s="203">
        <f>IF(N262="sníž. přenesená",J262,0)</f>
        <v>0</v>
      </c>
      <c r="BI262" s="203">
        <f>IF(N262="nulová",J262,0)</f>
        <v>0</v>
      </c>
      <c r="BJ262" s="23" t="s">
        <v>156</v>
      </c>
      <c r="BK262" s="203">
        <f>ROUND(I262*H262,2)</f>
        <v>0</v>
      </c>
      <c r="BL262" s="23" t="s">
        <v>242</v>
      </c>
      <c r="BM262" s="23" t="s">
        <v>1572</v>
      </c>
    </row>
    <row r="263" spans="2:65" s="1" customFormat="1" ht="27">
      <c r="B263" s="40"/>
      <c r="C263" s="62"/>
      <c r="D263" s="206" t="s">
        <v>329</v>
      </c>
      <c r="E263" s="62"/>
      <c r="F263" s="258" t="s">
        <v>1573</v>
      </c>
      <c r="G263" s="62"/>
      <c r="H263" s="62"/>
      <c r="I263" s="162"/>
      <c r="J263" s="62"/>
      <c r="K263" s="62"/>
      <c r="L263" s="60"/>
      <c r="M263" s="256"/>
      <c r="N263" s="41"/>
      <c r="O263" s="41"/>
      <c r="P263" s="41"/>
      <c r="Q263" s="41"/>
      <c r="R263" s="41"/>
      <c r="S263" s="41"/>
      <c r="T263" s="77"/>
      <c r="AT263" s="23" t="s">
        <v>329</v>
      </c>
      <c r="AU263" s="23" t="s">
        <v>156</v>
      </c>
    </row>
    <row r="264" spans="2:65" s="1" customFormat="1" ht="22.5" customHeight="1">
      <c r="B264" s="40"/>
      <c r="C264" s="231" t="s">
        <v>582</v>
      </c>
      <c r="D264" s="231" t="s">
        <v>243</v>
      </c>
      <c r="E264" s="232" t="s">
        <v>579</v>
      </c>
      <c r="F264" s="233" t="s">
        <v>580</v>
      </c>
      <c r="G264" s="234" t="s">
        <v>153</v>
      </c>
      <c r="H264" s="235">
        <v>13</v>
      </c>
      <c r="I264" s="236"/>
      <c r="J264" s="237">
        <f t="shared" ref="J264:J270" si="30">ROUND(I264*H264,2)</f>
        <v>0</v>
      </c>
      <c r="K264" s="233" t="s">
        <v>154</v>
      </c>
      <c r="L264" s="238"/>
      <c r="M264" s="239" t="s">
        <v>21</v>
      </c>
      <c r="N264" s="240" t="s">
        <v>42</v>
      </c>
      <c r="O264" s="41"/>
      <c r="P264" s="201">
        <f t="shared" ref="P264:P270" si="31">O264*H264</f>
        <v>0</v>
      </c>
      <c r="Q264" s="201">
        <v>4.6E-5</v>
      </c>
      <c r="R264" s="201">
        <f t="shared" ref="R264:R270" si="32">Q264*H264</f>
        <v>5.9800000000000001E-4</v>
      </c>
      <c r="S264" s="201">
        <v>0</v>
      </c>
      <c r="T264" s="202">
        <f t="shared" ref="T264:T270" si="33">S264*H264</f>
        <v>0</v>
      </c>
      <c r="AR264" s="23" t="s">
        <v>332</v>
      </c>
      <c r="AT264" s="23" t="s">
        <v>243</v>
      </c>
      <c r="AU264" s="23" t="s">
        <v>156</v>
      </c>
      <c r="AY264" s="23" t="s">
        <v>147</v>
      </c>
      <c r="BE264" s="203">
        <f t="shared" ref="BE264:BE270" si="34">IF(N264="základní",J264,0)</f>
        <v>0</v>
      </c>
      <c r="BF264" s="203">
        <f t="shared" ref="BF264:BF270" si="35">IF(N264="snížená",J264,0)</f>
        <v>0</v>
      </c>
      <c r="BG264" s="203">
        <f t="shared" ref="BG264:BG270" si="36">IF(N264="zákl. přenesená",J264,0)</f>
        <v>0</v>
      </c>
      <c r="BH264" s="203">
        <f t="shared" ref="BH264:BH270" si="37">IF(N264="sníž. přenesená",J264,0)</f>
        <v>0</v>
      </c>
      <c r="BI264" s="203">
        <f t="shared" ref="BI264:BI270" si="38">IF(N264="nulová",J264,0)</f>
        <v>0</v>
      </c>
      <c r="BJ264" s="23" t="s">
        <v>156</v>
      </c>
      <c r="BK264" s="203">
        <f t="shared" ref="BK264:BK270" si="39">ROUND(I264*H264,2)</f>
        <v>0</v>
      </c>
      <c r="BL264" s="23" t="s">
        <v>242</v>
      </c>
      <c r="BM264" s="23" t="s">
        <v>1574</v>
      </c>
    </row>
    <row r="265" spans="2:65" s="1" customFormat="1" ht="22.5" customHeight="1">
      <c r="B265" s="40"/>
      <c r="C265" s="192" t="s">
        <v>586</v>
      </c>
      <c r="D265" s="192" t="s">
        <v>150</v>
      </c>
      <c r="E265" s="193" t="s">
        <v>583</v>
      </c>
      <c r="F265" s="194" t="s">
        <v>584</v>
      </c>
      <c r="G265" s="195" t="s">
        <v>276</v>
      </c>
      <c r="H265" s="196">
        <v>10</v>
      </c>
      <c r="I265" s="197"/>
      <c r="J265" s="198">
        <f t="shared" si="30"/>
        <v>0</v>
      </c>
      <c r="K265" s="194" t="s">
        <v>191</v>
      </c>
      <c r="L265" s="60"/>
      <c r="M265" s="199" t="s">
        <v>21</v>
      </c>
      <c r="N265" s="200" t="s">
        <v>42</v>
      </c>
      <c r="O265" s="41"/>
      <c r="P265" s="201">
        <f t="shared" si="31"/>
        <v>0</v>
      </c>
      <c r="Q265" s="201">
        <v>0</v>
      </c>
      <c r="R265" s="201">
        <f t="shared" si="32"/>
        <v>0</v>
      </c>
      <c r="S265" s="201">
        <v>0</v>
      </c>
      <c r="T265" s="202">
        <f t="shared" si="33"/>
        <v>0</v>
      </c>
      <c r="AR265" s="23" t="s">
        <v>242</v>
      </c>
      <c r="AT265" s="23" t="s">
        <v>150</v>
      </c>
      <c r="AU265" s="23" t="s">
        <v>156</v>
      </c>
      <c r="AY265" s="23" t="s">
        <v>147</v>
      </c>
      <c r="BE265" s="203">
        <f t="shared" si="34"/>
        <v>0</v>
      </c>
      <c r="BF265" s="203">
        <f t="shared" si="35"/>
        <v>0</v>
      </c>
      <c r="BG265" s="203">
        <f t="shared" si="36"/>
        <v>0</v>
      </c>
      <c r="BH265" s="203">
        <f t="shared" si="37"/>
        <v>0</v>
      </c>
      <c r="BI265" s="203">
        <f t="shared" si="38"/>
        <v>0</v>
      </c>
      <c r="BJ265" s="23" t="s">
        <v>156</v>
      </c>
      <c r="BK265" s="203">
        <f t="shared" si="39"/>
        <v>0</v>
      </c>
      <c r="BL265" s="23" t="s">
        <v>242</v>
      </c>
      <c r="BM265" s="23" t="s">
        <v>1575</v>
      </c>
    </row>
    <row r="266" spans="2:65" s="1" customFormat="1" ht="22.5" customHeight="1">
      <c r="B266" s="40"/>
      <c r="C266" s="231" t="s">
        <v>590</v>
      </c>
      <c r="D266" s="231" t="s">
        <v>243</v>
      </c>
      <c r="E266" s="232" t="s">
        <v>587</v>
      </c>
      <c r="F266" s="233" t="s">
        <v>588</v>
      </c>
      <c r="G266" s="234" t="s">
        <v>276</v>
      </c>
      <c r="H266" s="235">
        <v>10</v>
      </c>
      <c r="I266" s="236"/>
      <c r="J266" s="237">
        <f t="shared" si="30"/>
        <v>0</v>
      </c>
      <c r="K266" s="233" t="s">
        <v>191</v>
      </c>
      <c r="L266" s="238"/>
      <c r="M266" s="239" t="s">
        <v>21</v>
      </c>
      <c r="N266" s="240" t="s">
        <v>42</v>
      </c>
      <c r="O266" s="41"/>
      <c r="P266" s="201">
        <f t="shared" si="31"/>
        <v>0</v>
      </c>
      <c r="Q266" s="201">
        <v>1.2E-4</v>
      </c>
      <c r="R266" s="201">
        <f t="shared" si="32"/>
        <v>1.2000000000000001E-3</v>
      </c>
      <c r="S266" s="201">
        <v>0</v>
      </c>
      <c r="T266" s="202">
        <f t="shared" si="33"/>
        <v>0</v>
      </c>
      <c r="AR266" s="23" t="s">
        <v>332</v>
      </c>
      <c r="AT266" s="23" t="s">
        <v>243</v>
      </c>
      <c r="AU266" s="23" t="s">
        <v>156</v>
      </c>
      <c r="AY266" s="23" t="s">
        <v>147</v>
      </c>
      <c r="BE266" s="203">
        <f t="shared" si="34"/>
        <v>0</v>
      </c>
      <c r="BF266" s="203">
        <f t="shared" si="35"/>
        <v>0</v>
      </c>
      <c r="BG266" s="203">
        <f t="shared" si="36"/>
        <v>0</v>
      </c>
      <c r="BH266" s="203">
        <f t="shared" si="37"/>
        <v>0</v>
      </c>
      <c r="BI266" s="203">
        <f t="shared" si="38"/>
        <v>0</v>
      </c>
      <c r="BJ266" s="23" t="s">
        <v>156</v>
      </c>
      <c r="BK266" s="203">
        <f t="shared" si="39"/>
        <v>0</v>
      </c>
      <c r="BL266" s="23" t="s">
        <v>242</v>
      </c>
      <c r="BM266" s="23" t="s">
        <v>1576</v>
      </c>
    </row>
    <row r="267" spans="2:65" s="1" customFormat="1" ht="22.5" customHeight="1">
      <c r="B267" s="40"/>
      <c r="C267" s="192" t="s">
        <v>594</v>
      </c>
      <c r="D267" s="192" t="s">
        <v>150</v>
      </c>
      <c r="E267" s="193" t="s">
        <v>591</v>
      </c>
      <c r="F267" s="194" t="s">
        <v>592</v>
      </c>
      <c r="G267" s="195" t="s">
        <v>276</v>
      </c>
      <c r="H267" s="196">
        <v>50</v>
      </c>
      <c r="I267" s="197"/>
      <c r="J267" s="198">
        <f t="shared" si="30"/>
        <v>0</v>
      </c>
      <c r="K267" s="194" t="s">
        <v>191</v>
      </c>
      <c r="L267" s="60"/>
      <c r="M267" s="199" t="s">
        <v>21</v>
      </c>
      <c r="N267" s="200" t="s">
        <v>42</v>
      </c>
      <c r="O267" s="41"/>
      <c r="P267" s="201">
        <f t="shared" si="31"/>
        <v>0</v>
      </c>
      <c r="Q267" s="201">
        <v>0</v>
      </c>
      <c r="R267" s="201">
        <f t="shared" si="32"/>
        <v>0</v>
      </c>
      <c r="S267" s="201">
        <v>0</v>
      </c>
      <c r="T267" s="202">
        <f t="shared" si="33"/>
        <v>0</v>
      </c>
      <c r="AR267" s="23" t="s">
        <v>242</v>
      </c>
      <c r="AT267" s="23" t="s">
        <v>150</v>
      </c>
      <c r="AU267" s="23" t="s">
        <v>156</v>
      </c>
      <c r="AY267" s="23" t="s">
        <v>147</v>
      </c>
      <c r="BE267" s="203">
        <f t="shared" si="34"/>
        <v>0</v>
      </c>
      <c r="BF267" s="203">
        <f t="shared" si="35"/>
        <v>0</v>
      </c>
      <c r="BG267" s="203">
        <f t="shared" si="36"/>
        <v>0</v>
      </c>
      <c r="BH267" s="203">
        <f t="shared" si="37"/>
        <v>0</v>
      </c>
      <c r="BI267" s="203">
        <f t="shared" si="38"/>
        <v>0</v>
      </c>
      <c r="BJ267" s="23" t="s">
        <v>156</v>
      </c>
      <c r="BK267" s="203">
        <f t="shared" si="39"/>
        <v>0</v>
      </c>
      <c r="BL267" s="23" t="s">
        <v>242</v>
      </c>
      <c r="BM267" s="23" t="s">
        <v>1577</v>
      </c>
    </row>
    <row r="268" spans="2:65" s="1" customFormat="1" ht="22.5" customHeight="1">
      <c r="B268" s="40"/>
      <c r="C268" s="231" t="s">
        <v>598</v>
      </c>
      <c r="D268" s="231" t="s">
        <v>243</v>
      </c>
      <c r="E268" s="232" t="s">
        <v>595</v>
      </c>
      <c r="F268" s="233" t="s">
        <v>596</v>
      </c>
      <c r="G268" s="234" t="s">
        <v>276</v>
      </c>
      <c r="H268" s="235">
        <v>50</v>
      </c>
      <c r="I268" s="236"/>
      <c r="J268" s="237">
        <f t="shared" si="30"/>
        <v>0</v>
      </c>
      <c r="K268" s="233" t="s">
        <v>191</v>
      </c>
      <c r="L268" s="238"/>
      <c r="M268" s="239" t="s">
        <v>21</v>
      </c>
      <c r="N268" s="240" t="s">
        <v>42</v>
      </c>
      <c r="O268" s="41"/>
      <c r="P268" s="201">
        <f t="shared" si="31"/>
        <v>0</v>
      </c>
      <c r="Q268" s="201">
        <v>1.7000000000000001E-4</v>
      </c>
      <c r="R268" s="201">
        <f t="shared" si="32"/>
        <v>8.5000000000000006E-3</v>
      </c>
      <c r="S268" s="201">
        <v>0</v>
      </c>
      <c r="T268" s="202">
        <f t="shared" si="33"/>
        <v>0</v>
      </c>
      <c r="AR268" s="23" t="s">
        <v>332</v>
      </c>
      <c r="AT268" s="23" t="s">
        <v>243</v>
      </c>
      <c r="AU268" s="23" t="s">
        <v>156</v>
      </c>
      <c r="AY268" s="23" t="s">
        <v>147</v>
      </c>
      <c r="BE268" s="203">
        <f t="shared" si="34"/>
        <v>0</v>
      </c>
      <c r="BF268" s="203">
        <f t="shared" si="35"/>
        <v>0</v>
      </c>
      <c r="BG268" s="203">
        <f t="shared" si="36"/>
        <v>0</v>
      </c>
      <c r="BH268" s="203">
        <f t="shared" si="37"/>
        <v>0</v>
      </c>
      <c r="BI268" s="203">
        <f t="shared" si="38"/>
        <v>0</v>
      </c>
      <c r="BJ268" s="23" t="s">
        <v>156</v>
      </c>
      <c r="BK268" s="203">
        <f t="shared" si="39"/>
        <v>0</v>
      </c>
      <c r="BL268" s="23" t="s">
        <v>242</v>
      </c>
      <c r="BM268" s="23" t="s">
        <v>1578</v>
      </c>
    </row>
    <row r="269" spans="2:65" s="1" customFormat="1" ht="22.5" customHeight="1">
      <c r="B269" s="40"/>
      <c r="C269" s="192" t="s">
        <v>602</v>
      </c>
      <c r="D269" s="192" t="s">
        <v>150</v>
      </c>
      <c r="E269" s="193" t="s">
        <v>599</v>
      </c>
      <c r="F269" s="194" t="s">
        <v>600</v>
      </c>
      <c r="G269" s="195" t="s">
        <v>153</v>
      </c>
      <c r="H269" s="196">
        <v>1</v>
      </c>
      <c r="I269" s="197"/>
      <c r="J269" s="198">
        <f t="shared" si="30"/>
        <v>0</v>
      </c>
      <c r="K269" s="194" t="s">
        <v>21</v>
      </c>
      <c r="L269" s="60"/>
      <c r="M269" s="199" t="s">
        <v>21</v>
      </c>
      <c r="N269" s="200" t="s">
        <v>42</v>
      </c>
      <c r="O269" s="41"/>
      <c r="P269" s="201">
        <f t="shared" si="31"/>
        <v>0</v>
      </c>
      <c r="Q269" s="201">
        <v>1E-3</v>
      </c>
      <c r="R269" s="201">
        <f t="shared" si="32"/>
        <v>1E-3</v>
      </c>
      <c r="S269" s="201">
        <v>0</v>
      </c>
      <c r="T269" s="202">
        <f t="shared" si="33"/>
        <v>0</v>
      </c>
      <c r="AR269" s="23" t="s">
        <v>242</v>
      </c>
      <c r="AT269" s="23" t="s">
        <v>150</v>
      </c>
      <c r="AU269" s="23" t="s">
        <v>156</v>
      </c>
      <c r="AY269" s="23" t="s">
        <v>147</v>
      </c>
      <c r="BE269" s="203">
        <f t="shared" si="34"/>
        <v>0</v>
      </c>
      <c r="BF269" s="203">
        <f t="shared" si="35"/>
        <v>0</v>
      </c>
      <c r="BG269" s="203">
        <f t="shared" si="36"/>
        <v>0</v>
      </c>
      <c r="BH269" s="203">
        <f t="shared" si="37"/>
        <v>0</v>
      </c>
      <c r="BI269" s="203">
        <f t="shared" si="38"/>
        <v>0</v>
      </c>
      <c r="BJ269" s="23" t="s">
        <v>156</v>
      </c>
      <c r="BK269" s="203">
        <f t="shared" si="39"/>
        <v>0</v>
      </c>
      <c r="BL269" s="23" t="s">
        <v>242</v>
      </c>
      <c r="BM269" s="23" t="s">
        <v>1579</v>
      </c>
    </row>
    <row r="270" spans="2:65" s="1" customFormat="1" ht="22.5" customHeight="1">
      <c r="B270" s="40"/>
      <c r="C270" s="192" t="s">
        <v>606</v>
      </c>
      <c r="D270" s="192" t="s">
        <v>150</v>
      </c>
      <c r="E270" s="193" t="s">
        <v>603</v>
      </c>
      <c r="F270" s="194" t="s">
        <v>604</v>
      </c>
      <c r="G270" s="195" t="s">
        <v>153</v>
      </c>
      <c r="H270" s="196">
        <v>13</v>
      </c>
      <c r="I270" s="197"/>
      <c r="J270" s="198">
        <f t="shared" si="30"/>
        <v>0</v>
      </c>
      <c r="K270" s="194" t="s">
        <v>191</v>
      </c>
      <c r="L270" s="60"/>
      <c r="M270" s="199" t="s">
        <v>21</v>
      </c>
      <c r="N270" s="200" t="s">
        <v>42</v>
      </c>
      <c r="O270" s="41"/>
      <c r="P270" s="201">
        <f t="shared" si="31"/>
        <v>0</v>
      </c>
      <c r="Q270" s="201">
        <v>0</v>
      </c>
      <c r="R270" s="201">
        <f t="shared" si="32"/>
        <v>0</v>
      </c>
      <c r="S270" s="201">
        <v>0</v>
      </c>
      <c r="T270" s="202">
        <f t="shared" si="33"/>
        <v>0</v>
      </c>
      <c r="AR270" s="23" t="s">
        <v>242</v>
      </c>
      <c r="AT270" s="23" t="s">
        <v>150</v>
      </c>
      <c r="AU270" s="23" t="s">
        <v>156</v>
      </c>
      <c r="AY270" s="23" t="s">
        <v>147</v>
      </c>
      <c r="BE270" s="203">
        <f t="shared" si="34"/>
        <v>0</v>
      </c>
      <c r="BF270" s="203">
        <f t="shared" si="35"/>
        <v>0</v>
      </c>
      <c r="BG270" s="203">
        <f t="shared" si="36"/>
        <v>0</v>
      </c>
      <c r="BH270" s="203">
        <f t="shared" si="37"/>
        <v>0</v>
      </c>
      <c r="BI270" s="203">
        <f t="shared" si="38"/>
        <v>0</v>
      </c>
      <c r="BJ270" s="23" t="s">
        <v>156</v>
      </c>
      <c r="BK270" s="203">
        <f t="shared" si="39"/>
        <v>0</v>
      </c>
      <c r="BL270" s="23" t="s">
        <v>242</v>
      </c>
      <c r="BM270" s="23" t="s">
        <v>1580</v>
      </c>
    </row>
    <row r="271" spans="2:65" s="1" customFormat="1" ht="27">
      <c r="B271" s="40"/>
      <c r="C271" s="62"/>
      <c r="D271" s="206" t="s">
        <v>329</v>
      </c>
      <c r="E271" s="62"/>
      <c r="F271" s="258" t="s">
        <v>1581</v>
      </c>
      <c r="G271" s="62"/>
      <c r="H271" s="62"/>
      <c r="I271" s="162"/>
      <c r="J271" s="62"/>
      <c r="K271" s="62"/>
      <c r="L271" s="60"/>
      <c r="M271" s="256"/>
      <c r="N271" s="41"/>
      <c r="O271" s="41"/>
      <c r="P271" s="41"/>
      <c r="Q271" s="41"/>
      <c r="R271" s="41"/>
      <c r="S271" s="41"/>
      <c r="T271" s="77"/>
      <c r="AT271" s="23" t="s">
        <v>329</v>
      </c>
      <c r="AU271" s="23" t="s">
        <v>156</v>
      </c>
    </row>
    <row r="272" spans="2:65" s="1" customFormat="1" ht="22.5" customHeight="1">
      <c r="B272" s="40"/>
      <c r="C272" s="231" t="s">
        <v>610</v>
      </c>
      <c r="D272" s="231" t="s">
        <v>243</v>
      </c>
      <c r="E272" s="232" t="s">
        <v>607</v>
      </c>
      <c r="F272" s="233" t="s">
        <v>608</v>
      </c>
      <c r="G272" s="234" t="s">
        <v>153</v>
      </c>
      <c r="H272" s="235">
        <v>7</v>
      </c>
      <c r="I272" s="236"/>
      <c r="J272" s="237">
        <f>ROUND(I272*H272,2)</f>
        <v>0</v>
      </c>
      <c r="K272" s="233" t="s">
        <v>191</v>
      </c>
      <c r="L272" s="238"/>
      <c r="M272" s="239" t="s">
        <v>21</v>
      </c>
      <c r="N272" s="240" t="s">
        <v>42</v>
      </c>
      <c r="O272" s="41"/>
      <c r="P272" s="201">
        <f>O272*H272</f>
        <v>0</v>
      </c>
      <c r="Q272" s="201">
        <v>5.0000000000000002E-5</v>
      </c>
      <c r="R272" s="201">
        <f>Q272*H272</f>
        <v>3.5E-4</v>
      </c>
      <c r="S272" s="201">
        <v>0</v>
      </c>
      <c r="T272" s="202">
        <f>S272*H272</f>
        <v>0</v>
      </c>
      <c r="AR272" s="23" t="s">
        <v>332</v>
      </c>
      <c r="AT272" s="23" t="s">
        <v>243</v>
      </c>
      <c r="AU272" s="23" t="s">
        <v>156</v>
      </c>
      <c r="AY272" s="23" t="s">
        <v>147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23" t="s">
        <v>156</v>
      </c>
      <c r="BK272" s="203">
        <f>ROUND(I272*H272,2)</f>
        <v>0</v>
      </c>
      <c r="BL272" s="23" t="s">
        <v>242</v>
      </c>
      <c r="BM272" s="23" t="s">
        <v>1582</v>
      </c>
    </row>
    <row r="273" spans="2:65" s="1" customFormat="1" ht="22.5" customHeight="1">
      <c r="B273" s="40"/>
      <c r="C273" s="231" t="s">
        <v>614</v>
      </c>
      <c r="D273" s="231" t="s">
        <v>243</v>
      </c>
      <c r="E273" s="232" t="s">
        <v>611</v>
      </c>
      <c r="F273" s="233" t="s">
        <v>612</v>
      </c>
      <c r="G273" s="234" t="s">
        <v>153</v>
      </c>
      <c r="H273" s="235">
        <v>6</v>
      </c>
      <c r="I273" s="236"/>
      <c r="J273" s="237">
        <f>ROUND(I273*H273,2)</f>
        <v>0</v>
      </c>
      <c r="K273" s="233" t="s">
        <v>191</v>
      </c>
      <c r="L273" s="238"/>
      <c r="M273" s="239" t="s">
        <v>21</v>
      </c>
      <c r="N273" s="240" t="s">
        <v>42</v>
      </c>
      <c r="O273" s="41"/>
      <c r="P273" s="201">
        <f>O273*H273</f>
        <v>0</v>
      </c>
      <c r="Q273" s="201">
        <v>5.0000000000000002E-5</v>
      </c>
      <c r="R273" s="201">
        <f>Q273*H273</f>
        <v>3.0000000000000003E-4</v>
      </c>
      <c r="S273" s="201">
        <v>0</v>
      </c>
      <c r="T273" s="202">
        <f>S273*H273</f>
        <v>0</v>
      </c>
      <c r="AR273" s="23" t="s">
        <v>332</v>
      </c>
      <c r="AT273" s="23" t="s">
        <v>243</v>
      </c>
      <c r="AU273" s="23" t="s">
        <v>156</v>
      </c>
      <c r="AY273" s="23" t="s">
        <v>147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23" t="s">
        <v>156</v>
      </c>
      <c r="BK273" s="203">
        <f>ROUND(I273*H273,2)</f>
        <v>0</v>
      </c>
      <c r="BL273" s="23" t="s">
        <v>242</v>
      </c>
      <c r="BM273" s="23" t="s">
        <v>1583</v>
      </c>
    </row>
    <row r="274" spans="2:65" s="1" customFormat="1" ht="22.5" customHeight="1">
      <c r="B274" s="40"/>
      <c r="C274" s="192" t="s">
        <v>618</v>
      </c>
      <c r="D274" s="192" t="s">
        <v>150</v>
      </c>
      <c r="E274" s="193" t="s">
        <v>615</v>
      </c>
      <c r="F274" s="194" t="s">
        <v>616</v>
      </c>
      <c r="G274" s="195" t="s">
        <v>153</v>
      </c>
      <c r="H274" s="196">
        <v>23</v>
      </c>
      <c r="I274" s="197"/>
      <c r="J274" s="198">
        <f>ROUND(I274*H274,2)</f>
        <v>0</v>
      </c>
      <c r="K274" s="194" t="s">
        <v>191</v>
      </c>
      <c r="L274" s="60"/>
      <c r="M274" s="199" t="s">
        <v>21</v>
      </c>
      <c r="N274" s="200" t="s">
        <v>42</v>
      </c>
      <c r="O274" s="41"/>
      <c r="P274" s="201">
        <f>O274*H274</f>
        <v>0</v>
      </c>
      <c r="Q274" s="201">
        <v>0</v>
      </c>
      <c r="R274" s="201">
        <f>Q274*H274</f>
        <v>0</v>
      </c>
      <c r="S274" s="201">
        <v>0</v>
      </c>
      <c r="T274" s="202">
        <f>S274*H274</f>
        <v>0</v>
      </c>
      <c r="AR274" s="23" t="s">
        <v>242</v>
      </c>
      <c r="AT274" s="23" t="s">
        <v>150</v>
      </c>
      <c r="AU274" s="23" t="s">
        <v>156</v>
      </c>
      <c r="AY274" s="23" t="s">
        <v>147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23" t="s">
        <v>156</v>
      </c>
      <c r="BK274" s="203">
        <f>ROUND(I274*H274,2)</f>
        <v>0</v>
      </c>
      <c r="BL274" s="23" t="s">
        <v>242</v>
      </c>
      <c r="BM274" s="23" t="s">
        <v>1584</v>
      </c>
    </row>
    <row r="275" spans="2:65" s="1" customFormat="1" ht="27">
      <c r="B275" s="40"/>
      <c r="C275" s="62"/>
      <c r="D275" s="216" t="s">
        <v>329</v>
      </c>
      <c r="E275" s="62"/>
      <c r="F275" s="255" t="s">
        <v>1585</v>
      </c>
      <c r="G275" s="62"/>
      <c r="H275" s="62"/>
      <c r="I275" s="162"/>
      <c r="J275" s="62"/>
      <c r="K275" s="62"/>
      <c r="L275" s="60"/>
      <c r="M275" s="256"/>
      <c r="N275" s="41"/>
      <c r="O275" s="41"/>
      <c r="P275" s="41"/>
      <c r="Q275" s="41"/>
      <c r="R275" s="41"/>
      <c r="S275" s="41"/>
      <c r="T275" s="77"/>
      <c r="AT275" s="23" t="s">
        <v>329</v>
      </c>
      <c r="AU275" s="23" t="s">
        <v>156</v>
      </c>
    </row>
    <row r="276" spans="2:65" s="11" customFormat="1" ht="13.5">
      <c r="B276" s="204"/>
      <c r="C276" s="205"/>
      <c r="D276" s="216" t="s">
        <v>158</v>
      </c>
      <c r="E276" s="217" t="s">
        <v>21</v>
      </c>
      <c r="F276" s="218" t="s">
        <v>1586</v>
      </c>
      <c r="G276" s="205"/>
      <c r="H276" s="219">
        <v>13</v>
      </c>
      <c r="I276" s="210"/>
      <c r="J276" s="205"/>
      <c r="K276" s="205"/>
      <c r="L276" s="211"/>
      <c r="M276" s="212"/>
      <c r="N276" s="213"/>
      <c r="O276" s="213"/>
      <c r="P276" s="213"/>
      <c r="Q276" s="213"/>
      <c r="R276" s="213"/>
      <c r="S276" s="213"/>
      <c r="T276" s="214"/>
      <c r="AT276" s="215" t="s">
        <v>158</v>
      </c>
      <c r="AU276" s="215" t="s">
        <v>156</v>
      </c>
      <c r="AV276" s="11" t="s">
        <v>156</v>
      </c>
      <c r="AW276" s="11" t="s">
        <v>34</v>
      </c>
      <c r="AX276" s="11" t="s">
        <v>70</v>
      </c>
      <c r="AY276" s="215" t="s">
        <v>147</v>
      </c>
    </row>
    <row r="277" spans="2:65" s="11" customFormat="1" ht="13.5">
      <c r="B277" s="204"/>
      <c r="C277" s="205"/>
      <c r="D277" s="216" t="s">
        <v>158</v>
      </c>
      <c r="E277" s="217" t="s">
        <v>21</v>
      </c>
      <c r="F277" s="218" t="s">
        <v>1587</v>
      </c>
      <c r="G277" s="205"/>
      <c r="H277" s="219">
        <v>10</v>
      </c>
      <c r="I277" s="210"/>
      <c r="J277" s="205"/>
      <c r="K277" s="205"/>
      <c r="L277" s="211"/>
      <c r="M277" s="212"/>
      <c r="N277" s="213"/>
      <c r="O277" s="213"/>
      <c r="P277" s="213"/>
      <c r="Q277" s="213"/>
      <c r="R277" s="213"/>
      <c r="S277" s="213"/>
      <c r="T277" s="214"/>
      <c r="AT277" s="215" t="s">
        <v>158</v>
      </c>
      <c r="AU277" s="215" t="s">
        <v>156</v>
      </c>
      <c r="AV277" s="11" t="s">
        <v>156</v>
      </c>
      <c r="AW277" s="11" t="s">
        <v>34</v>
      </c>
      <c r="AX277" s="11" t="s">
        <v>70</v>
      </c>
      <c r="AY277" s="215" t="s">
        <v>147</v>
      </c>
    </row>
    <row r="278" spans="2:65" s="12" customFormat="1" ht="13.5">
      <c r="B278" s="220"/>
      <c r="C278" s="221"/>
      <c r="D278" s="206" t="s">
        <v>158</v>
      </c>
      <c r="E278" s="222" t="s">
        <v>21</v>
      </c>
      <c r="F278" s="223" t="s">
        <v>170</v>
      </c>
      <c r="G278" s="221"/>
      <c r="H278" s="224">
        <v>23</v>
      </c>
      <c r="I278" s="225"/>
      <c r="J278" s="221"/>
      <c r="K278" s="221"/>
      <c r="L278" s="226"/>
      <c r="M278" s="227"/>
      <c r="N278" s="228"/>
      <c r="O278" s="228"/>
      <c r="P278" s="228"/>
      <c r="Q278" s="228"/>
      <c r="R278" s="228"/>
      <c r="S278" s="228"/>
      <c r="T278" s="229"/>
      <c r="AT278" s="230" t="s">
        <v>158</v>
      </c>
      <c r="AU278" s="230" t="s">
        <v>156</v>
      </c>
      <c r="AV278" s="12" t="s">
        <v>155</v>
      </c>
      <c r="AW278" s="12" t="s">
        <v>34</v>
      </c>
      <c r="AX278" s="12" t="s">
        <v>78</v>
      </c>
      <c r="AY278" s="230" t="s">
        <v>147</v>
      </c>
    </row>
    <row r="279" spans="2:65" s="1" customFormat="1" ht="22.5" customHeight="1">
      <c r="B279" s="40"/>
      <c r="C279" s="231" t="s">
        <v>622</v>
      </c>
      <c r="D279" s="231" t="s">
        <v>243</v>
      </c>
      <c r="E279" s="232" t="s">
        <v>619</v>
      </c>
      <c r="F279" s="233" t="s">
        <v>620</v>
      </c>
      <c r="G279" s="234" t="s">
        <v>153</v>
      </c>
      <c r="H279" s="235">
        <v>23</v>
      </c>
      <c r="I279" s="236"/>
      <c r="J279" s="237">
        <f t="shared" ref="J279:J293" si="40">ROUND(I279*H279,2)</f>
        <v>0</v>
      </c>
      <c r="K279" s="233" t="s">
        <v>191</v>
      </c>
      <c r="L279" s="238"/>
      <c r="M279" s="239" t="s">
        <v>21</v>
      </c>
      <c r="N279" s="240" t="s">
        <v>42</v>
      </c>
      <c r="O279" s="41"/>
      <c r="P279" s="201">
        <f t="shared" ref="P279:P293" si="41">O279*H279</f>
        <v>0</v>
      </c>
      <c r="Q279" s="201">
        <v>6.0000000000000002E-5</v>
      </c>
      <c r="R279" s="201">
        <f t="shared" ref="R279:R293" si="42">Q279*H279</f>
        <v>1.3799999999999999E-3</v>
      </c>
      <c r="S279" s="201">
        <v>0</v>
      </c>
      <c r="T279" s="202">
        <f t="shared" ref="T279:T293" si="43">S279*H279</f>
        <v>0</v>
      </c>
      <c r="AR279" s="23" t="s">
        <v>332</v>
      </c>
      <c r="AT279" s="23" t="s">
        <v>243</v>
      </c>
      <c r="AU279" s="23" t="s">
        <v>156</v>
      </c>
      <c r="AY279" s="23" t="s">
        <v>147</v>
      </c>
      <c r="BE279" s="203">
        <f t="shared" ref="BE279:BE293" si="44">IF(N279="základní",J279,0)</f>
        <v>0</v>
      </c>
      <c r="BF279" s="203">
        <f t="shared" ref="BF279:BF293" si="45">IF(N279="snížená",J279,0)</f>
        <v>0</v>
      </c>
      <c r="BG279" s="203">
        <f t="shared" ref="BG279:BG293" si="46">IF(N279="zákl. přenesená",J279,0)</f>
        <v>0</v>
      </c>
      <c r="BH279" s="203">
        <f t="shared" ref="BH279:BH293" si="47">IF(N279="sníž. přenesená",J279,0)</f>
        <v>0</v>
      </c>
      <c r="BI279" s="203">
        <f t="shared" ref="BI279:BI293" si="48">IF(N279="nulová",J279,0)</f>
        <v>0</v>
      </c>
      <c r="BJ279" s="23" t="s">
        <v>156</v>
      </c>
      <c r="BK279" s="203">
        <f t="shared" ref="BK279:BK293" si="49">ROUND(I279*H279,2)</f>
        <v>0</v>
      </c>
      <c r="BL279" s="23" t="s">
        <v>242</v>
      </c>
      <c r="BM279" s="23" t="s">
        <v>1588</v>
      </c>
    </row>
    <row r="280" spans="2:65" s="1" customFormat="1" ht="22.5" customHeight="1">
      <c r="B280" s="40"/>
      <c r="C280" s="192" t="s">
        <v>626</v>
      </c>
      <c r="D280" s="192" t="s">
        <v>150</v>
      </c>
      <c r="E280" s="193" t="s">
        <v>623</v>
      </c>
      <c r="F280" s="194" t="s">
        <v>624</v>
      </c>
      <c r="G280" s="195" t="s">
        <v>153</v>
      </c>
      <c r="H280" s="196">
        <v>8</v>
      </c>
      <c r="I280" s="197"/>
      <c r="J280" s="198">
        <f t="shared" si="40"/>
        <v>0</v>
      </c>
      <c r="K280" s="194" t="s">
        <v>191</v>
      </c>
      <c r="L280" s="60"/>
      <c r="M280" s="199" t="s">
        <v>21</v>
      </c>
      <c r="N280" s="200" t="s">
        <v>42</v>
      </c>
      <c r="O280" s="41"/>
      <c r="P280" s="201">
        <f t="shared" si="41"/>
        <v>0</v>
      </c>
      <c r="Q280" s="201">
        <v>0</v>
      </c>
      <c r="R280" s="201">
        <f t="shared" si="42"/>
        <v>0</v>
      </c>
      <c r="S280" s="201">
        <v>0</v>
      </c>
      <c r="T280" s="202">
        <f t="shared" si="43"/>
        <v>0</v>
      </c>
      <c r="AR280" s="23" t="s">
        <v>242</v>
      </c>
      <c r="AT280" s="23" t="s">
        <v>150</v>
      </c>
      <c r="AU280" s="23" t="s">
        <v>156</v>
      </c>
      <c r="AY280" s="23" t="s">
        <v>147</v>
      </c>
      <c r="BE280" s="203">
        <f t="shared" si="44"/>
        <v>0</v>
      </c>
      <c r="BF280" s="203">
        <f t="shared" si="45"/>
        <v>0</v>
      </c>
      <c r="BG280" s="203">
        <f t="shared" si="46"/>
        <v>0</v>
      </c>
      <c r="BH280" s="203">
        <f t="shared" si="47"/>
        <v>0</v>
      </c>
      <c r="BI280" s="203">
        <f t="shared" si="48"/>
        <v>0</v>
      </c>
      <c r="BJ280" s="23" t="s">
        <v>156</v>
      </c>
      <c r="BK280" s="203">
        <f t="shared" si="49"/>
        <v>0</v>
      </c>
      <c r="BL280" s="23" t="s">
        <v>242</v>
      </c>
      <c r="BM280" s="23" t="s">
        <v>1589</v>
      </c>
    </row>
    <row r="281" spans="2:65" s="1" customFormat="1" ht="22.5" customHeight="1">
      <c r="B281" s="40"/>
      <c r="C281" s="231" t="s">
        <v>630</v>
      </c>
      <c r="D281" s="231" t="s">
        <v>243</v>
      </c>
      <c r="E281" s="232" t="s">
        <v>627</v>
      </c>
      <c r="F281" s="233" t="s">
        <v>628</v>
      </c>
      <c r="G281" s="234" t="s">
        <v>471</v>
      </c>
      <c r="H281" s="235">
        <v>2</v>
      </c>
      <c r="I281" s="236"/>
      <c r="J281" s="237">
        <f t="shared" si="40"/>
        <v>0</v>
      </c>
      <c r="K281" s="233" t="s">
        <v>21</v>
      </c>
      <c r="L281" s="238"/>
      <c r="M281" s="239" t="s">
        <v>21</v>
      </c>
      <c r="N281" s="240" t="s">
        <v>42</v>
      </c>
      <c r="O281" s="41"/>
      <c r="P281" s="201">
        <f t="shared" si="41"/>
        <v>0</v>
      </c>
      <c r="Q281" s="201">
        <v>0</v>
      </c>
      <c r="R281" s="201">
        <f t="shared" si="42"/>
        <v>0</v>
      </c>
      <c r="S281" s="201">
        <v>0</v>
      </c>
      <c r="T281" s="202">
        <f t="shared" si="43"/>
        <v>0</v>
      </c>
      <c r="AR281" s="23" t="s">
        <v>332</v>
      </c>
      <c r="AT281" s="23" t="s">
        <v>243</v>
      </c>
      <c r="AU281" s="23" t="s">
        <v>156</v>
      </c>
      <c r="AY281" s="23" t="s">
        <v>147</v>
      </c>
      <c r="BE281" s="203">
        <f t="shared" si="44"/>
        <v>0</v>
      </c>
      <c r="BF281" s="203">
        <f t="shared" si="45"/>
        <v>0</v>
      </c>
      <c r="BG281" s="203">
        <f t="shared" si="46"/>
        <v>0</v>
      </c>
      <c r="BH281" s="203">
        <f t="shared" si="47"/>
        <v>0</v>
      </c>
      <c r="BI281" s="203">
        <f t="shared" si="48"/>
        <v>0</v>
      </c>
      <c r="BJ281" s="23" t="s">
        <v>156</v>
      </c>
      <c r="BK281" s="203">
        <f t="shared" si="49"/>
        <v>0</v>
      </c>
      <c r="BL281" s="23" t="s">
        <v>242</v>
      </c>
      <c r="BM281" s="23" t="s">
        <v>1590</v>
      </c>
    </row>
    <row r="282" spans="2:65" s="1" customFormat="1" ht="22.5" customHeight="1">
      <c r="B282" s="40"/>
      <c r="C282" s="231" t="s">
        <v>634</v>
      </c>
      <c r="D282" s="231" t="s">
        <v>243</v>
      </c>
      <c r="E282" s="232" t="s">
        <v>631</v>
      </c>
      <c r="F282" s="233" t="s">
        <v>632</v>
      </c>
      <c r="G282" s="234" t="s">
        <v>471</v>
      </c>
      <c r="H282" s="235">
        <v>6</v>
      </c>
      <c r="I282" s="236"/>
      <c r="J282" s="237">
        <f t="shared" si="40"/>
        <v>0</v>
      </c>
      <c r="K282" s="233" t="s">
        <v>21</v>
      </c>
      <c r="L282" s="238"/>
      <c r="M282" s="239" t="s">
        <v>21</v>
      </c>
      <c r="N282" s="240" t="s">
        <v>42</v>
      </c>
      <c r="O282" s="41"/>
      <c r="P282" s="201">
        <f t="shared" si="41"/>
        <v>0</v>
      </c>
      <c r="Q282" s="201">
        <v>0</v>
      </c>
      <c r="R282" s="201">
        <f t="shared" si="42"/>
        <v>0</v>
      </c>
      <c r="S282" s="201">
        <v>0</v>
      </c>
      <c r="T282" s="202">
        <f t="shared" si="43"/>
        <v>0</v>
      </c>
      <c r="AR282" s="23" t="s">
        <v>332</v>
      </c>
      <c r="AT282" s="23" t="s">
        <v>243</v>
      </c>
      <c r="AU282" s="23" t="s">
        <v>156</v>
      </c>
      <c r="AY282" s="23" t="s">
        <v>147</v>
      </c>
      <c r="BE282" s="203">
        <f t="shared" si="44"/>
        <v>0</v>
      </c>
      <c r="BF282" s="203">
        <f t="shared" si="45"/>
        <v>0</v>
      </c>
      <c r="BG282" s="203">
        <f t="shared" si="46"/>
        <v>0</v>
      </c>
      <c r="BH282" s="203">
        <f t="shared" si="47"/>
        <v>0</v>
      </c>
      <c r="BI282" s="203">
        <f t="shared" si="48"/>
        <v>0</v>
      </c>
      <c r="BJ282" s="23" t="s">
        <v>156</v>
      </c>
      <c r="BK282" s="203">
        <f t="shared" si="49"/>
        <v>0</v>
      </c>
      <c r="BL282" s="23" t="s">
        <v>242</v>
      </c>
      <c r="BM282" s="23" t="s">
        <v>1591</v>
      </c>
    </row>
    <row r="283" spans="2:65" s="1" customFormat="1" ht="22.5" customHeight="1">
      <c r="B283" s="40"/>
      <c r="C283" s="192" t="s">
        <v>638</v>
      </c>
      <c r="D283" s="192" t="s">
        <v>150</v>
      </c>
      <c r="E283" s="193" t="s">
        <v>635</v>
      </c>
      <c r="F283" s="194" t="s">
        <v>636</v>
      </c>
      <c r="G283" s="195" t="s">
        <v>153</v>
      </c>
      <c r="H283" s="196">
        <v>1</v>
      </c>
      <c r="I283" s="197"/>
      <c r="J283" s="198">
        <f t="shared" si="40"/>
        <v>0</v>
      </c>
      <c r="K283" s="194" t="s">
        <v>191</v>
      </c>
      <c r="L283" s="60"/>
      <c r="M283" s="199" t="s">
        <v>21</v>
      </c>
      <c r="N283" s="200" t="s">
        <v>42</v>
      </c>
      <c r="O283" s="41"/>
      <c r="P283" s="201">
        <f t="shared" si="41"/>
        <v>0</v>
      </c>
      <c r="Q283" s="201">
        <v>0</v>
      </c>
      <c r="R283" s="201">
        <f t="shared" si="42"/>
        <v>0</v>
      </c>
      <c r="S283" s="201">
        <v>0</v>
      </c>
      <c r="T283" s="202">
        <f t="shared" si="43"/>
        <v>0</v>
      </c>
      <c r="AR283" s="23" t="s">
        <v>242</v>
      </c>
      <c r="AT283" s="23" t="s">
        <v>150</v>
      </c>
      <c r="AU283" s="23" t="s">
        <v>156</v>
      </c>
      <c r="AY283" s="23" t="s">
        <v>147</v>
      </c>
      <c r="BE283" s="203">
        <f t="shared" si="44"/>
        <v>0</v>
      </c>
      <c r="BF283" s="203">
        <f t="shared" si="45"/>
        <v>0</v>
      </c>
      <c r="BG283" s="203">
        <f t="shared" si="46"/>
        <v>0</v>
      </c>
      <c r="BH283" s="203">
        <f t="shared" si="47"/>
        <v>0</v>
      </c>
      <c r="BI283" s="203">
        <f t="shared" si="48"/>
        <v>0</v>
      </c>
      <c r="BJ283" s="23" t="s">
        <v>156</v>
      </c>
      <c r="BK283" s="203">
        <f t="shared" si="49"/>
        <v>0</v>
      </c>
      <c r="BL283" s="23" t="s">
        <v>242</v>
      </c>
      <c r="BM283" s="23" t="s">
        <v>1592</v>
      </c>
    </row>
    <row r="284" spans="2:65" s="1" customFormat="1" ht="22.5" customHeight="1">
      <c r="B284" s="40"/>
      <c r="C284" s="231" t="s">
        <v>642</v>
      </c>
      <c r="D284" s="231" t="s">
        <v>243</v>
      </c>
      <c r="E284" s="232" t="s">
        <v>639</v>
      </c>
      <c r="F284" s="233" t="s">
        <v>640</v>
      </c>
      <c r="G284" s="234" t="s">
        <v>153</v>
      </c>
      <c r="H284" s="235">
        <v>1</v>
      </c>
      <c r="I284" s="236"/>
      <c r="J284" s="237">
        <f t="shared" si="40"/>
        <v>0</v>
      </c>
      <c r="K284" s="233" t="s">
        <v>191</v>
      </c>
      <c r="L284" s="238"/>
      <c r="M284" s="239" t="s">
        <v>21</v>
      </c>
      <c r="N284" s="240" t="s">
        <v>42</v>
      </c>
      <c r="O284" s="41"/>
      <c r="P284" s="201">
        <f t="shared" si="41"/>
        <v>0</v>
      </c>
      <c r="Q284" s="201">
        <v>2.4000000000000001E-4</v>
      </c>
      <c r="R284" s="201">
        <f t="shared" si="42"/>
        <v>2.4000000000000001E-4</v>
      </c>
      <c r="S284" s="201">
        <v>0</v>
      </c>
      <c r="T284" s="202">
        <f t="shared" si="43"/>
        <v>0</v>
      </c>
      <c r="AR284" s="23" t="s">
        <v>332</v>
      </c>
      <c r="AT284" s="23" t="s">
        <v>243</v>
      </c>
      <c r="AU284" s="23" t="s">
        <v>156</v>
      </c>
      <c r="AY284" s="23" t="s">
        <v>147</v>
      </c>
      <c r="BE284" s="203">
        <f t="shared" si="44"/>
        <v>0</v>
      </c>
      <c r="BF284" s="203">
        <f t="shared" si="45"/>
        <v>0</v>
      </c>
      <c r="BG284" s="203">
        <f t="shared" si="46"/>
        <v>0</v>
      </c>
      <c r="BH284" s="203">
        <f t="shared" si="47"/>
        <v>0</v>
      </c>
      <c r="BI284" s="203">
        <f t="shared" si="48"/>
        <v>0</v>
      </c>
      <c r="BJ284" s="23" t="s">
        <v>156</v>
      </c>
      <c r="BK284" s="203">
        <f t="shared" si="49"/>
        <v>0</v>
      </c>
      <c r="BL284" s="23" t="s">
        <v>242</v>
      </c>
      <c r="BM284" s="23" t="s">
        <v>1593</v>
      </c>
    </row>
    <row r="285" spans="2:65" s="1" customFormat="1" ht="22.5" customHeight="1">
      <c r="B285" s="40"/>
      <c r="C285" s="192" t="s">
        <v>646</v>
      </c>
      <c r="D285" s="192" t="s">
        <v>150</v>
      </c>
      <c r="E285" s="193" t="s">
        <v>643</v>
      </c>
      <c r="F285" s="194" t="s">
        <v>644</v>
      </c>
      <c r="G285" s="195" t="s">
        <v>153</v>
      </c>
      <c r="H285" s="196">
        <v>6</v>
      </c>
      <c r="I285" s="197"/>
      <c r="J285" s="198">
        <f t="shared" si="40"/>
        <v>0</v>
      </c>
      <c r="K285" s="194" t="s">
        <v>191</v>
      </c>
      <c r="L285" s="60"/>
      <c r="M285" s="199" t="s">
        <v>21</v>
      </c>
      <c r="N285" s="200" t="s">
        <v>42</v>
      </c>
      <c r="O285" s="41"/>
      <c r="P285" s="201">
        <f t="shared" si="41"/>
        <v>0</v>
      </c>
      <c r="Q285" s="201">
        <v>0</v>
      </c>
      <c r="R285" s="201">
        <f t="shared" si="42"/>
        <v>0</v>
      </c>
      <c r="S285" s="201">
        <v>0</v>
      </c>
      <c r="T285" s="202">
        <f t="shared" si="43"/>
        <v>0</v>
      </c>
      <c r="AR285" s="23" t="s">
        <v>242</v>
      </c>
      <c r="AT285" s="23" t="s">
        <v>150</v>
      </c>
      <c r="AU285" s="23" t="s">
        <v>156</v>
      </c>
      <c r="AY285" s="23" t="s">
        <v>147</v>
      </c>
      <c r="BE285" s="203">
        <f t="shared" si="44"/>
        <v>0</v>
      </c>
      <c r="BF285" s="203">
        <f t="shared" si="45"/>
        <v>0</v>
      </c>
      <c r="BG285" s="203">
        <f t="shared" si="46"/>
        <v>0</v>
      </c>
      <c r="BH285" s="203">
        <f t="shared" si="47"/>
        <v>0</v>
      </c>
      <c r="BI285" s="203">
        <f t="shared" si="48"/>
        <v>0</v>
      </c>
      <c r="BJ285" s="23" t="s">
        <v>156</v>
      </c>
      <c r="BK285" s="203">
        <f t="shared" si="49"/>
        <v>0</v>
      </c>
      <c r="BL285" s="23" t="s">
        <v>242</v>
      </c>
      <c r="BM285" s="23" t="s">
        <v>1594</v>
      </c>
    </row>
    <row r="286" spans="2:65" s="1" customFormat="1" ht="22.5" customHeight="1">
      <c r="B286" s="40"/>
      <c r="C286" s="231" t="s">
        <v>650</v>
      </c>
      <c r="D286" s="231" t="s">
        <v>243</v>
      </c>
      <c r="E286" s="232" t="s">
        <v>647</v>
      </c>
      <c r="F286" s="233" t="s">
        <v>648</v>
      </c>
      <c r="G286" s="234" t="s">
        <v>471</v>
      </c>
      <c r="H286" s="235">
        <v>6</v>
      </c>
      <c r="I286" s="236"/>
      <c r="J286" s="237">
        <f t="shared" si="40"/>
        <v>0</v>
      </c>
      <c r="K286" s="233" t="s">
        <v>21</v>
      </c>
      <c r="L286" s="238"/>
      <c r="M286" s="239" t="s">
        <v>21</v>
      </c>
      <c r="N286" s="240" t="s">
        <v>42</v>
      </c>
      <c r="O286" s="41"/>
      <c r="P286" s="201">
        <f t="shared" si="41"/>
        <v>0</v>
      </c>
      <c r="Q286" s="201">
        <v>0</v>
      </c>
      <c r="R286" s="201">
        <f t="shared" si="42"/>
        <v>0</v>
      </c>
      <c r="S286" s="201">
        <v>0</v>
      </c>
      <c r="T286" s="202">
        <f t="shared" si="43"/>
        <v>0</v>
      </c>
      <c r="AR286" s="23" t="s">
        <v>332</v>
      </c>
      <c r="AT286" s="23" t="s">
        <v>243</v>
      </c>
      <c r="AU286" s="23" t="s">
        <v>156</v>
      </c>
      <c r="AY286" s="23" t="s">
        <v>147</v>
      </c>
      <c r="BE286" s="203">
        <f t="shared" si="44"/>
        <v>0</v>
      </c>
      <c r="BF286" s="203">
        <f t="shared" si="45"/>
        <v>0</v>
      </c>
      <c r="BG286" s="203">
        <f t="shared" si="46"/>
        <v>0</v>
      </c>
      <c r="BH286" s="203">
        <f t="shared" si="47"/>
        <v>0</v>
      </c>
      <c r="BI286" s="203">
        <f t="shared" si="48"/>
        <v>0</v>
      </c>
      <c r="BJ286" s="23" t="s">
        <v>156</v>
      </c>
      <c r="BK286" s="203">
        <f t="shared" si="49"/>
        <v>0</v>
      </c>
      <c r="BL286" s="23" t="s">
        <v>242</v>
      </c>
      <c r="BM286" s="23" t="s">
        <v>1595</v>
      </c>
    </row>
    <row r="287" spans="2:65" s="1" customFormat="1" ht="22.5" customHeight="1">
      <c r="B287" s="40"/>
      <c r="C287" s="192" t="s">
        <v>654</v>
      </c>
      <c r="D287" s="192" t="s">
        <v>150</v>
      </c>
      <c r="E287" s="193" t="s">
        <v>651</v>
      </c>
      <c r="F287" s="194" t="s">
        <v>652</v>
      </c>
      <c r="G287" s="195" t="s">
        <v>153</v>
      </c>
      <c r="H287" s="196">
        <v>1</v>
      </c>
      <c r="I287" s="197"/>
      <c r="J287" s="198">
        <f t="shared" si="40"/>
        <v>0</v>
      </c>
      <c r="K287" s="194" t="s">
        <v>191</v>
      </c>
      <c r="L287" s="60"/>
      <c r="M287" s="199" t="s">
        <v>21</v>
      </c>
      <c r="N287" s="200" t="s">
        <v>42</v>
      </c>
      <c r="O287" s="41"/>
      <c r="P287" s="201">
        <f t="shared" si="41"/>
        <v>0</v>
      </c>
      <c r="Q287" s="201">
        <v>0</v>
      </c>
      <c r="R287" s="201">
        <f t="shared" si="42"/>
        <v>0</v>
      </c>
      <c r="S287" s="201">
        <v>0</v>
      </c>
      <c r="T287" s="202">
        <f t="shared" si="43"/>
        <v>0</v>
      </c>
      <c r="AR287" s="23" t="s">
        <v>242</v>
      </c>
      <c r="AT287" s="23" t="s">
        <v>150</v>
      </c>
      <c r="AU287" s="23" t="s">
        <v>156</v>
      </c>
      <c r="AY287" s="23" t="s">
        <v>147</v>
      </c>
      <c r="BE287" s="203">
        <f t="shared" si="44"/>
        <v>0</v>
      </c>
      <c r="BF287" s="203">
        <f t="shared" si="45"/>
        <v>0</v>
      </c>
      <c r="BG287" s="203">
        <f t="shared" si="46"/>
        <v>0</v>
      </c>
      <c r="BH287" s="203">
        <f t="shared" si="47"/>
        <v>0</v>
      </c>
      <c r="BI287" s="203">
        <f t="shared" si="48"/>
        <v>0</v>
      </c>
      <c r="BJ287" s="23" t="s">
        <v>156</v>
      </c>
      <c r="BK287" s="203">
        <f t="shared" si="49"/>
        <v>0</v>
      </c>
      <c r="BL287" s="23" t="s">
        <v>242</v>
      </c>
      <c r="BM287" s="23" t="s">
        <v>1596</v>
      </c>
    </row>
    <row r="288" spans="2:65" s="1" customFormat="1" ht="22.5" customHeight="1">
      <c r="B288" s="40"/>
      <c r="C288" s="231" t="s">
        <v>658</v>
      </c>
      <c r="D288" s="231" t="s">
        <v>243</v>
      </c>
      <c r="E288" s="232" t="s">
        <v>655</v>
      </c>
      <c r="F288" s="233" t="s">
        <v>656</v>
      </c>
      <c r="G288" s="234" t="s">
        <v>21</v>
      </c>
      <c r="H288" s="235">
        <v>1</v>
      </c>
      <c r="I288" s="236"/>
      <c r="J288" s="237">
        <f t="shared" si="40"/>
        <v>0</v>
      </c>
      <c r="K288" s="233" t="s">
        <v>21</v>
      </c>
      <c r="L288" s="238"/>
      <c r="M288" s="239" t="s">
        <v>21</v>
      </c>
      <c r="N288" s="240" t="s">
        <v>42</v>
      </c>
      <c r="O288" s="41"/>
      <c r="P288" s="201">
        <f t="shared" si="41"/>
        <v>0</v>
      </c>
      <c r="Q288" s="201">
        <v>0</v>
      </c>
      <c r="R288" s="201">
        <f t="shared" si="42"/>
        <v>0</v>
      </c>
      <c r="S288" s="201">
        <v>0</v>
      </c>
      <c r="T288" s="202">
        <f t="shared" si="43"/>
        <v>0</v>
      </c>
      <c r="AR288" s="23" t="s">
        <v>332</v>
      </c>
      <c r="AT288" s="23" t="s">
        <v>243</v>
      </c>
      <c r="AU288" s="23" t="s">
        <v>156</v>
      </c>
      <c r="AY288" s="23" t="s">
        <v>147</v>
      </c>
      <c r="BE288" s="203">
        <f t="shared" si="44"/>
        <v>0</v>
      </c>
      <c r="BF288" s="203">
        <f t="shared" si="45"/>
        <v>0</v>
      </c>
      <c r="BG288" s="203">
        <f t="shared" si="46"/>
        <v>0</v>
      </c>
      <c r="BH288" s="203">
        <f t="shared" si="47"/>
        <v>0</v>
      </c>
      <c r="BI288" s="203">
        <f t="shared" si="48"/>
        <v>0</v>
      </c>
      <c r="BJ288" s="23" t="s">
        <v>156</v>
      </c>
      <c r="BK288" s="203">
        <f t="shared" si="49"/>
        <v>0</v>
      </c>
      <c r="BL288" s="23" t="s">
        <v>242</v>
      </c>
      <c r="BM288" s="23" t="s">
        <v>1597</v>
      </c>
    </row>
    <row r="289" spans="2:65" s="1" customFormat="1" ht="22.5" customHeight="1">
      <c r="B289" s="40"/>
      <c r="C289" s="192" t="s">
        <v>663</v>
      </c>
      <c r="D289" s="192" t="s">
        <v>150</v>
      </c>
      <c r="E289" s="193" t="s">
        <v>664</v>
      </c>
      <c r="F289" s="194" t="s">
        <v>665</v>
      </c>
      <c r="G289" s="195" t="s">
        <v>471</v>
      </c>
      <c r="H289" s="196">
        <v>1</v>
      </c>
      <c r="I289" s="197"/>
      <c r="J289" s="198">
        <f t="shared" si="40"/>
        <v>0</v>
      </c>
      <c r="K289" s="194" t="s">
        <v>21</v>
      </c>
      <c r="L289" s="60"/>
      <c r="M289" s="199" t="s">
        <v>21</v>
      </c>
      <c r="N289" s="200" t="s">
        <v>42</v>
      </c>
      <c r="O289" s="41"/>
      <c r="P289" s="201">
        <f t="shared" si="41"/>
        <v>0</v>
      </c>
      <c r="Q289" s="201">
        <v>0</v>
      </c>
      <c r="R289" s="201">
        <f t="shared" si="42"/>
        <v>0</v>
      </c>
      <c r="S289" s="201">
        <v>0</v>
      </c>
      <c r="T289" s="202">
        <f t="shared" si="43"/>
        <v>0</v>
      </c>
      <c r="AR289" s="23" t="s">
        <v>242</v>
      </c>
      <c r="AT289" s="23" t="s">
        <v>150</v>
      </c>
      <c r="AU289" s="23" t="s">
        <v>156</v>
      </c>
      <c r="AY289" s="23" t="s">
        <v>147</v>
      </c>
      <c r="BE289" s="203">
        <f t="shared" si="44"/>
        <v>0</v>
      </c>
      <c r="BF289" s="203">
        <f t="shared" si="45"/>
        <v>0</v>
      </c>
      <c r="BG289" s="203">
        <f t="shared" si="46"/>
        <v>0</v>
      </c>
      <c r="BH289" s="203">
        <f t="shared" si="47"/>
        <v>0</v>
      </c>
      <c r="BI289" s="203">
        <f t="shared" si="48"/>
        <v>0</v>
      </c>
      <c r="BJ289" s="23" t="s">
        <v>156</v>
      </c>
      <c r="BK289" s="203">
        <f t="shared" si="49"/>
        <v>0</v>
      </c>
      <c r="BL289" s="23" t="s">
        <v>242</v>
      </c>
      <c r="BM289" s="23" t="s">
        <v>1598</v>
      </c>
    </row>
    <row r="290" spans="2:65" s="1" customFormat="1" ht="22.5" customHeight="1">
      <c r="B290" s="40"/>
      <c r="C290" s="231" t="s">
        <v>667</v>
      </c>
      <c r="D290" s="231" t="s">
        <v>243</v>
      </c>
      <c r="E290" s="232" t="s">
        <v>668</v>
      </c>
      <c r="F290" s="233" t="s">
        <v>669</v>
      </c>
      <c r="G290" s="234" t="s">
        <v>471</v>
      </c>
      <c r="H290" s="235">
        <v>1</v>
      </c>
      <c r="I290" s="236"/>
      <c r="J290" s="237">
        <f t="shared" si="40"/>
        <v>0</v>
      </c>
      <c r="K290" s="233" t="s">
        <v>21</v>
      </c>
      <c r="L290" s="238"/>
      <c r="M290" s="239" t="s">
        <v>21</v>
      </c>
      <c r="N290" s="240" t="s">
        <v>42</v>
      </c>
      <c r="O290" s="41"/>
      <c r="P290" s="201">
        <f t="shared" si="41"/>
        <v>0</v>
      </c>
      <c r="Q290" s="201">
        <v>0</v>
      </c>
      <c r="R290" s="201">
        <f t="shared" si="42"/>
        <v>0</v>
      </c>
      <c r="S290" s="201">
        <v>0</v>
      </c>
      <c r="T290" s="202">
        <f t="shared" si="43"/>
        <v>0</v>
      </c>
      <c r="AR290" s="23" t="s">
        <v>332</v>
      </c>
      <c r="AT290" s="23" t="s">
        <v>243</v>
      </c>
      <c r="AU290" s="23" t="s">
        <v>156</v>
      </c>
      <c r="AY290" s="23" t="s">
        <v>147</v>
      </c>
      <c r="BE290" s="203">
        <f t="shared" si="44"/>
        <v>0</v>
      </c>
      <c r="BF290" s="203">
        <f t="shared" si="45"/>
        <v>0</v>
      </c>
      <c r="BG290" s="203">
        <f t="shared" si="46"/>
        <v>0</v>
      </c>
      <c r="BH290" s="203">
        <f t="shared" si="47"/>
        <v>0</v>
      </c>
      <c r="BI290" s="203">
        <f t="shared" si="48"/>
        <v>0</v>
      </c>
      <c r="BJ290" s="23" t="s">
        <v>156</v>
      </c>
      <c r="BK290" s="203">
        <f t="shared" si="49"/>
        <v>0</v>
      </c>
      <c r="BL290" s="23" t="s">
        <v>242</v>
      </c>
      <c r="BM290" s="23" t="s">
        <v>1599</v>
      </c>
    </row>
    <row r="291" spans="2:65" s="1" customFormat="1" ht="22.5" customHeight="1">
      <c r="B291" s="40"/>
      <c r="C291" s="192" t="s">
        <v>671</v>
      </c>
      <c r="D291" s="192" t="s">
        <v>150</v>
      </c>
      <c r="E291" s="193" t="s">
        <v>672</v>
      </c>
      <c r="F291" s="194" t="s">
        <v>673</v>
      </c>
      <c r="G291" s="195" t="s">
        <v>471</v>
      </c>
      <c r="H291" s="196">
        <v>1</v>
      </c>
      <c r="I291" s="197"/>
      <c r="J291" s="198">
        <f t="shared" si="40"/>
        <v>0</v>
      </c>
      <c r="K291" s="194" t="s">
        <v>21</v>
      </c>
      <c r="L291" s="60"/>
      <c r="M291" s="199" t="s">
        <v>21</v>
      </c>
      <c r="N291" s="200" t="s">
        <v>42</v>
      </c>
      <c r="O291" s="41"/>
      <c r="P291" s="201">
        <f t="shared" si="41"/>
        <v>0</v>
      </c>
      <c r="Q291" s="201">
        <v>0</v>
      </c>
      <c r="R291" s="201">
        <f t="shared" si="42"/>
        <v>0</v>
      </c>
      <c r="S291" s="201">
        <v>0</v>
      </c>
      <c r="T291" s="202">
        <f t="shared" si="43"/>
        <v>0</v>
      </c>
      <c r="AR291" s="23" t="s">
        <v>242</v>
      </c>
      <c r="AT291" s="23" t="s">
        <v>150</v>
      </c>
      <c r="AU291" s="23" t="s">
        <v>156</v>
      </c>
      <c r="AY291" s="23" t="s">
        <v>147</v>
      </c>
      <c r="BE291" s="203">
        <f t="shared" si="44"/>
        <v>0</v>
      </c>
      <c r="BF291" s="203">
        <f t="shared" si="45"/>
        <v>0</v>
      </c>
      <c r="BG291" s="203">
        <f t="shared" si="46"/>
        <v>0</v>
      </c>
      <c r="BH291" s="203">
        <f t="shared" si="47"/>
        <v>0</v>
      </c>
      <c r="BI291" s="203">
        <f t="shared" si="48"/>
        <v>0</v>
      </c>
      <c r="BJ291" s="23" t="s">
        <v>156</v>
      </c>
      <c r="BK291" s="203">
        <f t="shared" si="49"/>
        <v>0</v>
      </c>
      <c r="BL291" s="23" t="s">
        <v>242</v>
      </c>
      <c r="BM291" s="23" t="s">
        <v>1600</v>
      </c>
    </row>
    <row r="292" spans="2:65" s="1" customFormat="1" ht="22.5" customHeight="1">
      <c r="B292" s="40"/>
      <c r="C292" s="231" t="s">
        <v>675</v>
      </c>
      <c r="D292" s="231" t="s">
        <v>243</v>
      </c>
      <c r="E292" s="232" t="s">
        <v>676</v>
      </c>
      <c r="F292" s="233" t="s">
        <v>677</v>
      </c>
      <c r="G292" s="234" t="s">
        <v>471</v>
      </c>
      <c r="H292" s="235">
        <v>1</v>
      </c>
      <c r="I292" s="236"/>
      <c r="J292" s="237">
        <f t="shared" si="40"/>
        <v>0</v>
      </c>
      <c r="K292" s="233" t="s">
        <v>21</v>
      </c>
      <c r="L292" s="238"/>
      <c r="M292" s="239" t="s">
        <v>21</v>
      </c>
      <c r="N292" s="240" t="s">
        <v>42</v>
      </c>
      <c r="O292" s="41"/>
      <c r="P292" s="201">
        <f t="shared" si="41"/>
        <v>0</v>
      </c>
      <c r="Q292" s="201">
        <v>0</v>
      </c>
      <c r="R292" s="201">
        <f t="shared" si="42"/>
        <v>0</v>
      </c>
      <c r="S292" s="201">
        <v>0</v>
      </c>
      <c r="T292" s="202">
        <f t="shared" si="43"/>
        <v>0</v>
      </c>
      <c r="AR292" s="23" t="s">
        <v>332</v>
      </c>
      <c r="AT292" s="23" t="s">
        <v>243</v>
      </c>
      <c r="AU292" s="23" t="s">
        <v>156</v>
      </c>
      <c r="AY292" s="23" t="s">
        <v>147</v>
      </c>
      <c r="BE292" s="203">
        <f t="shared" si="44"/>
        <v>0</v>
      </c>
      <c r="BF292" s="203">
        <f t="shared" si="45"/>
        <v>0</v>
      </c>
      <c r="BG292" s="203">
        <f t="shared" si="46"/>
        <v>0</v>
      </c>
      <c r="BH292" s="203">
        <f t="shared" si="47"/>
        <v>0</v>
      </c>
      <c r="BI292" s="203">
        <f t="shared" si="48"/>
        <v>0</v>
      </c>
      <c r="BJ292" s="23" t="s">
        <v>156</v>
      </c>
      <c r="BK292" s="203">
        <f t="shared" si="49"/>
        <v>0</v>
      </c>
      <c r="BL292" s="23" t="s">
        <v>242</v>
      </c>
      <c r="BM292" s="23" t="s">
        <v>1601</v>
      </c>
    </row>
    <row r="293" spans="2:65" s="1" customFormat="1" ht="22.5" customHeight="1">
      <c r="B293" s="40"/>
      <c r="C293" s="192" t="s">
        <v>679</v>
      </c>
      <c r="D293" s="192" t="s">
        <v>150</v>
      </c>
      <c r="E293" s="193" t="s">
        <v>680</v>
      </c>
      <c r="F293" s="194" t="s">
        <v>681</v>
      </c>
      <c r="G293" s="195" t="s">
        <v>153</v>
      </c>
      <c r="H293" s="196">
        <v>1</v>
      </c>
      <c r="I293" s="197"/>
      <c r="J293" s="198">
        <f t="shared" si="40"/>
        <v>0</v>
      </c>
      <c r="K293" s="194" t="s">
        <v>191</v>
      </c>
      <c r="L293" s="60"/>
      <c r="M293" s="199" t="s">
        <v>21</v>
      </c>
      <c r="N293" s="200" t="s">
        <v>42</v>
      </c>
      <c r="O293" s="41"/>
      <c r="P293" s="201">
        <f t="shared" si="41"/>
        <v>0</v>
      </c>
      <c r="Q293" s="201">
        <v>0</v>
      </c>
      <c r="R293" s="201">
        <f t="shared" si="42"/>
        <v>0</v>
      </c>
      <c r="S293" s="201">
        <v>0</v>
      </c>
      <c r="T293" s="202">
        <f t="shared" si="43"/>
        <v>0</v>
      </c>
      <c r="AR293" s="23" t="s">
        <v>242</v>
      </c>
      <c r="AT293" s="23" t="s">
        <v>150</v>
      </c>
      <c r="AU293" s="23" t="s">
        <v>156</v>
      </c>
      <c r="AY293" s="23" t="s">
        <v>147</v>
      </c>
      <c r="BE293" s="203">
        <f t="shared" si="44"/>
        <v>0</v>
      </c>
      <c r="BF293" s="203">
        <f t="shared" si="45"/>
        <v>0</v>
      </c>
      <c r="BG293" s="203">
        <f t="shared" si="46"/>
        <v>0</v>
      </c>
      <c r="BH293" s="203">
        <f t="shared" si="47"/>
        <v>0</v>
      </c>
      <c r="BI293" s="203">
        <f t="shared" si="48"/>
        <v>0</v>
      </c>
      <c r="BJ293" s="23" t="s">
        <v>156</v>
      </c>
      <c r="BK293" s="203">
        <f t="shared" si="49"/>
        <v>0</v>
      </c>
      <c r="BL293" s="23" t="s">
        <v>242</v>
      </c>
      <c r="BM293" s="23" t="s">
        <v>1602</v>
      </c>
    </row>
    <row r="294" spans="2:65" s="1" customFormat="1" ht="40.5">
      <c r="B294" s="40"/>
      <c r="C294" s="62"/>
      <c r="D294" s="206" t="s">
        <v>329</v>
      </c>
      <c r="E294" s="62"/>
      <c r="F294" s="258" t="s">
        <v>683</v>
      </c>
      <c r="G294" s="62"/>
      <c r="H294" s="62"/>
      <c r="I294" s="162"/>
      <c r="J294" s="62"/>
      <c r="K294" s="62"/>
      <c r="L294" s="60"/>
      <c r="M294" s="256"/>
      <c r="N294" s="41"/>
      <c r="O294" s="41"/>
      <c r="P294" s="41"/>
      <c r="Q294" s="41"/>
      <c r="R294" s="41"/>
      <c r="S294" s="41"/>
      <c r="T294" s="77"/>
      <c r="AT294" s="23" t="s">
        <v>329</v>
      </c>
      <c r="AU294" s="23" t="s">
        <v>156</v>
      </c>
    </row>
    <row r="295" spans="2:65" s="1" customFormat="1" ht="22.5" customHeight="1">
      <c r="B295" s="40"/>
      <c r="C295" s="192" t="s">
        <v>684</v>
      </c>
      <c r="D295" s="192" t="s">
        <v>150</v>
      </c>
      <c r="E295" s="193" t="s">
        <v>685</v>
      </c>
      <c r="F295" s="194" t="s">
        <v>1603</v>
      </c>
      <c r="G295" s="195" t="s">
        <v>661</v>
      </c>
      <c r="H295" s="196">
        <v>1</v>
      </c>
      <c r="I295" s="197"/>
      <c r="J295" s="198">
        <f>ROUND(I295*H295,2)</f>
        <v>0</v>
      </c>
      <c r="K295" s="194" t="s">
        <v>21</v>
      </c>
      <c r="L295" s="60"/>
      <c r="M295" s="199" t="s">
        <v>21</v>
      </c>
      <c r="N295" s="200" t="s">
        <v>42</v>
      </c>
      <c r="O295" s="41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AR295" s="23" t="s">
        <v>242</v>
      </c>
      <c r="AT295" s="23" t="s">
        <v>150</v>
      </c>
      <c r="AU295" s="23" t="s">
        <v>156</v>
      </c>
      <c r="AY295" s="23" t="s">
        <v>147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23" t="s">
        <v>156</v>
      </c>
      <c r="BK295" s="203">
        <f>ROUND(I295*H295,2)</f>
        <v>0</v>
      </c>
      <c r="BL295" s="23" t="s">
        <v>242</v>
      </c>
      <c r="BM295" s="23" t="s">
        <v>1604</v>
      </c>
    </row>
    <row r="296" spans="2:65" s="1" customFormat="1" ht="22.5" customHeight="1">
      <c r="B296" s="40"/>
      <c r="C296" s="192" t="s">
        <v>689</v>
      </c>
      <c r="D296" s="192" t="s">
        <v>150</v>
      </c>
      <c r="E296" s="193" t="s">
        <v>690</v>
      </c>
      <c r="F296" s="194" t="s">
        <v>691</v>
      </c>
      <c r="G296" s="195" t="s">
        <v>661</v>
      </c>
      <c r="H296" s="196">
        <v>1</v>
      </c>
      <c r="I296" s="197"/>
      <c r="J296" s="198">
        <f>ROUND(I296*H296,2)</f>
        <v>0</v>
      </c>
      <c r="K296" s="194" t="s">
        <v>21</v>
      </c>
      <c r="L296" s="60"/>
      <c r="M296" s="199" t="s">
        <v>21</v>
      </c>
      <c r="N296" s="200" t="s">
        <v>42</v>
      </c>
      <c r="O296" s="41"/>
      <c r="P296" s="201">
        <f>O296*H296</f>
        <v>0</v>
      </c>
      <c r="Q296" s="201">
        <v>0</v>
      </c>
      <c r="R296" s="201">
        <f>Q296*H296</f>
        <v>0</v>
      </c>
      <c r="S296" s="201">
        <v>0</v>
      </c>
      <c r="T296" s="202">
        <f>S296*H296</f>
        <v>0</v>
      </c>
      <c r="AR296" s="23" t="s">
        <v>242</v>
      </c>
      <c r="AT296" s="23" t="s">
        <v>150</v>
      </c>
      <c r="AU296" s="23" t="s">
        <v>156</v>
      </c>
      <c r="AY296" s="23" t="s">
        <v>147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23" t="s">
        <v>156</v>
      </c>
      <c r="BK296" s="203">
        <f>ROUND(I296*H296,2)</f>
        <v>0</v>
      </c>
      <c r="BL296" s="23" t="s">
        <v>242</v>
      </c>
      <c r="BM296" s="23" t="s">
        <v>1605</v>
      </c>
    </row>
    <row r="297" spans="2:65" s="1" customFormat="1" ht="22.5" customHeight="1">
      <c r="B297" s="40"/>
      <c r="C297" s="192" t="s">
        <v>693</v>
      </c>
      <c r="D297" s="192" t="s">
        <v>150</v>
      </c>
      <c r="E297" s="193" t="s">
        <v>694</v>
      </c>
      <c r="F297" s="194" t="s">
        <v>695</v>
      </c>
      <c r="G297" s="195" t="s">
        <v>369</v>
      </c>
      <c r="H297" s="257"/>
      <c r="I297" s="197"/>
      <c r="J297" s="198">
        <f>ROUND(I297*H297,2)</f>
        <v>0</v>
      </c>
      <c r="K297" s="194" t="s">
        <v>191</v>
      </c>
      <c r="L297" s="60"/>
      <c r="M297" s="199" t="s">
        <v>21</v>
      </c>
      <c r="N297" s="200" t="s">
        <v>42</v>
      </c>
      <c r="O297" s="41"/>
      <c r="P297" s="201">
        <f>O297*H297</f>
        <v>0</v>
      </c>
      <c r="Q297" s="201">
        <v>0</v>
      </c>
      <c r="R297" s="201">
        <f>Q297*H297</f>
        <v>0</v>
      </c>
      <c r="S297" s="201">
        <v>0</v>
      </c>
      <c r="T297" s="202">
        <f>S297*H297</f>
        <v>0</v>
      </c>
      <c r="AR297" s="23" t="s">
        <v>242</v>
      </c>
      <c r="AT297" s="23" t="s">
        <v>150</v>
      </c>
      <c r="AU297" s="23" t="s">
        <v>156</v>
      </c>
      <c r="AY297" s="23" t="s">
        <v>147</v>
      </c>
      <c r="BE297" s="203">
        <f>IF(N297="základní",J297,0)</f>
        <v>0</v>
      </c>
      <c r="BF297" s="203">
        <f>IF(N297="snížená",J297,0)</f>
        <v>0</v>
      </c>
      <c r="BG297" s="203">
        <f>IF(N297="zákl. přenesená",J297,0)</f>
        <v>0</v>
      </c>
      <c r="BH297" s="203">
        <f>IF(N297="sníž. přenesená",J297,0)</f>
        <v>0</v>
      </c>
      <c r="BI297" s="203">
        <f>IF(N297="nulová",J297,0)</f>
        <v>0</v>
      </c>
      <c r="BJ297" s="23" t="s">
        <v>156</v>
      </c>
      <c r="BK297" s="203">
        <f>ROUND(I297*H297,2)</f>
        <v>0</v>
      </c>
      <c r="BL297" s="23" t="s">
        <v>242</v>
      </c>
      <c r="BM297" s="23" t="s">
        <v>1606</v>
      </c>
    </row>
    <row r="298" spans="2:65" s="10" customFormat="1" ht="29.85" customHeight="1">
      <c r="B298" s="175"/>
      <c r="C298" s="176"/>
      <c r="D298" s="189" t="s">
        <v>69</v>
      </c>
      <c r="E298" s="190" t="s">
        <v>697</v>
      </c>
      <c r="F298" s="190" t="s">
        <v>698</v>
      </c>
      <c r="G298" s="176"/>
      <c r="H298" s="176"/>
      <c r="I298" s="179"/>
      <c r="J298" s="191">
        <f>BK298</f>
        <v>0</v>
      </c>
      <c r="K298" s="176"/>
      <c r="L298" s="181"/>
      <c r="M298" s="182"/>
      <c r="N298" s="183"/>
      <c r="O298" s="183"/>
      <c r="P298" s="184">
        <f>SUM(P299:P307)</f>
        <v>0</v>
      </c>
      <c r="Q298" s="183"/>
      <c r="R298" s="184">
        <f>SUM(R299:R307)</f>
        <v>0.7700958</v>
      </c>
      <c r="S298" s="183"/>
      <c r="T298" s="185">
        <f>SUM(T299:T307)</f>
        <v>1.665</v>
      </c>
      <c r="AR298" s="186" t="s">
        <v>156</v>
      </c>
      <c r="AT298" s="187" t="s">
        <v>69</v>
      </c>
      <c r="AU298" s="187" t="s">
        <v>78</v>
      </c>
      <c r="AY298" s="186" t="s">
        <v>147</v>
      </c>
      <c r="BK298" s="188">
        <f>SUM(BK299:BK307)</f>
        <v>0</v>
      </c>
    </row>
    <row r="299" spans="2:65" s="1" customFormat="1" ht="22.5" customHeight="1">
      <c r="B299" s="40"/>
      <c r="C299" s="192" t="s">
        <v>699</v>
      </c>
      <c r="D299" s="192" t="s">
        <v>150</v>
      </c>
      <c r="E299" s="193" t="s">
        <v>700</v>
      </c>
      <c r="F299" s="194" t="s">
        <v>701</v>
      </c>
      <c r="G299" s="195" t="s">
        <v>165</v>
      </c>
      <c r="H299" s="196">
        <v>55.5</v>
      </c>
      <c r="I299" s="197"/>
      <c r="J299" s="198">
        <f>ROUND(I299*H299,2)</f>
        <v>0</v>
      </c>
      <c r="K299" s="194" t="s">
        <v>154</v>
      </c>
      <c r="L299" s="60"/>
      <c r="M299" s="199" t="s">
        <v>21</v>
      </c>
      <c r="N299" s="200" t="s">
        <v>42</v>
      </c>
      <c r="O299" s="41"/>
      <c r="P299" s="201">
        <f>O299*H299</f>
        <v>0</v>
      </c>
      <c r="Q299" s="201">
        <v>1.38756E-2</v>
      </c>
      <c r="R299" s="201">
        <f>Q299*H299</f>
        <v>0.7700958</v>
      </c>
      <c r="S299" s="201">
        <v>0</v>
      </c>
      <c r="T299" s="202">
        <f>S299*H299</f>
        <v>0</v>
      </c>
      <c r="AR299" s="23" t="s">
        <v>242</v>
      </c>
      <c r="AT299" s="23" t="s">
        <v>150</v>
      </c>
      <c r="AU299" s="23" t="s">
        <v>156</v>
      </c>
      <c r="AY299" s="23" t="s">
        <v>147</v>
      </c>
      <c r="BE299" s="203">
        <f>IF(N299="základní",J299,0)</f>
        <v>0</v>
      </c>
      <c r="BF299" s="203">
        <f>IF(N299="snížená",J299,0)</f>
        <v>0</v>
      </c>
      <c r="BG299" s="203">
        <f>IF(N299="zákl. přenesená",J299,0)</f>
        <v>0</v>
      </c>
      <c r="BH299" s="203">
        <f>IF(N299="sníž. přenesená",J299,0)</f>
        <v>0</v>
      </c>
      <c r="BI299" s="203">
        <f>IF(N299="nulová",J299,0)</f>
        <v>0</v>
      </c>
      <c r="BJ299" s="23" t="s">
        <v>156</v>
      </c>
      <c r="BK299" s="203">
        <f>ROUND(I299*H299,2)</f>
        <v>0</v>
      </c>
      <c r="BL299" s="23" t="s">
        <v>242</v>
      </c>
      <c r="BM299" s="23" t="s">
        <v>1607</v>
      </c>
    </row>
    <row r="300" spans="2:65" s="11" customFormat="1" ht="13.5">
      <c r="B300" s="204"/>
      <c r="C300" s="205"/>
      <c r="D300" s="206" t="s">
        <v>158</v>
      </c>
      <c r="E300" s="207" t="s">
        <v>21</v>
      </c>
      <c r="F300" s="208" t="s">
        <v>703</v>
      </c>
      <c r="G300" s="205"/>
      <c r="H300" s="209">
        <v>55.5</v>
      </c>
      <c r="I300" s="210"/>
      <c r="J300" s="205"/>
      <c r="K300" s="205"/>
      <c r="L300" s="211"/>
      <c r="M300" s="212"/>
      <c r="N300" s="213"/>
      <c r="O300" s="213"/>
      <c r="P300" s="213"/>
      <c r="Q300" s="213"/>
      <c r="R300" s="213"/>
      <c r="S300" s="213"/>
      <c r="T300" s="214"/>
      <c r="AT300" s="215" t="s">
        <v>158</v>
      </c>
      <c r="AU300" s="215" t="s">
        <v>156</v>
      </c>
      <c r="AV300" s="11" t="s">
        <v>156</v>
      </c>
      <c r="AW300" s="11" t="s">
        <v>34</v>
      </c>
      <c r="AX300" s="11" t="s">
        <v>78</v>
      </c>
      <c r="AY300" s="215" t="s">
        <v>147</v>
      </c>
    </row>
    <row r="301" spans="2:65" s="1" customFormat="1" ht="22.5" customHeight="1">
      <c r="B301" s="40"/>
      <c r="C301" s="192" t="s">
        <v>704</v>
      </c>
      <c r="D301" s="192" t="s">
        <v>150</v>
      </c>
      <c r="E301" s="193" t="s">
        <v>705</v>
      </c>
      <c r="F301" s="194" t="s">
        <v>706</v>
      </c>
      <c r="G301" s="195" t="s">
        <v>165</v>
      </c>
      <c r="H301" s="196">
        <v>55.5</v>
      </c>
      <c r="I301" s="197"/>
      <c r="J301" s="198">
        <f>ROUND(I301*H301,2)</f>
        <v>0</v>
      </c>
      <c r="K301" s="194" t="s">
        <v>154</v>
      </c>
      <c r="L301" s="60"/>
      <c r="M301" s="199" t="s">
        <v>21</v>
      </c>
      <c r="N301" s="200" t="s">
        <v>42</v>
      </c>
      <c r="O301" s="41"/>
      <c r="P301" s="201">
        <f>O301*H301</f>
        <v>0</v>
      </c>
      <c r="Q301" s="201">
        <v>0</v>
      </c>
      <c r="R301" s="201">
        <f>Q301*H301</f>
        <v>0</v>
      </c>
      <c r="S301" s="201">
        <v>0.03</v>
      </c>
      <c r="T301" s="202">
        <f>S301*H301</f>
        <v>1.665</v>
      </c>
      <c r="AR301" s="23" t="s">
        <v>242</v>
      </c>
      <c r="AT301" s="23" t="s">
        <v>150</v>
      </c>
      <c r="AU301" s="23" t="s">
        <v>156</v>
      </c>
      <c r="AY301" s="23" t="s">
        <v>147</v>
      </c>
      <c r="BE301" s="203">
        <f>IF(N301="základní",J301,0)</f>
        <v>0</v>
      </c>
      <c r="BF301" s="203">
        <f>IF(N301="snížená",J301,0)</f>
        <v>0</v>
      </c>
      <c r="BG301" s="203">
        <f>IF(N301="zákl. přenesená",J301,0)</f>
        <v>0</v>
      </c>
      <c r="BH301" s="203">
        <f>IF(N301="sníž. přenesená",J301,0)</f>
        <v>0</v>
      </c>
      <c r="BI301" s="203">
        <f>IF(N301="nulová",J301,0)</f>
        <v>0</v>
      </c>
      <c r="BJ301" s="23" t="s">
        <v>156</v>
      </c>
      <c r="BK301" s="203">
        <f>ROUND(I301*H301,2)</f>
        <v>0</v>
      </c>
      <c r="BL301" s="23" t="s">
        <v>242</v>
      </c>
      <c r="BM301" s="23" t="s">
        <v>1608</v>
      </c>
    </row>
    <row r="302" spans="2:65" s="11" customFormat="1" ht="13.5">
      <c r="B302" s="204"/>
      <c r="C302" s="205"/>
      <c r="D302" s="216" t="s">
        <v>158</v>
      </c>
      <c r="E302" s="217" t="s">
        <v>21</v>
      </c>
      <c r="F302" s="218" t="s">
        <v>708</v>
      </c>
      <c r="G302" s="205"/>
      <c r="H302" s="219">
        <v>10.91</v>
      </c>
      <c r="I302" s="210"/>
      <c r="J302" s="205"/>
      <c r="K302" s="205"/>
      <c r="L302" s="211"/>
      <c r="M302" s="212"/>
      <c r="N302" s="213"/>
      <c r="O302" s="213"/>
      <c r="P302" s="213"/>
      <c r="Q302" s="213"/>
      <c r="R302" s="213"/>
      <c r="S302" s="213"/>
      <c r="T302" s="214"/>
      <c r="AT302" s="215" t="s">
        <v>158</v>
      </c>
      <c r="AU302" s="215" t="s">
        <v>156</v>
      </c>
      <c r="AV302" s="11" t="s">
        <v>156</v>
      </c>
      <c r="AW302" s="11" t="s">
        <v>34</v>
      </c>
      <c r="AX302" s="11" t="s">
        <v>70</v>
      </c>
      <c r="AY302" s="215" t="s">
        <v>147</v>
      </c>
    </row>
    <row r="303" spans="2:65" s="11" customFormat="1" ht="13.5">
      <c r="B303" s="204"/>
      <c r="C303" s="205"/>
      <c r="D303" s="216" t="s">
        <v>158</v>
      </c>
      <c r="E303" s="217" t="s">
        <v>21</v>
      </c>
      <c r="F303" s="218" t="s">
        <v>709</v>
      </c>
      <c r="G303" s="205"/>
      <c r="H303" s="219">
        <v>19.513000000000002</v>
      </c>
      <c r="I303" s="210"/>
      <c r="J303" s="205"/>
      <c r="K303" s="205"/>
      <c r="L303" s="211"/>
      <c r="M303" s="212"/>
      <c r="N303" s="213"/>
      <c r="O303" s="213"/>
      <c r="P303" s="213"/>
      <c r="Q303" s="213"/>
      <c r="R303" s="213"/>
      <c r="S303" s="213"/>
      <c r="T303" s="214"/>
      <c r="AT303" s="215" t="s">
        <v>158</v>
      </c>
      <c r="AU303" s="215" t="s">
        <v>156</v>
      </c>
      <c r="AV303" s="11" t="s">
        <v>156</v>
      </c>
      <c r="AW303" s="11" t="s">
        <v>34</v>
      </c>
      <c r="AX303" s="11" t="s">
        <v>70</v>
      </c>
      <c r="AY303" s="215" t="s">
        <v>147</v>
      </c>
    </row>
    <row r="304" spans="2:65" s="11" customFormat="1" ht="13.5">
      <c r="B304" s="204"/>
      <c r="C304" s="205"/>
      <c r="D304" s="216" t="s">
        <v>158</v>
      </c>
      <c r="E304" s="217" t="s">
        <v>21</v>
      </c>
      <c r="F304" s="218" t="s">
        <v>710</v>
      </c>
      <c r="G304" s="205"/>
      <c r="H304" s="219">
        <v>10.965</v>
      </c>
      <c r="I304" s="210"/>
      <c r="J304" s="205"/>
      <c r="K304" s="205"/>
      <c r="L304" s="211"/>
      <c r="M304" s="212"/>
      <c r="N304" s="213"/>
      <c r="O304" s="213"/>
      <c r="P304" s="213"/>
      <c r="Q304" s="213"/>
      <c r="R304" s="213"/>
      <c r="S304" s="213"/>
      <c r="T304" s="214"/>
      <c r="AT304" s="215" t="s">
        <v>158</v>
      </c>
      <c r="AU304" s="215" t="s">
        <v>156</v>
      </c>
      <c r="AV304" s="11" t="s">
        <v>156</v>
      </c>
      <c r="AW304" s="11" t="s">
        <v>34</v>
      </c>
      <c r="AX304" s="11" t="s">
        <v>70</v>
      </c>
      <c r="AY304" s="215" t="s">
        <v>147</v>
      </c>
    </row>
    <row r="305" spans="2:65" s="11" customFormat="1" ht="13.5">
      <c r="B305" s="204"/>
      <c r="C305" s="205"/>
      <c r="D305" s="216" t="s">
        <v>158</v>
      </c>
      <c r="E305" s="217" t="s">
        <v>21</v>
      </c>
      <c r="F305" s="218" t="s">
        <v>711</v>
      </c>
      <c r="G305" s="205"/>
      <c r="H305" s="219">
        <v>14.112</v>
      </c>
      <c r="I305" s="210"/>
      <c r="J305" s="205"/>
      <c r="K305" s="205"/>
      <c r="L305" s="211"/>
      <c r="M305" s="212"/>
      <c r="N305" s="213"/>
      <c r="O305" s="213"/>
      <c r="P305" s="213"/>
      <c r="Q305" s="213"/>
      <c r="R305" s="213"/>
      <c r="S305" s="213"/>
      <c r="T305" s="214"/>
      <c r="AT305" s="215" t="s">
        <v>158</v>
      </c>
      <c r="AU305" s="215" t="s">
        <v>156</v>
      </c>
      <c r="AV305" s="11" t="s">
        <v>156</v>
      </c>
      <c r="AW305" s="11" t="s">
        <v>34</v>
      </c>
      <c r="AX305" s="11" t="s">
        <v>70</v>
      </c>
      <c r="AY305" s="215" t="s">
        <v>147</v>
      </c>
    </row>
    <row r="306" spans="2:65" s="12" customFormat="1" ht="13.5">
      <c r="B306" s="220"/>
      <c r="C306" s="221"/>
      <c r="D306" s="206" t="s">
        <v>158</v>
      </c>
      <c r="E306" s="222" t="s">
        <v>21</v>
      </c>
      <c r="F306" s="223" t="s">
        <v>170</v>
      </c>
      <c r="G306" s="221"/>
      <c r="H306" s="224">
        <v>55.5</v>
      </c>
      <c r="I306" s="225"/>
      <c r="J306" s="221"/>
      <c r="K306" s="221"/>
      <c r="L306" s="226"/>
      <c r="M306" s="227"/>
      <c r="N306" s="228"/>
      <c r="O306" s="228"/>
      <c r="P306" s="228"/>
      <c r="Q306" s="228"/>
      <c r="R306" s="228"/>
      <c r="S306" s="228"/>
      <c r="T306" s="229"/>
      <c r="AT306" s="230" t="s">
        <v>158</v>
      </c>
      <c r="AU306" s="230" t="s">
        <v>156</v>
      </c>
      <c r="AV306" s="12" t="s">
        <v>155</v>
      </c>
      <c r="AW306" s="12" t="s">
        <v>34</v>
      </c>
      <c r="AX306" s="12" t="s">
        <v>78</v>
      </c>
      <c r="AY306" s="230" t="s">
        <v>147</v>
      </c>
    </row>
    <row r="307" spans="2:65" s="1" customFormat="1" ht="22.5" customHeight="1">
      <c r="B307" s="40"/>
      <c r="C307" s="192" t="s">
        <v>712</v>
      </c>
      <c r="D307" s="192" t="s">
        <v>150</v>
      </c>
      <c r="E307" s="193" t="s">
        <v>713</v>
      </c>
      <c r="F307" s="194" t="s">
        <v>714</v>
      </c>
      <c r="G307" s="195" t="s">
        <v>369</v>
      </c>
      <c r="H307" s="257"/>
      <c r="I307" s="197"/>
      <c r="J307" s="198">
        <f>ROUND(I307*H307,2)</f>
        <v>0</v>
      </c>
      <c r="K307" s="194" t="s">
        <v>191</v>
      </c>
      <c r="L307" s="60"/>
      <c r="M307" s="199" t="s">
        <v>21</v>
      </c>
      <c r="N307" s="200" t="s">
        <v>42</v>
      </c>
      <c r="O307" s="41"/>
      <c r="P307" s="201">
        <f>O307*H307</f>
        <v>0</v>
      </c>
      <c r="Q307" s="201">
        <v>0</v>
      </c>
      <c r="R307" s="201">
        <f>Q307*H307</f>
        <v>0</v>
      </c>
      <c r="S307" s="201">
        <v>0</v>
      </c>
      <c r="T307" s="202">
        <f>S307*H307</f>
        <v>0</v>
      </c>
      <c r="AR307" s="23" t="s">
        <v>242</v>
      </c>
      <c r="AT307" s="23" t="s">
        <v>150</v>
      </c>
      <c r="AU307" s="23" t="s">
        <v>156</v>
      </c>
      <c r="AY307" s="23" t="s">
        <v>147</v>
      </c>
      <c r="BE307" s="203">
        <f>IF(N307="základní",J307,0)</f>
        <v>0</v>
      </c>
      <c r="BF307" s="203">
        <f>IF(N307="snížená",J307,0)</f>
        <v>0</v>
      </c>
      <c r="BG307" s="203">
        <f>IF(N307="zákl. přenesená",J307,0)</f>
        <v>0</v>
      </c>
      <c r="BH307" s="203">
        <f>IF(N307="sníž. přenesená",J307,0)</f>
        <v>0</v>
      </c>
      <c r="BI307" s="203">
        <f>IF(N307="nulová",J307,0)</f>
        <v>0</v>
      </c>
      <c r="BJ307" s="23" t="s">
        <v>156</v>
      </c>
      <c r="BK307" s="203">
        <f>ROUND(I307*H307,2)</f>
        <v>0</v>
      </c>
      <c r="BL307" s="23" t="s">
        <v>242</v>
      </c>
      <c r="BM307" s="23" t="s">
        <v>1609</v>
      </c>
    </row>
    <row r="308" spans="2:65" s="10" customFormat="1" ht="29.85" customHeight="1">
      <c r="B308" s="175"/>
      <c r="C308" s="176"/>
      <c r="D308" s="189" t="s">
        <v>69</v>
      </c>
      <c r="E308" s="190" t="s">
        <v>716</v>
      </c>
      <c r="F308" s="190" t="s">
        <v>717</v>
      </c>
      <c r="G308" s="176"/>
      <c r="H308" s="176"/>
      <c r="I308" s="179"/>
      <c r="J308" s="191">
        <f>BK308</f>
        <v>0</v>
      </c>
      <c r="K308" s="176"/>
      <c r="L308" s="181"/>
      <c r="M308" s="182"/>
      <c r="N308" s="183"/>
      <c r="O308" s="183"/>
      <c r="P308" s="184">
        <f>SUM(P309:P311)</f>
        <v>0</v>
      </c>
      <c r="Q308" s="183"/>
      <c r="R308" s="184">
        <f>SUM(R309:R311)</f>
        <v>2.4275999999999999E-2</v>
      </c>
      <c r="S308" s="183"/>
      <c r="T308" s="185">
        <f>SUM(T309:T311)</f>
        <v>0</v>
      </c>
      <c r="AR308" s="186" t="s">
        <v>156</v>
      </c>
      <c r="AT308" s="187" t="s">
        <v>69</v>
      </c>
      <c r="AU308" s="187" t="s">
        <v>78</v>
      </c>
      <c r="AY308" s="186" t="s">
        <v>147</v>
      </c>
      <c r="BK308" s="188">
        <f>SUM(BK309:BK311)</f>
        <v>0</v>
      </c>
    </row>
    <row r="309" spans="2:65" s="1" customFormat="1" ht="22.5" customHeight="1">
      <c r="B309" s="40"/>
      <c r="C309" s="192" t="s">
        <v>718</v>
      </c>
      <c r="D309" s="192" t="s">
        <v>150</v>
      </c>
      <c r="E309" s="193" t="s">
        <v>719</v>
      </c>
      <c r="F309" s="194" t="s">
        <v>720</v>
      </c>
      <c r="G309" s="195" t="s">
        <v>276</v>
      </c>
      <c r="H309" s="196">
        <v>2.8</v>
      </c>
      <c r="I309" s="197"/>
      <c r="J309" s="198">
        <f>ROUND(I309*H309,2)</f>
        <v>0</v>
      </c>
      <c r="K309" s="194" t="s">
        <v>191</v>
      </c>
      <c r="L309" s="60"/>
      <c r="M309" s="199" t="s">
        <v>21</v>
      </c>
      <c r="N309" s="200" t="s">
        <v>42</v>
      </c>
      <c r="O309" s="41"/>
      <c r="P309" s="201">
        <f>O309*H309</f>
        <v>0</v>
      </c>
      <c r="Q309" s="201">
        <v>8.6700000000000006E-3</v>
      </c>
      <c r="R309" s="201">
        <f>Q309*H309</f>
        <v>2.4275999999999999E-2</v>
      </c>
      <c r="S309" s="201">
        <v>0</v>
      </c>
      <c r="T309" s="202">
        <f>S309*H309</f>
        <v>0</v>
      </c>
      <c r="AR309" s="23" t="s">
        <v>242</v>
      </c>
      <c r="AT309" s="23" t="s">
        <v>150</v>
      </c>
      <c r="AU309" s="23" t="s">
        <v>156</v>
      </c>
      <c r="AY309" s="23" t="s">
        <v>147</v>
      </c>
      <c r="BE309" s="203">
        <f>IF(N309="základní",J309,0)</f>
        <v>0</v>
      </c>
      <c r="BF309" s="203">
        <f>IF(N309="snížená",J309,0)</f>
        <v>0</v>
      </c>
      <c r="BG309" s="203">
        <f>IF(N309="zákl. přenesená",J309,0)</f>
        <v>0</v>
      </c>
      <c r="BH309" s="203">
        <f>IF(N309="sníž. přenesená",J309,0)</f>
        <v>0</v>
      </c>
      <c r="BI309" s="203">
        <f>IF(N309="nulová",J309,0)</f>
        <v>0</v>
      </c>
      <c r="BJ309" s="23" t="s">
        <v>156</v>
      </c>
      <c r="BK309" s="203">
        <f>ROUND(I309*H309,2)</f>
        <v>0</v>
      </c>
      <c r="BL309" s="23" t="s">
        <v>242</v>
      </c>
      <c r="BM309" s="23" t="s">
        <v>1610</v>
      </c>
    </row>
    <row r="310" spans="2:65" s="1" customFormat="1" ht="27">
      <c r="B310" s="40"/>
      <c r="C310" s="62"/>
      <c r="D310" s="206" t="s">
        <v>329</v>
      </c>
      <c r="E310" s="62"/>
      <c r="F310" s="258" t="s">
        <v>722</v>
      </c>
      <c r="G310" s="62"/>
      <c r="H310" s="62"/>
      <c r="I310" s="162"/>
      <c r="J310" s="62"/>
      <c r="K310" s="62"/>
      <c r="L310" s="60"/>
      <c r="M310" s="256"/>
      <c r="N310" s="41"/>
      <c r="O310" s="41"/>
      <c r="P310" s="41"/>
      <c r="Q310" s="41"/>
      <c r="R310" s="41"/>
      <c r="S310" s="41"/>
      <c r="T310" s="77"/>
      <c r="AT310" s="23" t="s">
        <v>329</v>
      </c>
      <c r="AU310" s="23" t="s">
        <v>156</v>
      </c>
    </row>
    <row r="311" spans="2:65" s="1" customFormat="1" ht="22.5" customHeight="1">
      <c r="B311" s="40"/>
      <c r="C311" s="192" t="s">
        <v>723</v>
      </c>
      <c r="D311" s="192" t="s">
        <v>150</v>
      </c>
      <c r="E311" s="193" t="s">
        <v>724</v>
      </c>
      <c r="F311" s="194" t="s">
        <v>725</v>
      </c>
      <c r="G311" s="195" t="s">
        <v>369</v>
      </c>
      <c r="H311" s="257"/>
      <c r="I311" s="197"/>
      <c r="J311" s="198">
        <f>ROUND(I311*H311,2)</f>
        <v>0</v>
      </c>
      <c r="K311" s="194" t="s">
        <v>191</v>
      </c>
      <c r="L311" s="60"/>
      <c r="M311" s="199" t="s">
        <v>21</v>
      </c>
      <c r="N311" s="200" t="s">
        <v>42</v>
      </c>
      <c r="O311" s="41"/>
      <c r="P311" s="201">
        <f>O311*H311</f>
        <v>0</v>
      </c>
      <c r="Q311" s="201">
        <v>0</v>
      </c>
      <c r="R311" s="201">
        <f>Q311*H311</f>
        <v>0</v>
      </c>
      <c r="S311" s="201">
        <v>0</v>
      </c>
      <c r="T311" s="202">
        <f>S311*H311</f>
        <v>0</v>
      </c>
      <c r="AR311" s="23" t="s">
        <v>242</v>
      </c>
      <c r="AT311" s="23" t="s">
        <v>150</v>
      </c>
      <c r="AU311" s="23" t="s">
        <v>156</v>
      </c>
      <c r="AY311" s="23" t="s">
        <v>147</v>
      </c>
      <c r="BE311" s="203">
        <f>IF(N311="základní",J311,0)</f>
        <v>0</v>
      </c>
      <c r="BF311" s="203">
        <f>IF(N311="snížená",J311,0)</f>
        <v>0</v>
      </c>
      <c r="BG311" s="203">
        <f>IF(N311="zákl. přenesená",J311,0)</f>
        <v>0</v>
      </c>
      <c r="BH311" s="203">
        <f>IF(N311="sníž. přenesená",J311,0)</f>
        <v>0</v>
      </c>
      <c r="BI311" s="203">
        <f>IF(N311="nulová",J311,0)</f>
        <v>0</v>
      </c>
      <c r="BJ311" s="23" t="s">
        <v>156</v>
      </c>
      <c r="BK311" s="203">
        <f>ROUND(I311*H311,2)</f>
        <v>0</v>
      </c>
      <c r="BL311" s="23" t="s">
        <v>242</v>
      </c>
      <c r="BM311" s="23" t="s">
        <v>1611</v>
      </c>
    </row>
    <row r="312" spans="2:65" s="10" customFormat="1" ht="29.85" customHeight="1">
      <c r="B312" s="175"/>
      <c r="C312" s="176"/>
      <c r="D312" s="189" t="s">
        <v>69</v>
      </c>
      <c r="E312" s="190" t="s">
        <v>727</v>
      </c>
      <c r="F312" s="190" t="s">
        <v>728</v>
      </c>
      <c r="G312" s="176"/>
      <c r="H312" s="176"/>
      <c r="I312" s="179"/>
      <c r="J312" s="191">
        <f>BK312</f>
        <v>0</v>
      </c>
      <c r="K312" s="176"/>
      <c r="L312" s="181"/>
      <c r="M312" s="182"/>
      <c r="N312" s="183"/>
      <c r="O312" s="183"/>
      <c r="P312" s="184">
        <f>SUM(P313:P331)</f>
        <v>0</v>
      </c>
      <c r="Q312" s="183"/>
      <c r="R312" s="184">
        <f>SUM(R313:R331)</f>
        <v>0.15566000000000002</v>
      </c>
      <c r="S312" s="183"/>
      <c r="T312" s="185">
        <f>SUM(T313:T331)</f>
        <v>0.79520000000000002</v>
      </c>
      <c r="AR312" s="186" t="s">
        <v>156</v>
      </c>
      <c r="AT312" s="187" t="s">
        <v>69</v>
      </c>
      <c r="AU312" s="187" t="s">
        <v>78</v>
      </c>
      <c r="AY312" s="186" t="s">
        <v>147</v>
      </c>
      <c r="BK312" s="188">
        <f>SUM(BK313:BK331)</f>
        <v>0</v>
      </c>
    </row>
    <row r="313" spans="2:65" s="1" customFormat="1" ht="22.5" customHeight="1">
      <c r="B313" s="40"/>
      <c r="C313" s="192" t="s">
        <v>729</v>
      </c>
      <c r="D313" s="192" t="s">
        <v>150</v>
      </c>
      <c r="E313" s="193" t="s">
        <v>730</v>
      </c>
      <c r="F313" s="194" t="s">
        <v>731</v>
      </c>
      <c r="G313" s="195" t="s">
        <v>153</v>
      </c>
      <c r="H313" s="196">
        <v>7</v>
      </c>
      <c r="I313" s="197"/>
      <c r="J313" s="198">
        <f t="shared" ref="J313:J318" si="50">ROUND(I313*H313,2)</f>
        <v>0</v>
      </c>
      <c r="K313" s="194" t="s">
        <v>154</v>
      </c>
      <c r="L313" s="60"/>
      <c r="M313" s="199" t="s">
        <v>21</v>
      </c>
      <c r="N313" s="200" t="s">
        <v>42</v>
      </c>
      <c r="O313" s="41"/>
      <c r="P313" s="201">
        <f t="shared" ref="P313:P318" si="51">O313*H313</f>
        <v>0</v>
      </c>
      <c r="Q313" s="201">
        <v>0</v>
      </c>
      <c r="R313" s="201">
        <f t="shared" ref="R313:R318" si="52">Q313*H313</f>
        <v>0</v>
      </c>
      <c r="S313" s="201">
        <v>0</v>
      </c>
      <c r="T313" s="202">
        <f t="shared" ref="T313:T318" si="53">S313*H313</f>
        <v>0</v>
      </c>
      <c r="AR313" s="23" t="s">
        <v>242</v>
      </c>
      <c r="AT313" s="23" t="s">
        <v>150</v>
      </c>
      <c r="AU313" s="23" t="s">
        <v>156</v>
      </c>
      <c r="AY313" s="23" t="s">
        <v>147</v>
      </c>
      <c r="BE313" s="203">
        <f t="shared" ref="BE313:BE318" si="54">IF(N313="základní",J313,0)</f>
        <v>0</v>
      </c>
      <c r="BF313" s="203">
        <f t="shared" ref="BF313:BF318" si="55">IF(N313="snížená",J313,0)</f>
        <v>0</v>
      </c>
      <c r="BG313" s="203">
        <f t="shared" ref="BG313:BG318" si="56">IF(N313="zákl. přenesená",J313,0)</f>
        <v>0</v>
      </c>
      <c r="BH313" s="203">
        <f t="shared" ref="BH313:BH318" si="57">IF(N313="sníž. přenesená",J313,0)</f>
        <v>0</v>
      </c>
      <c r="BI313" s="203">
        <f t="shared" ref="BI313:BI318" si="58">IF(N313="nulová",J313,0)</f>
        <v>0</v>
      </c>
      <c r="BJ313" s="23" t="s">
        <v>156</v>
      </c>
      <c r="BK313" s="203">
        <f t="shared" ref="BK313:BK318" si="59">ROUND(I313*H313,2)</f>
        <v>0</v>
      </c>
      <c r="BL313" s="23" t="s">
        <v>242</v>
      </c>
      <c r="BM313" s="23" t="s">
        <v>1612</v>
      </c>
    </row>
    <row r="314" spans="2:65" s="1" customFormat="1" ht="22.5" customHeight="1">
      <c r="B314" s="40"/>
      <c r="C314" s="231" t="s">
        <v>733</v>
      </c>
      <c r="D314" s="231" t="s">
        <v>243</v>
      </c>
      <c r="E314" s="232" t="s">
        <v>734</v>
      </c>
      <c r="F314" s="233" t="s">
        <v>735</v>
      </c>
      <c r="G314" s="234" t="s">
        <v>153</v>
      </c>
      <c r="H314" s="235">
        <v>3</v>
      </c>
      <c r="I314" s="236"/>
      <c r="J314" s="237">
        <f t="shared" si="50"/>
        <v>0</v>
      </c>
      <c r="K314" s="233" t="s">
        <v>154</v>
      </c>
      <c r="L314" s="238"/>
      <c r="M314" s="239" t="s">
        <v>21</v>
      </c>
      <c r="N314" s="240" t="s">
        <v>42</v>
      </c>
      <c r="O314" s="41"/>
      <c r="P314" s="201">
        <f t="shared" si="51"/>
        <v>0</v>
      </c>
      <c r="Q314" s="201">
        <v>1.38E-2</v>
      </c>
      <c r="R314" s="201">
        <f t="shared" si="52"/>
        <v>4.1399999999999999E-2</v>
      </c>
      <c r="S314" s="201">
        <v>0</v>
      </c>
      <c r="T314" s="202">
        <f t="shared" si="53"/>
        <v>0</v>
      </c>
      <c r="AR314" s="23" t="s">
        <v>332</v>
      </c>
      <c r="AT314" s="23" t="s">
        <v>243</v>
      </c>
      <c r="AU314" s="23" t="s">
        <v>156</v>
      </c>
      <c r="AY314" s="23" t="s">
        <v>147</v>
      </c>
      <c r="BE314" s="203">
        <f t="shared" si="54"/>
        <v>0</v>
      </c>
      <c r="BF314" s="203">
        <f t="shared" si="55"/>
        <v>0</v>
      </c>
      <c r="BG314" s="203">
        <f t="shared" si="56"/>
        <v>0</v>
      </c>
      <c r="BH314" s="203">
        <f t="shared" si="57"/>
        <v>0</v>
      </c>
      <c r="BI314" s="203">
        <f t="shared" si="58"/>
        <v>0</v>
      </c>
      <c r="BJ314" s="23" t="s">
        <v>156</v>
      </c>
      <c r="BK314" s="203">
        <f t="shared" si="59"/>
        <v>0</v>
      </c>
      <c r="BL314" s="23" t="s">
        <v>242</v>
      </c>
      <c r="BM314" s="23" t="s">
        <v>1613</v>
      </c>
    </row>
    <row r="315" spans="2:65" s="1" customFormat="1" ht="22.5" customHeight="1">
      <c r="B315" s="40"/>
      <c r="C315" s="231" t="s">
        <v>737</v>
      </c>
      <c r="D315" s="231" t="s">
        <v>243</v>
      </c>
      <c r="E315" s="232" t="s">
        <v>738</v>
      </c>
      <c r="F315" s="233" t="s">
        <v>739</v>
      </c>
      <c r="G315" s="234" t="s">
        <v>153</v>
      </c>
      <c r="H315" s="235">
        <v>3</v>
      </c>
      <c r="I315" s="236"/>
      <c r="J315" s="237">
        <f t="shared" si="50"/>
        <v>0</v>
      </c>
      <c r="K315" s="233" t="s">
        <v>154</v>
      </c>
      <c r="L315" s="238"/>
      <c r="M315" s="239" t="s">
        <v>21</v>
      </c>
      <c r="N315" s="240" t="s">
        <v>42</v>
      </c>
      <c r="O315" s="41"/>
      <c r="P315" s="201">
        <f t="shared" si="51"/>
        <v>0</v>
      </c>
      <c r="Q315" s="201">
        <v>2.0500000000000001E-2</v>
      </c>
      <c r="R315" s="201">
        <f t="shared" si="52"/>
        <v>6.1499999999999999E-2</v>
      </c>
      <c r="S315" s="201">
        <v>0</v>
      </c>
      <c r="T315" s="202">
        <f t="shared" si="53"/>
        <v>0</v>
      </c>
      <c r="AR315" s="23" t="s">
        <v>332</v>
      </c>
      <c r="AT315" s="23" t="s">
        <v>243</v>
      </c>
      <c r="AU315" s="23" t="s">
        <v>156</v>
      </c>
      <c r="AY315" s="23" t="s">
        <v>147</v>
      </c>
      <c r="BE315" s="203">
        <f t="shared" si="54"/>
        <v>0</v>
      </c>
      <c r="BF315" s="203">
        <f t="shared" si="55"/>
        <v>0</v>
      </c>
      <c r="BG315" s="203">
        <f t="shared" si="56"/>
        <v>0</v>
      </c>
      <c r="BH315" s="203">
        <f t="shared" si="57"/>
        <v>0</v>
      </c>
      <c r="BI315" s="203">
        <f t="shared" si="58"/>
        <v>0</v>
      </c>
      <c r="BJ315" s="23" t="s">
        <v>156</v>
      </c>
      <c r="BK315" s="203">
        <f t="shared" si="59"/>
        <v>0</v>
      </c>
      <c r="BL315" s="23" t="s">
        <v>242</v>
      </c>
      <c r="BM315" s="23" t="s">
        <v>1614</v>
      </c>
    </row>
    <row r="316" spans="2:65" s="1" customFormat="1" ht="22.5" customHeight="1">
      <c r="B316" s="40"/>
      <c r="C316" s="231" t="s">
        <v>741</v>
      </c>
      <c r="D316" s="231" t="s">
        <v>243</v>
      </c>
      <c r="E316" s="232" t="s">
        <v>742</v>
      </c>
      <c r="F316" s="233" t="s">
        <v>743</v>
      </c>
      <c r="G316" s="234" t="s">
        <v>153</v>
      </c>
      <c r="H316" s="235">
        <v>1</v>
      </c>
      <c r="I316" s="236"/>
      <c r="J316" s="237">
        <f t="shared" si="50"/>
        <v>0</v>
      </c>
      <c r="K316" s="233" t="s">
        <v>154</v>
      </c>
      <c r="L316" s="238"/>
      <c r="M316" s="239" t="s">
        <v>21</v>
      </c>
      <c r="N316" s="240" t="s">
        <v>42</v>
      </c>
      <c r="O316" s="41"/>
      <c r="P316" s="201">
        <f t="shared" si="51"/>
        <v>0</v>
      </c>
      <c r="Q316" s="201">
        <v>1.6E-2</v>
      </c>
      <c r="R316" s="201">
        <f t="shared" si="52"/>
        <v>1.6E-2</v>
      </c>
      <c r="S316" s="201">
        <v>0</v>
      </c>
      <c r="T316" s="202">
        <f t="shared" si="53"/>
        <v>0</v>
      </c>
      <c r="AR316" s="23" t="s">
        <v>332</v>
      </c>
      <c r="AT316" s="23" t="s">
        <v>243</v>
      </c>
      <c r="AU316" s="23" t="s">
        <v>156</v>
      </c>
      <c r="AY316" s="23" t="s">
        <v>147</v>
      </c>
      <c r="BE316" s="203">
        <f t="shared" si="54"/>
        <v>0</v>
      </c>
      <c r="BF316" s="203">
        <f t="shared" si="55"/>
        <v>0</v>
      </c>
      <c r="BG316" s="203">
        <f t="shared" si="56"/>
        <v>0</v>
      </c>
      <c r="BH316" s="203">
        <f t="shared" si="57"/>
        <v>0</v>
      </c>
      <c r="BI316" s="203">
        <f t="shared" si="58"/>
        <v>0</v>
      </c>
      <c r="BJ316" s="23" t="s">
        <v>156</v>
      </c>
      <c r="BK316" s="203">
        <f t="shared" si="59"/>
        <v>0</v>
      </c>
      <c r="BL316" s="23" t="s">
        <v>242</v>
      </c>
      <c r="BM316" s="23" t="s">
        <v>1615</v>
      </c>
    </row>
    <row r="317" spans="2:65" s="1" customFormat="1" ht="31.5" customHeight="1">
      <c r="B317" s="40"/>
      <c r="C317" s="192" t="s">
        <v>745</v>
      </c>
      <c r="D317" s="192" t="s">
        <v>150</v>
      </c>
      <c r="E317" s="193" t="s">
        <v>1374</v>
      </c>
      <c r="F317" s="194" t="s">
        <v>1375</v>
      </c>
      <c r="G317" s="195" t="s">
        <v>153</v>
      </c>
      <c r="H317" s="196">
        <v>1</v>
      </c>
      <c r="I317" s="197"/>
      <c r="J317" s="198">
        <f t="shared" si="50"/>
        <v>0</v>
      </c>
      <c r="K317" s="194" t="s">
        <v>191</v>
      </c>
      <c r="L317" s="60"/>
      <c r="M317" s="199" t="s">
        <v>21</v>
      </c>
      <c r="N317" s="200" t="s">
        <v>42</v>
      </c>
      <c r="O317" s="41"/>
      <c r="P317" s="201">
        <f t="shared" si="51"/>
        <v>0</v>
      </c>
      <c r="Q317" s="201">
        <v>0</v>
      </c>
      <c r="R317" s="201">
        <f t="shared" si="52"/>
        <v>0</v>
      </c>
      <c r="S317" s="201">
        <v>0</v>
      </c>
      <c r="T317" s="202">
        <f t="shared" si="53"/>
        <v>0</v>
      </c>
      <c r="AR317" s="23" t="s">
        <v>242</v>
      </c>
      <c r="AT317" s="23" t="s">
        <v>150</v>
      </c>
      <c r="AU317" s="23" t="s">
        <v>156</v>
      </c>
      <c r="AY317" s="23" t="s">
        <v>147</v>
      </c>
      <c r="BE317" s="203">
        <f t="shared" si="54"/>
        <v>0</v>
      </c>
      <c r="BF317" s="203">
        <f t="shared" si="55"/>
        <v>0</v>
      </c>
      <c r="BG317" s="203">
        <f t="shared" si="56"/>
        <v>0</v>
      </c>
      <c r="BH317" s="203">
        <f t="shared" si="57"/>
        <v>0</v>
      </c>
      <c r="BI317" s="203">
        <f t="shared" si="58"/>
        <v>0</v>
      </c>
      <c r="BJ317" s="23" t="s">
        <v>156</v>
      </c>
      <c r="BK317" s="203">
        <f t="shared" si="59"/>
        <v>0</v>
      </c>
      <c r="BL317" s="23" t="s">
        <v>242</v>
      </c>
      <c r="BM317" s="23" t="s">
        <v>1616</v>
      </c>
    </row>
    <row r="318" spans="2:65" s="1" customFormat="1" ht="22.5" customHeight="1">
      <c r="B318" s="40"/>
      <c r="C318" s="231" t="s">
        <v>749</v>
      </c>
      <c r="D318" s="231" t="s">
        <v>243</v>
      </c>
      <c r="E318" s="232" t="s">
        <v>1377</v>
      </c>
      <c r="F318" s="233" t="s">
        <v>1378</v>
      </c>
      <c r="G318" s="234" t="s">
        <v>153</v>
      </c>
      <c r="H318" s="235">
        <v>1</v>
      </c>
      <c r="I318" s="236"/>
      <c r="J318" s="237">
        <f t="shared" si="50"/>
        <v>0</v>
      </c>
      <c r="K318" s="233" t="s">
        <v>191</v>
      </c>
      <c r="L318" s="238"/>
      <c r="M318" s="239" t="s">
        <v>21</v>
      </c>
      <c r="N318" s="240" t="s">
        <v>42</v>
      </c>
      <c r="O318" s="41"/>
      <c r="P318" s="201">
        <f t="shared" si="51"/>
        <v>0</v>
      </c>
      <c r="Q318" s="201">
        <v>2.7E-2</v>
      </c>
      <c r="R318" s="201">
        <f t="shared" si="52"/>
        <v>2.7E-2</v>
      </c>
      <c r="S318" s="201">
        <v>0</v>
      </c>
      <c r="T318" s="202">
        <f t="shared" si="53"/>
        <v>0</v>
      </c>
      <c r="AR318" s="23" t="s">
        <v>332</v>
      </c>
      <c r="AT318" s="23" t="s">
        <v>243</v>
      </c>
      <c r="AU318" s="23" t="s">
        <v>156</v>
      </c>
      <c r="AY318" s="23" t="s">
        <v>147</v>
      </c>
      <c r="BE318" s="203">
        <f t="shared" si="54"/>
        <v>0</v>
      </c>
      <c r="BF318" s="203">
        <f t="shared" si="55"/>
        <v>0</v>
      </c>
      <c r="BG318" s="203">
        <f t="shared" si="56"/>
        <v>0</v>
      </c>
      <c r="BH318" s="203">
        <f t="shared" si="57"/>
        <v>0</v>
      </c>
      <c r="BI318" s="203">
        <f t="shared" si="58"/>
        <v>0</v>
      </c>
      <c r="BJ318" s="23" t="s">
        <v>156</v>
      </c>
      <c r="BK318" s="203">
        <f t="shared" si="59"/>
        <v>0</v>
      </c>
      <c r="BL318" s="23" t="s">
        <v>242</v>
      </c>
      <c r="BM318" s="23" t="s">
        <v>1617</v>
      </c>
    </row>
    <row r="319" spans="2:65" s="1" customFormat="1" ht="27">
      <c r="B319" s="40"/>
      <c r="C319" s="62"/>
      <c r="D319" s="206" t="s">
        <v>329</v>
      </c>
      <c r="E319" s="62"/>
      <c r="F319" s="258" t="s">
        <v>1380</v>
      </c>
      <c r="G319" s="62"/>
      <c r="H319" s="62"/>
      <c r="I319" s="162"/>
      <c r="J319" s="62"/>
      <c r="K319" s="62"/>
      <c r="L319" s="60"/>
      <c r="M319" s="256"/>
      <c r="N319" s="41"/>
      <c r="O319" s="41"/>
      <c r="P319" s="41"/>
      <c r="Q319" s="41"/>
      <c r="R319" s="41"/>
      <c r="S319" s="41"/>
      <c r="T319" s="77"/>
      <c r="AT319" s="23" t="s">
        <v>329</v>
      </c>
      <c r="AU319" s="23" t="s">
        <v>156</v>
      </c>
    </row>
    <row r="320" spans="2:65" s="1" customFormat="1" ht="22.5" customHeight="1">
      <c r="B320" s="40"/>
      <c r="C320" s="192" t="s">
        <v>753</v>
      </c>
      <c r="D320" s="192" t="s">
        <v>150</v>
      </c>
      <c r="E320" s="193" t="s">
        <v>754</v>
      </c>
      <c r="F320" s="194" t="s">
        <v>755</v>
      </c>
      <c r="G320" s="195" t="s">
        <v>153</v>
      </c>
      <c r="H320" s="196">
        <v>10</v>
      </c>
      <c r="I320" s="197"/>
      <c r="J320" s="198">
        <f t="shared" ref="J320:J331" si="60">ROUND(I320*H320,2)</f>
        <v>0</v>
      </c>
      <c r="K320" s="194" t="s">
        <v>154</v>
      </c>
      <c r="L320" s="60"/>
      <c r="M320" s="199" t="s">
        <v>21</v>
      </c>
      <c r="N320" s="200" t="s">
        <v>42</v>
      </c>
      <c r="O320" s="41"/>
      <c r="P320" s="201">
        <f t="shared" ref="P320:P331" si="61">O320*H320</f>
        <v>0</v>
      </c>
      <c r="Q320" s="201">
        <v>0</v>
      </c>
      <c r="R320" s="201">
        <f t="shared" ref="R320:R331" si="62">Q320*H320</f>
        <v>0</v>
      </c>
      <c r="S320" s="201">
        <v>2.4E-2</v>
      </c>
      <c r="T320" s="202">
        <f t="shared" ref="T320:T331" si="63">S320*H320</f>
        <v>0.24</v>
      </c>
      <c r="AR320" s="23" t="s">
        <v>242</v>
      </c>
      <c r="AT320" s="23" t="s">
        <v>150</v>
      </c>
      <c r="AU320" s="23" t="s">
        <v>156</v>
      </c>
      <c r="AY320" s="23" t="s">
        <v>147</v>
      </c>
      <c r="BE320" s="203">
        <f t="shared" ref="BE320:BE331" si="64">IF(N320="základní",J320,0)</f>
        <v>0</v>
      </c>
      <c r="BF320" s="203">
        <f t="shared" ref="BF320:BF331" si="65">IF(N320="snížená",J320,0)</f>
        <v>0</v>
      </c>
      <c r="BG320" s="203">
        <f t="shared" ref="BG320:BG331" si="66">IF(N320="zákl. přenesená",J320,0)</f>
        <v>0</v>
      </c>
      <c r="BH320" s="203">
        <f t="shared" ref="BH320:BH331" si="67">IF(N320="sníž. přenesená",J320,0)</f>
        <v>0</v>
      </c>
      <c r="BI320" s="203">
        <f t="shared" ref="BI320:BI331" si="68">IF(N320="nulová",J320,0)</f>
        <v>0</v>
      </c>
      <c r="BJ320" s="23" t="s">
        <v>156</v>
      </c>
      <c r="BK320" s="203">
        <f t="shared" ref="BK320:BK331" si="69">ROUND(I320*H320,2)</f>
        <v>0</v>
      </c>
      <c r="BL320" s="23" t="s">
        <v>242</v>
      </c>
      <c r="BM320" s="23" t="s">
        <v>1618</v>
      </c>
    </row>
    <row r="321" spans="2:65" s="1" customFormat="1" ht="22.5" customHeight="1">
      <c r="B321" s="40"/>
      <c r="C321" s="192" t="s">
        <v>757</v>
      </c>
      <c r="D321" s="192" t="s">
        <v>150</v>
      </c>
      <c r="E321" s="193" t="s">
        <v>1619</v>
      </c>
      <c r="F321" s="194" t="s">
        <v>1620</v>
      </c>
      <c r="G321" s="195" t="s">
        <v>153</v>
      </c>
      <c r="H321" s="196">
        <v>1</v>
      </c>
      <c r="I321" s="197"/>
      <c r="J321" s="198">
        <f t="shared" si="60"/>
        <v>0</v>
      </c>
      <c r="K321" s="194" t="s">
        <v>21</v>
      </c>
      <c r="L321" s="60"/>
      <c r="M321" s="199" t="s">
        <v>21</v>
      </c>
      <c r="N321" s="200" t="s">
        <v>42</v>
      </c>
      <c r="O321" s="41"/>
      <c r="P321" s="201">
        <f t="shared" si="61"/>
        <v>0</v>
      </c>
      <c r="Q321" s="201">
        <v>0</v>
      </c>
      <c r="R321" s="201">
        <f t="shared" si="62"/>
        <v>0</v>
      </c>
      <c r="S321" s="201">
        <v>0</v>
      </c>
      <c r="T321" s="202">
        <f t="shared" si="63"/>
        <v>0</v>
      </c>
      <c r="AR321" s="23" t="s">
        <v>242</v>
      </c>
      <c r="AT321" s="23" t="s">
        <v>150</v>
      </c>
      <c r="AU321" s="23" t="s">
        <v>156</v>
      </c>
      <c r="AY321" s="23" t="s">
        <v>147</v>
      </c>
      <c r="BE321" s="203">
        <f t="shared" si="64"/>
        <v>0</v>
      </c>
      <c r="BF321" s="203">
        <f t="shared" si="65"/>
        <v>0</v>
      </c>
      <c r="BG321" s="203">
        <f t="shared" si="66"/>
        <v>0</v>
      </c>
      <c r="BH321" s="203">
        <f t="shared" si="67"/>
        <v>0</v>
      </c>
      <c r="BI321" s="203">
        <f t="shared" si="68"/>
        <v>0</v>
      </c>
      <c r="BJ321" s="23" t="s">
        <v>156</v>
      </c>
      <c r="BK321" s="203">
        <f t="shared" si="69"/>
        <v>0</v>
      </c>
      <c r="BL321" s="23" t="s">
        <v>242</v>
      </c>
      <c r="BM321" s="23" t="s">
        <v>1621</v>
      </c>
    </row>
    <row r="322" spans="2:65" s="1" customFormat="1" ht="22.5" customHeight="1">
      <c r="B322" s="40"/>
      <c r="C322" s="192" t="s">
        <v>761</v>
      </c>
      <c r="D322" s="192" t="s">
        <v>150</v>
      </c>
      <c r="E322" s="193" t="s">
        <v>758</v>
      </c>
      <c r="F322" s="194" t="s">
        <v>759</v>
      </c>
      <c r="G322" s="195" t="s">
        <v>153</v>
      </c>
      <c r="H322" s="196">
        <v>7</v>
      </c>
      <c r="I322" s="197"/>
      <c r="J322" s="198">
        <f t="shared" si="60"/>
        <v>0</v>
      </c>
      <c r="K322" s="194" t="s">
        <v>154</v>
      </c>
      <c r="L322" s="60"/>
      <c r="M322" s="199" t="s">
        <v>21</v>
      </c>
      <c r="N322" s="200" t="s">
        <v>42</v>
      </c>
      <c r="O322" s="41"/>
      <c r="P322" s="201">
        <f t="shared" si="61"/>
        <v>0</v>
      </c>
      <c r="Q322" s="201">
        <v>0</v>
      </c>
      <c r="R322" s="201">
        <f t="shared" si="62"/>
        <v>0</v>
      </c>
      <c r="S322" s="201">
        <v>0</v>
      </c>
      <c r="T322" s="202">
        <f t="shared" si="63"/>
        <v>0</v>
      </c>
      <c r="AR322" s="23" t="s">
        <v>242</v>
      </c>
      <c r="AT322" s="23" t="s">
        <v>150</v>
      </c>
      <c r="AU322" s="23" t="s">
        <v>156</v>
      </c>
      <c r="AY322" s="23" t="s">
        <v>147</v>
      </c>
      <c r="BE322" s="203">
        <f t="shared" si="64"/>
        <v>0</v>
      </c>
      <c r="BF322" s="203">
        <f t="shared" si="65"/>
        <v>0</v>
      </c>
      <c r="BG322" s="203">
        <f t="shared" si="66"/>
        <v>0</v>
      </c>
      <c r="BH322" s="203">
        <f t="shared" si="67"/>
        <v>0</v>
      </c>
      <c r="BI322" s="203">
        <f t="shared" si="68"/>
        <v>0</v>
      </c>
      <c r="BJ322" s="23" t="s">
        <v>156</v>
      </c>
      <c r="BK322" s="203">
        <f t="shared" si="69"/>
        <v>0</v>
      </c>
      <c r="BL322" s="23" t="s">
        <v>242</v>
      </c>
      <c r="BM322" s="23" t="s">
        <v>1622</v>
      </c>
    </row>
    <row r="323" spans="2:65" s="1" customFormat="1" ht="22.5" customHeight="1">
      <c r="B323" s="40"/>
      <c r="C323" s="231" t="s">
        <v>765</v>
      </c>
      <c r="D323" s="231" t="s">
        <v>243</v>
      </c>
      <c r="E323" s="232" t="s">
        <v>762</v>
      </c>
      <c r="F323" s="233" t="s">
        <v>763</v>
      </c>
      <c r="G323" s="234" t="s">
        <v>153</v>
      </c>
      <c r="H323" s="235">
        <v>3</v>
      </c>
      <c r="I323" s="236"/>
      <c r="J323" s="237">
        <f t="shared" si="60"/>
        <v>0</v>
      </c>
      <c r="K323" s="233" t="s">
        <v>154</v>
      </c>
      <c r="L323" s="238"/>
      <c r="M323" s="239" t="s">
        <v>21</v>
      </c>
      <c r="N323" s="240" t="s">
        <v>42</v>
      </c>
      <c r="O323" s="41"/>
      <c r="P323" s="201">
        <f t="shared" si="61"/>
        <v>0</v>
      </c>
      <c r="Q323" s="201">
        <v>9.2000000000000003E-4</v>
      </c>
      <c r="R323" s="201">
        <f t="shared" si="62"/>
        <v>2.7600000000000003E-3</v>
      </c>
      <c r="S323" s="201">
        <v>0</v>
      </c>
      <c r="T323" s="202">
        <f t="shared" si="63"/>
        <v>0</v>
      </c>
      <c r="AR323" s="23" t="s">
        <v>332</v>
      </c>
      <c r="AT323" s="23" t="s">
        <v>243</v>
      </c>
      <c r="AU323" s="23" t="s">
        <v>156</v>
      </c>
      <c r="AY323" s="23" t="s">
        <v>147</v>
      </c>
      <c r="BE323" s="203">
        <f t="shared" si="64"/>
        <v>0</v>
      </c>
      <c r="BF323" s="203">
        <f t="shared" si="65"/>
        <v>0</v>
      </c>
      <c r="BG323" s="203">
        <f t="shared" si="66"/>
        <v>0</v>
      </c>
      <c r="BH323" s="203">
        <f t="shared" si="67"/>
        <v>0</v>
      </c>
      <c r="BI323" s="203">
        <f t="shared" si="68"/>
        <v>0</v>
      </c>
      <c r="BJ323" s="23" t="s">
        <v>156</v>
      </c>
      <c r="BK323" s="203">
        <f t="shared" si="69"/>
        <v>0</v>
      </c>
      <c r="BL323" s="23" t="s">
        <v>242</v>
      </c>
      <c r="BM323" s="23" t="s">
        <v>1623</v>
      </c>
    </row>
    <row r="324" spans="2:65" s="1" customFormat="1" ht="22.5" customHeight="1">
      <c r="B324" s="40"/>
      <c r="C324" s="231" t="s">
        <v>769</v>
      </c>
      <c r="D324" s="231" t="s">
        <v>243</v>
      </c>
      <c r="E324" s="232" t="s">
        <v>766</v>
      </c>
      <c r="F324" s="233" t="s">
        <v>767</v>
      </c>
      <c r="G324" s="234" t="s">
        <v>153</v>
      </c>
      <c r="H324" s="235">
        <v>4</v>
      </c>
      <c r="I324" s="236"/>
      <c r="J324" s="237">
        <f t="shared" si="60"/>
        <v>0</v>
      </c>
      <c r="K324" s="233" t="s">
        <v>154</v>
      </c>
      <c r="L324" s="238"/>
      <c r="M324" s="239" t="s">
        <v>21</v>
      </c>
      <c r="N324" s="240" t="s">
        <v>42</v>
      </c>
      <c r="O324" s="41"/>
      <c r="P324" s="201">
        <f t="shared" si="61"/>
        <v>0</v>
      </c>
      <c r="Q324" s="201">
        <v>1.23E-3</v>
      </c>
      <c r="R324" s="201">
        <f t="shared" si="62"/>
        <v>4.9199999999999999E-3</v>
      </c>
      <c r="S324" s="201">
        <v>0</v>
      </c>
      <c r="T324" s="202">
        <f t="shared" si="63"/>
        <v>0</v>
      </c>
      <c r="AR324" s="23" t="s">
        <v>332</v>
      </c>
      <c r="AT324" s="23" t="s">
        <v>243</v>
      </c>
      <c r="AU324" s="23" t="s">
        <v>156</v>
      </c>
      <c r="AY324" s="23" t="s">
        <v>147</v>
      </c>
      <c r="BE324" s="203">
        <f t="shared" si="64"/>
        <v>0</v>
      </c>
      <c r="BF324" s="203">
        <f t="shared" si="65"/>
        <v>0</v>
      </c>
      <c r="BG324" s="203">
        <f t="shared" si="66"/>
        <v>0</v>
      </c>
      <c r="BH324" s="203">
        <f t="shared" si="67"/>
        <v>0</v>
      </c>
      <c r="BI324" s="203">
        <f t="shared" si="68"/>
        <v>0</v>
      </c>
      <c r="BJ324" s="23" t="s">
        <v>156</v>
      </c>
      <c r="BK324" s="203">
        <f t="shared" si="69"/>
        <v>0</v>
      </c>
      <c r="BL324" s="23" t="s">
        <v>242</v>
      </c>
      <c r="BM324" s="23" t="s">
        <v>1624</v>
      </c>
    </row>
    <row r="325" spans="2:65" s="1" customFormat="1" ht="22.5" customHeight="1">
      <c r="B325" s="40"/>
      <c r="C325" s="192" t="s">
        <v>773</v>
      </c>
      <c r="D325" s="192" t="s">
        <v>150</v>
      </c>
      <c r="E325" s="193" t="s">
        <v>1368</v>
      </c>
      <c r="F325" s="194" t="s">
        <v>1369</v>
      </c>
      <c r="G325" s="195" t="s">
        <v>153</v>
      </c>
      <c r="H325" s="196">
        <v>1</v>
      </c>
      <c r="I325" s="197"/>
      <c r="J325" s="198">
        <f t="shared" si="60"/>
        <v>0</v>
      </c>
      <c r="K325" s="194" t="s">
        <v>191</v>
      </c>
      <c r="L325" s="60"/>
      <c r="M325" s="199" t="s">
        <v>21</v>
      </c>
      <c r="N325" s="200" t="s">
        <v>42</v>
      </c>
      <c r="O325" s="41"/>
      <c r="P325" s="201">
        <f t="shared" si="61"/>
        <v>0</v>
      </c>
      <c r="Q325" s="201">
        <v>0</v>
      </c>
      <c r="R325" s="201">
        <f t="shared" si="62"/>
        <v>0</v>
      </c>
      <c r="S325" s="201">
        <v>0</v>
      </c>
      <c r="T325" s="202">
        <f t="shared" si="63"/>
        <v>0</v>
      </c>
      <c r="AR325" s="23" t="s">
        <v>242</v>
      </c>
      <c r="AT325" s="23" t="s">
        <v>150</v>
      </c>
      <c r="AU325" s="23" t="s">
        <v>156</v>
      </c>
      <c r="AY325" s="23" t="s">
        <v>147</v>
      </c>
      <c r="BE325" s="203">
        <f t="shared" si="64"/>
        <v>0</v>
      </c>
      <c r="BF325" s="203">
        <f t="shared" si="65"/>
        <v>0</v>
      </c>
      <c r="BG325" s="203">
        <f t="shared" si="66"/>
        <v>0</v>
      </c>
      <c r="BH325" s="203">
        <f t="shared" si="67"/>
        <v>0</v>
      </c>
      <c r="BI325" s="203">
        <f t="shared" si="68"/>
        <v>0</v>
      </c>
      <c r="BJ325" s="23" t="s">
        <v>156</v>
      </c>
      <c r="BK325" s="203">
        <f t="shared" si="69"/>
        <v>0</v>
      </c>
      <c r="BL325" s="23" t="s">
        <v>242</v>
      </c>
      <c r="BM325" s="23" t="s">
        <v>1625</v>
      </c>
    </row>
    <row r="326" spans="2:65" s="1" customFormat="1" ht="22.5" customHeight="1">
      <c r="B326" s="40"/>
      <c r="C326" s="231" t="s">
        <v>777</v>
      </c>
      <c r="D326" s="231" t="s">
        <v>243</v>
      </c>
      <c r="E326" s="232" t="s">
        <v>1371</v>
      </c>
      <c r="F326" s="233" t="s">
        <v>1372</v>
      </c>
      <c r="G326" s="234" t="s">
        <v>153</v>
      </c>
      <c r="H326" s="235">
        <v>1</v>
      </c>
      <c r="I326" s="236"/>
      <c r="J326" s="237">
        <f t="shared" si="60"/>
        <v>0</v>
      </c>
      <c r="K326" s="233" t="s">
        <v>191</v>
      </c>
      <c r="L326" s="238"/>
      <c r="M326" s="239" t="s">
        <v>21</v>
      </c>
      <c r="N326" s="240" t="s">
        <v>42</v>
      </c>
      <c r="O326" s="41"/>
      <c r="P326" s="201">
        <f t="shared" si="61"/>
        <v>0</v>
      </c>
      <c r="Q326" s="201">
        <v>2.0799999999999998E-3</v>
      </c>
      <c r="R326" s="201">
        <f t="shared" si="62"/>
        <v>2.0799999999999998E-3</v>
      </c>
      <c r="S326" s="201">
        <v>0</v>
      </c>
      <c r="T326" s="202">
        <f t="shared" si="63"/>
        <v>0</v>
      </c>
      <c r="AR326" s="23" t="s">
        <v>332</v>
      </c>
      <c r="AT326" s="23" t="s">
        <v>243</v>
      </c>
      <c r="AU326" s="23" t="s">
        <v>156</v>
      </c>
      <c r="AY326" s="23" t="s">
        <v>147</v>
      </c>
      <c r="BE326" s="203">
        <f t="shared" si="64"/>
        <v>0</v>
      </c>
      <c r="BF326" s="203">
        <f t="shared" si="65"/>
        <v>0</v>
      </c>
      <c r="BG326" s="203">
        <f t="shared" si="66"/>
        <v>0</v>
      </c>
      <c r="BH326" s="203">
        <f t="shared" si="67"/>
        <v>0</v>
      </c>
      <c r="BI326" s="203">
        <f t="shared" si="68"/>
        <v>0</v>
      </c>
      <c r="BJ326" s="23" t="s">
        <v>156</v>
      </c>
      <c r="BK326" s="203">
        <f t="shared" si="69"/>
        <v>0</v>
      </c>
      <c r="BL326" s="23" t="s">
        <v>242</v>
      </c>
      <c r="BM326" s="23" t="s">
        <v>1626</v>
      </c>
    </row>
    <row r="327" spans="2:65" s="1" customFormat="1" ht="22.5" customHeight="1">
      <c r="B327" s="40"/>
      <c r="C327" s="192" t="s">
        <v>781</v>
      </c>
      <c r="D327" s="192" t="s">
        <v>150</v>
      </c>
      <c r="E327" s="193" t="s">
        <v>770</v>
      </c>
      <c r="F327" s="194" t="s">
        <v>771</v>
      </c>
      <c r="G327" s="195" t="s">
        <v>153</v>
      </c>
      <c r="H327" s="196">
        <v>1</v>
      </c>
      <c r="I327" s="197"/>
      <c r="J327" s="198">
        <f t="shared" si="60"/>
        <v>0</v>
      </c>
      <c r="K327" s="194" t="s">
        <v>21</v>
      </c>
      <c r="L327" s="60"/>
      <c r="M327" s="199" t="s">
        <v>21</v>
      </c>
      <c r="N327" s="200" t="s">
        <v>42</v>
      </c>
      <c r="O327" s="41"/>
      <c r="P327" s="201">
        <f t="shared" si="61"/>
        <v>0</v>
      </c>
      <c r="Q327" s="201">
        <v>0</v>
      </c>
      <c r="R327" s="201">
        <f t="shared" si="62"/>
        <v>0</v>
      </c>
      <c r="S327" s="201">
        <v>0</v>
      </c>
      <c r="T327" s="202">
        <f t="shared" si="63"/>
        <v>0</v>
      </c>
      <c r="AR327" s="23" t="s">
        <v>242</v>
      </c>
      <c r="AT327" s="23" t="s">
        <v>150</v>
      </c>
      <c r="AU327" s="23" t="s">
        <v>156</v>
      </c>
      <c r="AY327" s="23" t="s">
        <v>147</v>
      </c>
      <c r="BE327" s="203">
        <f t="shared" si="64"/>
        <v>0</v>
      </c>
      <c r="BF327" s="203">
        <f t="shared" si="65"/>
        <v>0</v>
      </c>
      <c r="BG327" s="203">
        <f t="shared" si="66"/>
        <v>0</v>
      </c>
      <c r="BH327" s="203">
        <f t="shared" si="67"/>
        <v>0</v>
      </c>
      <c r="BI327" s="203">
        <f t="shared" si="68"/>
        <v>0</v>
      </c>
      <c r="BJ327" s="23" t="s">
        <v>156</v>
      </c>
      <c r="BK327" s="203">
        <f t="shared" si="69"/>
        <v>0</v>
      </c>
      <c r="BL327" s="23" t="s">
        <v>242</v>
      </c>
      <c r="BM327" s="23" t="s">
        <v>1627</v>
      </c>
    </row>
    <row r="328" spans="2:65" s="1" customFormat="1" ht="22.5" customHeight="1">
      <c r="B328" s="40"/>
      <c r="C328" s="192" t="s">
        <v>785</v>
      </c>
      <c r="D328" s="192" t="s">
        <v>150</v>
      </c>
      <c r="E328" s="193" t="s">
        <v>774</v>
      </c>
      <c r="F328" s="194" t="s">
        <v>775</v>
      </c>
      <c r="G328" s="195" t="s">
        <v>153</v>
      </c>
      <c r="H328" s="196">
        <v>1</v>
      </c>
      <c r="I328" s="197"/>
      <c r="J328" s="198">
        <f t="shared" si="60"/>
        <v>0</v>
      </c>
      <c r="K328" s="194" t="s">
        <v>21</v>
      </c>
      <c r="L328" s="60"/>
      <c r="M328" s="199" t="s">
        <v>21</v>
      </c>
      <c r="N328" s="200" t="s">
        <v>42</v>
      </c>
      <c r="O328" s="41"/>
      <c r="P328" s="201">
        <f t="shared" si="61"/>
        <v>0</v>
      </c>
      <c r="Q328" s="201">
        <v>0</v>
      </c>
      <c r="R328" s="201">
        <f t="shared" si="62"/>
        <v>0</v>
      </c>
      <c r="S328" s="201">
        <v>0.17399999999999999</v>
      </c>
      <c r="T328" s="202">
        <f t="shared" si="63"/>
        <v>0.17399999999999999</v>
      </c>
      <c r="AR328" s="23" t="s">
        <v>242</v>
      </c>
      <c r="AT328" s="23" t="s">
        <v>150</v>
      </c>
      <c r="AU328" s="23" t="s">
        <v>156</v>
      </c>
      <c r="AY328" s="23" t="s">
        <v>147</v>
      </c>
      <c r="BE328" s="203">
        <f t="shared" si="64"/>
        <v>0</v>
      </c>
      <c r="BF328" s="203">
        <f t="shared" si="65"/>
        <v>0</v>
      </c>
      <c r="BG328" s="203">
        <f t="shared" si="66"/>
        <v>0</v>
      </c>
      <c r="BH328" s="203">
        <f t="shared" si="67"/>
        <v>0</v>
      </c>
      <c r="BI328" s="203">
        <f t="shared" si="68"/>
        <v>0</v>
      </c>
      <c r="BJ328" s="23" t="s">
        <v>156</v>
      </c>
      <c r="BK328" s="203">
        <f t="shared" si="69"/>
        <v>0</v>
      </c>
      <c r="BL328" s="23" t="s">
        <v>242</v>
      </c>
      <c r="BM328" s="23" t="s">
        <v>1628</v>
      </c>
    </row>
    <row r="329" spans="2:65" s="1" customFormat="1" ht="22.5" customHeight="1">
      <c r="B329" s="40"/>
      <c r="C329" s="192" t="s">
        <v>791</v>
      </c>
      <c r="D329" s="192" t="s">
        <v>150</v>
      </c>
      <c r="E329" s="193" t="s">
        <v>778</v>
      </c>
      <c r="F329" s="194" t="s">
        <v>779</v>
      </c>
      <c r="G329" s="195" t="s">
        <v>153</v>
      </c>
      <c r="H329" s="196">
        <v>3</v>
      </c>
      <c r="I329" s="197"/>
      <c r="J329" s="198">
        <f t="shared" si="60"/>
        <v>0</v>
      </c>
      <c r="K329" s="194" t="s">
        <v>154</v>
      </c>
      <c r="L329" s="60"/>
      <c r="M329" s="199" t="s">
        <v>21</v>
      </c>
      <c r="N329" s="200" t="s">
        <v>42</v>
      </c>
      <c r="O329" s="41"/>
      <c r="P329" s="201">
        <f t="shared" si="61"/>
        <v>0</v>
      </c>
      <c r="Q329" s="201">
        <v>0</v>
      </c>
      <c r="R329" s="201">
        <f t="shared" si="62"/>
        <v>0</v>
      </c>
      <c r="S329" s="201">
        <v>0.1104</v>
      </c>
      <c r="T329" s="202">
        <f t="shared" si="63"/>
        <v>0.33119999999999999</v>
      </c>
      <c r="AR329" s="23" t="s">
        <v>242</v>
      </c>
      <c r="AT329" s="23" t="s">
        <v>150</v>
      </c>
      <c r="AU329" s="23" t="s">
        <v>156</v>
      </c>
      <c r="AY329" s="23" t="s">
        <v>147</v>
      </c>
      <c r="BE329" s="203">
        <f t="shared" si="64"/>
        <v>0</v>
      </c>
      <c r="BF329" s="203">
        <f t="shared" si="65"/>
        <v>0</v>
      </c>
      <c r="BG329" s="203">
        <f t="shared" si="66"/>
        <v>0</v>
      </c>
      <c r="BH329" s="203">
        <f t="shared" si="67"/>
        <v>0</v>
      </c>
      <c r="BI329" s="203">
        <f t="shared" si="68"/>
        <v>0</v>
      </c>
      <c r="BJ329" s="23" t="s">
        <v>156</v>
      </c>
      <c r="BK329" s="203">
        <f t="shared" si="69"/>
        <v>0</v>
      </c>
      <c r="BL329" s="23" t="s">
        <v>242</v>
      </c>
      <c r="BM329" s="23" t="s">
        <v>1629</v>
      </c>
    </row>
    <row r="330" spans="2:65" s="1" customFormat="1" ht="22.5" customHeight="1">
      <c r="B330" s="40"/>
      <c r="C330" s="192" t="s">
        <v>799</v>
      </c>
      <c r="D330" s="192" t="s">
        <v>150</v>
      </c>
      <c r="E330" s="193" t="s">
        <v>782</v>
      </c>
      <c r="F330" s="194" t="s">
        <v>783</v>
      </c>
      <c r="G330" s="195" t="s">
        <v>661</v>
      </c>
      <c r="H330" s="196">
        <v>1</v>
      </c>
      <c r="I330" s="197"/>
      <c r="J330" s="198">
        <f t="shared" si="60"/>
        <v>0</v>
      </c>
      <c r="K330" s="194" t="s">
        <v>21</v>
      </c>
      <c r="L330" s="60"/>
      <c r="M330" s="199" t="s">
        <v>21</v>
      </c>
      <c r="N330" s="200" t="s">
        <v>42</v>
      </c>
      <c r="O330" s="41"/>
      <c r="P330" s="201">
        <f t="shared" si="61"/>
        <v>0</v>
      </c>
      <c r="Q330" s="201">
        <v>0</v>
      </c>
      <c r="R330" s="201">
        <f t="shared" si="62"/>
        <v>0</v>
      </c>
      <c r="S330" s="201">
        <v>0.05</v>
      </c>
      <c r="T330" s="202">
        <f t="shared" si="63"/>
        <v>0.05</v>
      </c>
      <c r="AR330" s="23" t="s">
        <v>242</v>
      </c>
      <c r="AT330" s="23" t="s">
        <v>150</v>
      </c>
      <c r="AU330" s="23" t="s">
        <v>156</v>
      </c>
      <c r="AY330" s="23" t="s">
        <v>147</v>
      </c>
      <c r="BE330" s="203">
        <f t="shared" si="64"/>
        <v>0</v>
      </c>
      <c r="BF330" s="203">
        <f t="shared" si="65"/>
        <v>0</v>
      </c>
      <c r="BG330" s="203">
        <f t="shared" si="66"/>
        <v>0</v>
      </c>
      <c r="BH330" s="203">
        <f t="shared" si="67"/>
        <v>0</v>
      </c>
      <c r="BI330" s="203">
        <f t="shared" si="68"/>
        <v>0</v>
      </c>
      <c r="BJ330" s="23" t="s">
        <v>156</v>
      </c>
      <c r="BK330" s="203">
        <f t="shared" si="69"/>
        <v>0</v>
      </c>
      <c r="BL330" s="23" t="s">
        <v>242</v>
      </c>
      <c r="BM330" s="23" t="s">
        <v>1630</v>
      </c>
    </row>
    <row r="331" spans="2:65" s="1" customFormat="1" ht="22.5" customHeight="1">
      <c r="B331" s="40"/>
      <c r="C331" s="192" t="s">
        <v>804</v>
      </c>
      <c r="D331" s="192" t="s">
        <v>150</v>
      </c>
      <c r="E331" s="193" t="s">
        <v>786</v>
      </c>
      <c r="F331" s="194" t="s">
        <v>787</v>
      </c>
      <c r="G331" s="195" t="s">
        <v>369</v>
      </c>
      <c r="H331" s="257"/>
      <c r="I331" s="197"/>
      <c r="J331" s="198">
        <f t="shared" si="60"/>
        <v>0</v>
      </c>
      <c r="K331" s="194" t="s">
        <v>191</v>
      </c>
      <c r="L331" s="60"/>
      <c r="M331" s="199" t="s">
        <v>21</v>
      </c>
      <c r="N331" s="200" t="s">
        <v>42</v>
      </c>
      <c r="O331" s="41"/>
      <c r="P331" s="201">
        <f t="shared" si="61"/>
        <v>0</v>
      </c>
      <c r="Q331" s="201">
        <v>0</v>
      </c>
      <c r="R331" s="201">
        <f t="shared" si="62"/>
        <v>0</v>
      </c>
      <c r="S331" s="201">
        <v>0</v>
      </c>
      <c r="T331" s="202">
        <f t="shared" si="63"/>
        <v>0</v>
      </c>
      <c r="AR331" s="23" t="s">
        <v>242</v>
      </c>
      <c r="AT331" s="23" t="s">
        <v>150</v>
      </c>
      <c r="AU331" s="23" t="s">
        <v>156</v>
      </c>
      <c r="AY331" s="23" t="s">
        <v>147</v>
      </c>
      <c r="BE331" s="203">
        <f t="shared" si="64"/>
        <v>0</v>
      </c>
      <c r="BF331" s="203">
        <f t="shared" si="65"/>
        <v>0</v>
      </c>
      <c r="BG331" s="203">
        <f t="shared" si="66"/>
        <v>0</v>
      </c>
      <c r="BH331" s="203">
        <f t="shared" si="67"/>
        <v>0</v>
      </c>
      <c r="BI331" s="203">
        <f t="shared" si="68"/>
        <v>0</v>
      </c>
      <c r="BJ331" s="23" t="s">
        <v>156</v>
      </c>
      <c r="BK331" s="203">
        <f t="shared" si="69"/>
        <v>0</v>
      </c>
      <c r="BL331" s="23" t="s">
        <v>242</v>
      </c>
      <c r="BM331" s="23" t="s">
        <v>1631</v>
      </c>
    </row>
    <row r="332" spans="2:65" s="10" customFormat="1" ht="29.85" customHeight="1">
      <c r="B332" s="175"/>
      <c r="C332" s="176"/>
      <c r="D332" s="189" t="s">
        <v>69</v>
      </c>
      <c r="E332" s="190" t="s">
        <v>789</v>
      </c>
      <c r="F332" s="190" t="s">
        <v>790</v>
      </c>
      <c r="G332" s="176"/>
      <c r="H332" s="176"/>
      <c r="I332" s="179"/>
      <c r="J332" s="191">
        <f>BK332</f>
        <v>0</v>
      </c>
      <c r="K332" s="176"/>
      <c r="L332" s="181"/>
      <c r="M332" s="182"/>
      <c r="N332" s="183"/>
      <c r="O332" s="183"/>
      <c r="P332" s="184">
        <f>SUM(P333:P357)</f>
        <v>0</v>
      </c>
      <c r="Q332" s="183"/>
      <c r="R332" s="184">
        <f>SUM(R333:R357)</f>
        <v>0.53067469499999986</v>
      </c>
      <c r="S332" s="183"/>
      <c r="T332" s="185">
        <f>SUM(T333:T357)</f>
        <v>0</v>
      </c>
      <c r="AR332" s="186" t="s">
        <v>156</v>
      </c>
      <c r="AT332" s="187" t="s">
        <v>69</v>
      </c>
      <c r="AU332" s="187" t="s">
        <v>78</v>
      </c>
      <c r="AY332" s="186" t="s">
        <v>147</v>
      </c>
      <c r="BK332" s="188">
        <f>SUM(BK333:BK357)</f>
        <v>0</v>
      </c>
    </row>
    <row r="333" spans="2:65" s="1" customFormat="1" ht="22.5" customHeight="1">
      <c r="B333" s="40"/>
      <c r="C333" s="192" t="s">
        <v>812</v>
      </c>
      <c r="D333" s="192" t="s">
        <v>150</v>
      </c>
      <c r="E333" s="193" t="s">
        <v>792</v>
      </c>
      <c r="F333" s="194" t="s">
        <v>793</v>
      </c>
      <c r="G333" s="195" t="s">
        <v>276</v>
      </c>
      <c r="H333" s="196">
        <v>15.11</v>
      </c>
      <c r="I333" s="197"/>
      <c r="J333" s="198">
        <f>ROUND(I333*H333,2)</f>
        <v>0</v>
      </c>
      <c r="K333" s="194" t="s">
        <v>154</v>
      </c>
      <c r="L333" s="60"/>
      <c r="M333" s="199" t="s">
        <v>21</v>
      </c>
      <c r="N333" s="200" t="s">
        <v>42</v>
      </c>
      <c r="O333" s="41"/>
      <c r="P333" s="201">
        <f>O333*H333</f>
        <v>0</v>
      </c>
      <c r="Q333" s="201">
        <v>3.2249999999999998E-4</v>
      </c>
      <c r="R333" s="201">
        <f>Q333*H333</f>
        <v>4.8729749999999999E-3</v>
      </c>
      <c r="S333" s="201">
        <v>0</v>
      </c>
      <c r="T333" s="202">
        <f>S333*H333</f>
        <v>0</v>
      </c>
      <c r="AR333" s="23" t="s">
        <v>242</v>
      </c>
      <c r="AT333" s="23" t="s">
        <v>150</v>
      </c>
      <c r="AU333" s="23" t="s">
        <v>156</v>
      </c>
      <c r="AY333" s="23" t="s">
        <v>147</v>
      </c>
      <c r="BE333" s="203">
        <f>IF(N333="základní",J333,0)</f>
        <v>0</v>
      </c>
      <c r="BF333" s="203">
        <f>IF(N333="snížená",J333,0)</f>
        <v>0</v>
      </c>
      <c r="BG333" s="203">
        <f>IF(N333="zákl. přenesená",J333,0)</f>
        <v>0</v>
      </c>
      <c r="BH333" s="203">
        <f>IF(N333="sníž. přenesená",J333,0)</f>
        <v>0</v>
      </c>
      <c r="BI333" s="203">
        <f>IF(N333="nulová",J333,0)</f>
        <v>0</v>
      </c>
      <c r="BJ333" s="23" t="s">
        <v>156</v>
      </c>
      <c r="BK333" s="203">
        <f>ROUND(I333*H333,2)</f>
        <v>0</v>
      </c>
      <c r="BL333" s="23" t="s">
        <v>242</v>
      </c>
      <c r="BM333" s="23" t="s">
        <v>1632</v>
      </c>
    </row>
    <row r="334" spans="2:65" s="13" customFormat="1" ht="13.5">
      <c r="B334" s="241"/>
      <c r="C334" s="242"/>
      <c r="D334" s="216" t="s">
        <v>158</v>
      </c>
      <c r="E334" s="243" t="s">
        <v>21</v>
      </c>
      <c r="F334" s="244" t="s">
        <v>795</v>
      </c>
      <c r="G334" s="242"/>
      <c r="H334" s="245" t="s">
        <v>21</v>
      </c>
      <c r="I334" s="246"/>
      <c r="J334" s="242"/>
      <c r="K334" s="242"/>
      <c r="L334" s="247"/>
      <c r="M334" s="248"/>
      <c r="N334" s="249"/>
      <c r="O334" s="249"/>
      <c r="P334" s="249"/>
      <c r="Q334" s="249"/>
      <c r="R334" s="249"/>
      <c r="S334" s="249"/>
      <c r="T334" s="250"/>
      <c r="AT334" s="251" t="s">
        <v>158</v>
      </c>
      <c r="AU334" s="251" t="s">
        <v>156</v>
      </c>
      <c r="AV334" s="13" t="s">
        <v>78</v>
      </c>
      <c r="AW334" s="13" t="s">
        <v>34</v>
      </c>
      <c r="AX334" s="13" t="s">
        <v>70</v>
      </c>
      <c r="AY334" s="251" t="s">
        <v>147</v>
      </c>
    </row>
    <row r="335" spans="2:65" s="11" customFormat="1" ht="13.5">
      <c r="B335" s="204"/>
      <c r="C335" s="205"/>
      <c r="D335" s="216" t="s">
        <v>158</v>
      </c>
      <c r="E335" s="217" t="s">
        <v>21</v>
      </c>
      <c r="F335" s="218" t="s">
        <v>796</v>
      </c>
      <c r="G335" s="205"/>
      <c r="H335" s="219">
        <v>11.76</v>
      </c>
      <c r="I335" s="210"/>
      <c r="J335" s="205"/>
      <c r="K335" s="205"/>
      <c r="L335" s="211"/>
      <c r="M335" s="212"/>
      <c r="N335" s="213"/>
      <c r="O335" s="213"/>
      <c r="P335" s="213"/>
      <c r="Q335" s="213"/>
      <c r="R335" s="213"/>
      <c r="S335" s="213"/>
      <c r="T335" s="214"/>
      <c r="AT335" s="215" t="s">
        <v>158</v>
      </c>
      <c r="AU335" s="215" t="s">
        <v>156</v>
      </c>
      <c r="AV335" s="11" t="s">
        <v>156</v>
      </c>
      <c r="AW335" s="11" t="s">
        <v>34</v>
      </c>
      <c r="AX335" s="11" t="s">
        <v>70</v>
      </c>
      <c r="AY335" s="215" t="s">
        <v>147</v>
      </c>
    </row>
    <row r="336" spans="2:65" s="13" customFormat="1" ht="13.5">
      <c r="B336" s="241"/>
      <c r="C336" s="242"/>
      <c r="D336" s="216" t="s">
        <v>158</v>
      </c>
      <c r="E336" s="243" t="s">
        <v>21</v>
      </c>
      <c r="F336" s="244" t="s">
        <v>797</v>
      </c>
      <c r="G336" s="242"/>
      <c r="H336" s="245" t="s">
        <v>21</v>
      </c>
      <c r="I336" s="246"/>
      <c r="J336" s="242"/>
      <c r="K336" s="242"/>
      <c r="L336" s="247"/>
      <c r="M336" s="248"/>
      <c r="N336" s="249"/>
      <c r="O336" s="249"/>
      <c r="P336" s="249"/>
      <c r="Q336" s="249"/>
      <c r="R336" s="249"/>
      <c r="S336" s="249"/>
      <c r="T336" s="250"/>
      <c r="AT336" s="251" t="s">
        <v>158</v>
      </c>
      <c r="AU336" s="251" t="s">
        <v>156</v>
      </c>
      <c r="AV336" s="13" t="s">
        <v>78</v>
      </c>
      <c r="AW336" s="13" t="s">
        <v>34</v>
      </c>
      <c r="AX336" s="13" t="s">
        <v>70</v>
      </c>
      <c r="AY336" s="251" t="s">
        <v>147</v>
      </c>
    </row>
    <row r="337" spans="2:65" s="11" customFormat="1" ht="13.5">
      <c r="B337" s="204"/>
      <c r="C337" s="205"/>
      <c r="D337" s="216" t="s">
        <v>158</v>
      </c>
      <c r="E337" s="217" t="s">
        <v>21</v>
      </c>
      <c r="F337" s="218" t="s">
        <v>798</v>
      </c>
      <c r="G337" s="205"/>
      <c r="H337" s="219">
        <v>3.35</v>
      </c>
      <c r="I337" s="210"/>
      <c r="J337" s="205"/>
      <c r="K337" s="205"/>
      <c r="L337" s="211"/>
      <c r="M337" s="212"/>
      <c r="N337" s="213"/>
      <c r="O337" s="213"/>
      <c r="P337" s="213"/>
      <c r="Q337" s="213"/>
      <c r="R337" s="213"/>
      <c r="S337" s="213"/>
      <c r="T337" s="214"/>
      <c r="AT337" s="215" t="s">
        <v>158</v>
      </c>
      <c r="AU337" s="215" t="s">
        <v>156</v>
      </c>
      <c r="AV337" s="11" t="s">
        <v>156</v>
      </c>
      <c r="AW337" s="11" t="s">
        <v>34</v>
      </c>
      <c r="AX337" s="11" t="s">
        <v>70</v>
      </c>
      <c r="AY337" s="215" t="s">
        <v>147</v>
      </c>
    </row>
    <row r="338" spans="2:65" s="12" customFormat="1" ht="13.5">
      <c r="B338" s="220"/>
      <c r="C338" s="221"/>
      <c r="D338" s="206" t="s">
        <v>158</v>
      </c>
      <c r="E338" s="222" t="s">
        <v>21</v>
      </c>
      <c r="F338" s="223" t="s">
        <v>170</v>
      </c>
      <c r="G338" s="221"/>
      <c r="H338" s="224">
        <v>15.11</v>
      </c>
      <c r="I338" s="225"/>
      <c r="J338" s="221"/>
      <c r="K338" s="221"/>
      <c r="L338" s="226"/>
      <c r="M338" s="227"/>
      <c r="N338" s="228"/>
      <c r="O338" s="228"/>
      <c r="P338" s="228"/>
      <c r="Q338" s="228"/>
      <c r="R338" s="228"/>
      <c r="S338" s="228"/>
      <c r="T338" s="229"/>
      <c r="AT338" s="230" t="s">
        <v>158</v>
      </c>
      <c r="AU338" s="230" t="s">
        <v>156</v>
      </c>
      <c r="AV338" s="12" t="s">
        <v>155</v>
      </c>
      <c r="AW338" s="12" t="s">
        <v>34</v>
      </c>
      <c r="AX338" s="12" t="s">
        <v>78</v>
      </c>
      <c r="AY338" s="230" t="s">
        <v>147</v>
      </c>
    </row>
    <row r="339" spans="2:65" s="1" customFormat="1" ht="22.5" customHeight="1">
      <c r="B339" s="40"/>
      <c r="C339" s="231" t="s">
        <v>817</v>
      </c>
      <c r="D339" s="231" t="s">
        <v>243</v>
      </c>
      <c r="E339" s="232" t="s">
        <v>800</v>
      </c>
      <c r="F339" s="233" t="s">
        <v>801</v>
      </c>
      <c r="G339" s="234" t="s">
        <v>153</v>
      </c>
      <c r="H339" s="235">
        <v>53</v>
      </c>
      <c r="I339" s="236"/>
      <c r="J339" s="237">
        <f>ROUND(I339*H339,2)</f>
        <v>0</v>
      </c>
      <c r="K339" s="233" t="s">
        <v>154</v>
      </c>
      <c r="L339" s="238"/>
      <c r="M339" s="239" t="s">
        <v>21</v>
      </c>
      <c r="N339" s="240" t="s">
        <v>42</v>
      </c>
      <c r="O339" s="41"/>
      <c r="P339" s="201">
        <f>O339*H339</f>
        <v>0</v>
      </c>
      <c r="Q339" s="201">
        <v>3.6000000000000002E-4</v>
      </c>
      <c r="R339" s="201">
        <f>Q339*H339</f>
        <v>1.908E-2</v>
      </c>
      <c r="S339" s="201">
        <v>0</v>
      </c>
      <c r="T339" s="202">
        <f>S339*H339</f>
        <v>0</v>
      </c>
      <c r="AR339" s="23" t="s">
        <v>332</v>
      </c>
      <c r="AT339" s="23" t="s">
        <v>243</v>
      </c>
      <c r="AU339" s="23" t="s">
        <v>156</v>
      </c>
      <c r="AY339" s="23" t="s">
        <v>147</v>
      </c>
      <c r="BE339" s="203">
        <f>IF(N339="základní",J339,0)</f>
        <v>0</v>
      </c>
      <c r="BF339" s="203">
        <f>IF(N339="snížená",J339,0)</f>
        <v>0</v>
      </c>
      <c r="BG339" s="203">
        <f>IF(N339="zákl. přenesená",J339,0)</f>
        <v>0</v>
      </c>
      <c r="BH339" s="203">
        <f>IF(N339="sníž. přenesená",J339,0)</f>
        <v>0</v>
      </c>
      <c r="BI339" s="203">
        <f>IF(N339="nulová",J339,0)</f>
        <v>0</v>
      </c>
      <c r="BJ339" s="23" t="s">
        <v>156</v>
      </c>
      <c r="BK339" s="203">
        <f>ROUND(I339*H339,2)</f>
        <v>0</v>
      </c>
      <c r="BL339" s="23" t="s">
        <v>242</v>
      </c>
      <c r="BM339" s="23" t="s">
        <v>1633</v>
      </c>
    </row>
    <row r="340" spans="2:65" s="11" customFormat="1" ht="13.5">
      <c r="B340" s="204"/>
      <c r="C340" s="205"/>
      <c r="D340" s="206" t="s">
        <v>158</v>
      </c>
      <c r="E340" s="207" t="s">
        <v>21</v>
      </c>
      <c r="F340" s="208" t="s">
        <v>803</v>
      </c>
      <c r="G340" s="205"/>
      <c r="H340" s="209">
        <v>53</v>
      </c>
      <c r="I340" s="210"/>
      <c r="J340" s="205"/>
      <c r="K340" s="205"/>
      <c r="L340" s="211"/>
      <c r="M340" s="212"/>
      <c r="N340" s="213"/>
      <c r="O340" s="213"/>
      <c r="P340" s="213"/>
      <c r="Q340" s="213"/>
      <c r="R340" s="213"/>
      <c r="S340" s="213"/>
      <c r="T340" s="214"/>
      <c r="AT340" s="215" t="s">
        <v>158</v>
      </c>
      <c r="AU340" s="215" t="s">
        <v>156</v>
      </c>
      <c r="AV340" s="11" t="s">
        <v>156</v>
      </c>
      <c r="AW340" s="11" t="s">
        <v>34</v>
      </c>
      <c r="AX340" s="11" t="s">
        <v>78</v>
      </c>
      <c r="AY340" s="215" t="s">
        <v>147</v>
      </c>
    </row>
    <row r="341" spans="2:65" s="1" customFormat="1" ht="22.5" customHeight="1">
      <c r="B341" s="40"/>
      <c r="C341" s="192" t="s">
        <v>822</v>
      </c>
      <c r="D341" s="192" t="s">
        <v>150</v>
      </c>
      <c r="E341" s="193" t="s">
        <v>805</v>
      </c>
      <c r="F341" s="194" t="s">
        <v>806</v>
      </c>
      <c r="G341" s="195" t="s">
        <v>165</v>
      </c>
      <c r="H341" s="196">
        <v>13.858000000000001</v>
      </c>
      <c r="I341" s="197"/>
      <c r="J341" s="198">
        <f>ROUND(I341*H341,2)</f>
        <v>0</v>
      </c>
      <c r="K341" s="194" t="s">
        <v>154</v>
      </c>
      <c r="L341" s="60"/>
      <c r="M341" s="199" t="s">
        <v>21</v>
      </c>
      <c r="N341" s="200" t="s">
        <v>42</v>
      </c>
      <c r="O341" s="41"/>
      <c r="P341" s="201">
        <f>O341*H341</f>
        <v>0</v>
      </c>
      <c r="Q341" s="201">
        <v>3.6700000000000001E-3</v>
      </c>
      <c r="R341" s="201">
        <f>Q341*H341</f>
        <v>5.0858860000000006E-2</v>
      </c>
      <c r="S341" s="201">
        <v>0</v>
      </c>
      <c r="T341" s="202">
        <f>S341*H341</f>
        <v>0</v>
      </c>
      <c r="AR341" s="23" t="s">
        <v>242</v>
      </c>
      <c r="AT341" s="23" t="s">
        <v>150</v>
      </c>
      <c r="AU341" s="23" t="s">
        <v>156</v>
      </c>
      <c r="AY341" s="23" t="s">
        <v>147</v>
      </c>
      <c r="BE341" s="203">
        <f>IF(N341="základní",J341,0)</f>
        <v>0</v>
      </c>
      <c r="BF341" s="203">
        <f>IF(N341="snížená",J341,0)</f>
        <v>0</v>
      </c>
      <c r="BG341" s="203">
        <f>IF(N341="zákl. přenesená",J341,0)</f>
        <v>0</v>
      </c>
      <c r="BH341" s="203">
        <f>IF(N341="sníž. přenesená",J341,0)</f>
        <v>0</v>
      </c>
      <c r="BI341" s="203">
        <f>IF(N341="nulová",J341,0)</f>
        <v>0</v>
      </c>
      <c r="BJ341" s="23" t="s">
        <v>156</v>
      </c>
      <c r="BK341" s="203">
        <f>ROUND(I341*H341,2)</f>
        <v>0</v>
      </c>
      <c r="BL341" s="23" t="s">
        <v>242</v>
      </c>
      <c r="BM341" s="23" t="s">
        <v>1634</v>
      </c>
    </row>
    <row r="342" spans="2:65" s="11" customFormat="1" ht="13.5">
      <c r="B342" s="204"/>
      <c r="C342" s="205"/>
      <c r="D342" s="216" t="s">
        <v>158</v>
      </c>
      <c r="E342" s="217" t="s">
        <v>21</v>
      </c>
      <c r="F342" s="218" t="s">
        <v>808</v>
      </c>
      <c r="G342" s="205"/>
      <c r="H342" s="219">
        <v>8.84</v>
      </c>
      <c r="I342" s="210"/>
      <c r="J342" s="205"/>
      <c r="K342" s="205"/>
      <c r="L342" s="211"/>
      <c r="M342" s="212"/>
      <c r="N342" s="213"/>
      <c r="O342" s="213"/>
      <c r="P342" s="213"/>
      <c r="Q342" s="213"/>
      <c r="R342" s="213"/>
      <c r="S342" s="213"/>
      <c r="T342" s="214"/>
      <c r="AT342" s="215" t="s">
        <v>158</v>
      </c>
      <c r="AU342" s="215" t="s">
        <v>156</v>
      </c>
      <c r="AV342" s="11" t="s">
        <v>156</v>
      </c>
      <c r="AW342" s="11" t="s">
        <v>34</v>
      </c>
      <c r="AX342" s="11" t="s">
        <v>70</v>
      </c>
      <c r="AY342" s="215" t="s">
        <v>147</v>
      </c>
    </row>
    <row r="343" spans="2:65" s="11" customFormat="1" ht="13.5">
      <c r="B343" s="204"/>
      <c r="C343" s="205"/>
      <c r="D343" s="216" t="s">
        <v>158</v>
      </c>
      <c r="E343" s="217" t="s">
        <v>21</v>
      </c>
      <c r="F343" s="218" t="s">
        <v>809</v>
      </c>
      <c r="G343" s="205"/>
      <c r="H343" s="219">
        <v>3.0379999999999998</v>
      </c>
      <c r="I343" s="210"/>
      <c r="J343" s="205"/>
      <c r="K343" s="205"/>
      <c r="L343" s="211"/>
      <c r="M343" s="212"/>
      <c r="N343" s="213"/>
      <c r="O343" s="213"/>
      <c r="P343" s="213"/>
      <c r="Q343" s="213"/>
      <c r="R343" s="213"/>
      <c r="S343" s="213"/>
      <c r="T343" s="214"/>
      <c r="AT343" s="215" t="s">
        <v>158</v>
      </c>
      <c r="AU343" s="215" t="s">
        <v>156</v>
      </c>
      <c r="AV343" s="11" t="s">
        <v>156</v>
      </c>
      <c r="AW343" s="11" t="s">
        <v>34</v>
      </c>
      <c r="AX343" s="11" t="s">
        <v>70</v>
      </c>
      <c r="AY343" s="215" t="s">
        <v>147</v>
      </c>
    </row>
    <row r="344" spans="2:65" s="11" customFormat="1" ht="13.5">
      <c r="B344" s="204"/>
      <c r="C344" s="205"/>
      <c r="D344" s="216" t="s">
        <v>158</v>
      </c>
      <c r="E344" s="217" t="s">
        <v>21</v>
      </c>
      <c r="F344" s="218" t="s">
        <v>810</v>
      </c>
      <c r="G344" s="205"/>
      <c r="H344" s="219">
        <v>1.17</v>
      </c>
      <c r="I344" s="210"/>
      <c r="J344" s="205"/>
      <c r="K344" s="205"/>
      <c r="L344" s="211"/>
      <c r="M344" s="212"/>
      <c r="N344" s="213"/>
      <c r="O344" s="213"/>
      <c r="P344" s="213"/>
      <c r="Q344" s="213"/>
      <c r="R344" s="213"/>
      <c r="S344" s="213"/>
      <c r="T344" s="214"/>
      <c r="AT344" s="215" t="s">
        <v>158</v>
      </c>
      <c r="AU344" s="215" t="s">
        <v>156</v>
      </c>
      <c r="AV344" s="11" t="s">
        <v>156</v>
      </c>
      <c r="AW344" s="11" t="s">
        <v>34</v>
      </c>
      <c r="AX344" s="11" t="s">
        <v>70</v>
      </c>
      <c r="AY344" s="215" t="s">
        <v>147</v>
      </c>
    </row>
    <row r="345" spans="2:65" s="11" customFormat="1" ht="13.5">
      <c r="B345" s="204"/>
      <c r="C345" s="205"/>
      <c r="D345" s="216" t="s">
        <v>158</v>
      </c>
      <c r="E345" s="217" t="s">
        <v>21</v>
      </c>
      <c r="F345" s="218" t="s">
        <v>811</v>
      </c>
      <c r="G345" s="205"/>
      <c r="H345" s="219">
        <v>0.81</v>
      </c>
      <c r="I345" s="210"/>
      <c r="J345" s="205"/>
      <c r="K345" s="205"/>
      <c r="L345" s="211"/>
      <c r="M345" s="212"/>
      <c r="N345" s="213"/>
      <c r="O345" s="213"/>
      <c r="P345" s="213"/>
      <c r="Q345" s="213"/>
      <c r="R345" s="213"/>
      <c r="S345" s="213"/>
      <c r="T345" s="214"/>
      <c r="AT345" s="215" t="s">
        <v>158</v>
      </c>
      <c r="AU345" s="215" t="s">
        <v>156</v>
      </c>
      <c r="AV345" s="11" t="s">
        <v>156</v>
      </c>
      <c r="AW345" s="11" t="s">
        <v>34</v>
      </c>
      <c r="AX345" s="11" t="s">
        <v>70</v>
      </c>
      <c r="AY345" s="215" t="s">
        <v>147</v>
      </c>
    </row>
    <row r="346" spans="2:65" s="12" customFormat="1" ht="13.5">
      <c r="B346" s="220"/>
      <c r="C346" s="221"/>
      <c r="D346" s="206" t="s">
        <v>158</v>
      </c>
      <c r="E346" s="222" t="s">
        <v>21</v>
      </c>
      <c r="F346" s="223" t="s">
        <v>170</v>
      </c>
      <c r="G346" s="221"/>
      <c r="H346" s="224">
        <v>13.858000000000001</v>
      </c>
      <c r="I346" s="225"/>
      <c r="J346" s="221"/>
      <c r="K346" s="221"/>
      <c r="L346" s="226"/>
      <c r="M346" s="227"/>
      <c r="N346" s="228"/>
      <c r="O346" s="228"/>
      <c r="P346" s="228"/>
      <c r="Q346" s="228"/>
      <c r="R346" s="228"/>
      <c r="S346" s="228"/>
      <c r="T346" s="229"/>
      <c r="AT346" s="230" t="s">
        <v>158</v>
      </c>
      <c r="AU346" s="230" t="s">
        <v>156</v>
      </c>
      <c r="AV346" s="12" t="s">
        <v>155</v>
      </c>
      <c r="AW346" s="12" t="s">
        <v>34</v>
      </c>
      <c r="AX346" s="12" t="s">
        <v>78</v>
      </c>
      <c r="AY346" s="230" t="s">
        <v>147</v>
      </c>
    </row>
    <row r="347" spans="2:65" s="1" customFormat="1" ht="22.5" customHeight="1">
      <c r="B347" s="40"/>
      <c r="C347" s="231" t="s">
        <v>826</v>
      </c>
      <c r="D347" s="231" t="s">
        <v>243</v>
      </c>
      <c r="E347" s="232" t="s">
        <v>813</v>
      </c>
      <c r="F347" s="233" t="s">
        <v>814</v>
      </c>
      <c r="G347" s="234" t="s">
        <v>165</v>
      </c>
      <c r="H347" s="235">
        <v>15.244</v>
      </c>
      <c r="I347" s="236"/>
      <c r="J347" s="237">
        <f>ROUND(I347*H347,2)</f>
        <v>0</v>
      </c>
      <c r="K347" s="233" t="s">
        <v>154</v>
      </c>
      <c r="L347" s="238"/>
      <c r="M347" s="239" t="s">
        <v>21</v>
      </c>
      <c r="N347" s="240" t="s">
        <v>42</v>
      </c>
      <c r="O347" s="41"/>
      <c r="P347" s="201">
        <f>O347*H347</f>
        <v>0</v>
      </c>
      <c r="Q347" s="201">
        <v>1.7999999999999999E-2</v>
      </c>
      <c r="R347" s="201">
        <f>Q347*H347</f>
        <v>0.27439199999999997</v>
      </c>
      <c r="S347" s="201">
        <v>0</v>
      </c>
      <c r="T347" s="202">
        <f>S347*H347</f>
        <v>0</v>
      </c>
      <c r="AR347" s="23" t="s">
        <v>332</v>
      </c>
      <c r="AT347" s="23" t="s">
        <v>243</v>
      </c>
      <c r="AU347" s="23" t="s">
        <v>156</v>
      </c>
      <c r="AY347" s="23" t="s">
        <v>147</v>
      </c>
      <c r="BE347" s="203">
        <f>IF(N347="základní",J347,0)</f>
        <v>0</v>
      </c>
      <c r="BF347" s="203">
        <f>IF(N347="snížená",J347,0)</f>
        <v>0</v>
      </c>
      <c r="BG347" s="203">
        <f>IF(N347="zákl. přenesená",J347,0)</f>
        <v>0</v>
      </c>
      <c r="BH347" s="203">
        <f>IF(N347="sníž. přenesená",J347,0)</f>
        <v>0</v>
      </c>
      <c r="BI347" s="203">
        <f>IF(N347="nulová",J347,0)</f>
        <v>0</v>
      </c>
      <c r="BJ347" s="23" t="s">
        <v>156</v>
      </c>
      <c r="BK347" s="203">
        <f>ROUND(I347*H347,2)</f>
        <v>0</v>
      </c>
      <c r="BL347" s="23" t="s">
        <v>242</v>
      </c>
      <c r="BM347" s="23" t="s">
        <v>1635</v>
      </c>
    </row>
    <row r="348" spans="2:65" s="11" customFormat="1" ht="13.5">
      <c r="B348" s="204"/>
      <c r="C348" s="205"/>
      <c r="D348" s="206" t="s">
        <v>158</v>
      </c>
      <c r="E348" s="205"/>
      <c r="F348" s="208" t="s">
        <v>816</v>
      </c>
      <c r="G348" s="205"/>
      <c r="H348" s="209">
        <v>15.244</v>
      </c>
      <c r="I348" s="210"/>
      <c r="J348" s="205"/>
      <c r="K348" s="205"/>
      <c r="L348" s="211"/>
      <c r="M348" s="212"/>
      <c r="N348" s="213"/>
      <c r="O348" s="213"/>
      <c r="P348" s="213"/>
      <c r="Q348" s="213"/>
      <c r="R348" s="213"/>
      <c r="S348" s="213"/>
      <c r="T348" s="214"/>
      <c r="AT348" s="215" t="s">
        <v>158</v>
      </c>
      <c r="AU348" s="215" t="s">
        <v>156</v>
      </c>
      <c r="AV348" s="11" t="s">
        <v>156</v>
      </c>
      <c r="AW348" s="11" t="s">
        <v>6</v>
      </c>
      <c r="AX348" s="11" t="s">
        <v>78</v>
      </c>
      <c r="AY348" s="215" t="s">
        <v>147</v>
      </c>
    </row>
    <row r="349" spans="2:65" s="1" customFormat="1" ht="22.5" customHeight="1">
      <c r="B349" s="40"/>
      <c r="C349" s="192" t="s">
        <v>831</v>
      </c>
      <c r="D349" s="192" t="s">
        <v>150</v>
      </c>
      <c r="E349" s="193" t="s">
        <v>818</v>
      </c>
      <c r="F349" s="194" t="s">
        <v>819</v>
      </c>
      <c r="G349" s="195" t="s">
        <v>165</v>
      </c>
      <c r="H349" s="196">
        <v>5.0179999999999998</v>
      </c>
      <c r="I349" s="197"/>
      <c r="J349" s="198">
        <f>ROUND(I349*H349,2)</f>
        <v>0</v>
      </c>
      <c r="K349" s="194" t="s">
        <v>154</v>
      </c>
      <c r="L349" s="60"/>
      <c r="M349" s="199" t="s">
        <v>21</v>
      </c>
      <c r="N349" s="200" t="s">
        <v>42</v>
      </c>
      <c r="O349" s="41"/>
      <c r="P349" s="201">
        <f>O349*H349</f>
        <v>0</v>
      </c>
      <c r="Q349" s="201">
        <v>0</v>
      </c>
      <c r="R349" s="201">
        <f>Q349*H349</f>
        <v>0</v>
      </c>
      <c r="S349" s="201">
        <v>0</v>
      </c>
      <c r="T349" s="202">
        <f>S349*H349</f>
        <v>0</v>
      </c>
      <c r="AR349" s="23" t="s">
        <v>242</v>
      </c>
      <c r="AT349" s="23" t="s">
        <v>150</v>
      </c>
      <c r="AU349" s="23" t="s">
        <v>156</v>
      </c>
      <c r="AY349" s="23" t="s">
        <v>147</v>
      </c>
      <c r="BE349" s="203">
        <f>IF(N349="základní",J349,0)</f>
        <v>0</v>
      </c>
      <c r="BF349" s="203">
        <f>IF(N349="snížená",J349,0)</f>
        <v>0</v>
      </c>
      <c r="BG349" s="203">
        <f>IF(N349="zákl. přenesená",J349,0)</f>
        <v>0</v>
      </c>
      <c r="BH349" s="203">
        <f>IF(N349="sníž. přenesená",J349,0)</f>
        <v>0</v>
      </c>
      <c r="BI349" s="203">
        <f>IF(N349="nulová",J349,0)</f>
        <v>0</v>
      </c>
      <c r="BJ349" s="23" t="s">
        <v>156</v>
      </c>
      <c r="BK349" s="203">
        <f>ROUND(I349*H349,2)</f>
        <v>0</v>
      </c>
      <c r="BL349" s="23" t="s">
        <v>242</v>
      </c>
      <c r="BM349" s="23" t="s">
        <v>1636</v>
      </c>
    </row>
    <row r="350" spans="2:65" s="11" customFormat="1" ht="13.5">
      <c r="B350" s="204"/>
      <c r="C350" s="205"/>
      <c r="D350" s="206" t="s">
        <v>158</v>
      </c>
      <c r="E350" s="207" t="s">
        <v>21</v>
      </c>
      <c r="F350" s="208" t="s">
        <v>821</v>
      </c>
      <c r="G350" s="205"/>
      <c r="H350" s="209">
        <v>5.0179999999999998</v>
      </c>
      <c r="I350" s="210"/>
      <c r="J350" s="205"/>
      <c r="K350" s="205"/>
      <c r="L350" s="211"/>
      <c r="M350" s="212"/>
      <c r="N350" s="213"/>
      <c r="O350" s="213"/>
      <c r="P350" s="213"/>
      <c r="Q350" s="213"/>
      <c r="R350" s="213"/>
      <c r="S350" s="213"/>
      <c r="T350" s="214"/>
      <c r="AT350" s="215" t="s">
        <v>158</v>
      </c>
      <c r="AU350" s="215" t="s">
        <v>156</v>
      </c>
      <c r="AV350" s="11" t="s">
        <v>156</v>
      </c>
      <c r="AW350" s="11" t="s">
        <v>34</v>
      </c>
      <c r="AX350" s="11" t="s">
        <v>78</v>
      </c>
      <c r="AY350" s="215" t="s">
        <v>147</v>
      </c>
    </row>
    <row r="351" spans="2:65" s="1" customFormat="1" ht="22.5" customHeight="1">
      <c r="B351" s="40"/>
      <c r="C351" s="192" t="s">
        <v>835</v>
      </c>
      <c r="D351" s="192" t="s">
        <v>150</v>
      </c>
      <c r="E351" s="193" t="s">
        <v>823</v>
      </c>
      <c r="F351" s="194" t="s">
        <v>824</v>
      </c>
      <c r="G351" s="195" t="s">
        <v>165</v>
      </c>
      <c r="H351" s="196">
        <v>5.0179999999999998</v>
      </c>
      <c r="I351" s="197"/>
      <c r="J351" s="198">
        <f>ROUND(I351*H351,2)</f>
        <v>0</v>
      </c>
      <c r="K351" s="194" t="s">
        <v>154</v>
      </c>
      <c r="L351" s="60"/>
      <c r="M351" s="199" t="s">
        <v>21</v>
      </c>
      <c r="N351" s="200" t="s">
        <v>42</v>
      </c>
      <c r="O351" s="41"/>
      <c r="P351" s="201">
        <f>O351*H351</f>
        <v>0</v>
      </c>
      <c r="Q351" s="201">
        <v>0</v>
      </c>
      <c r="R351" s="201">
        <f>Q351*H351</f>
        <v>0</v>
      </c>
      <c r="S351" s="201">
        <v>0</v>
      </c>
      <c r="T351" s="202">
        <f>S351*H351</f>
        <v>0</v>
      </c>
      <c r="AR351" s="23" t="s">
        <v>242</v>
      </c>
      <c r="AT351" s="23" t="s">
        <v>150</v>
      </c>
      <c r="AU351" s="23" t="s">
        <v>156</v>
      </c>
      <c r="AY351" s="23" t="s">
        <v>147</v>
      </c>
      <c r="BE351" s="203">
        <f>IF(N351="základní",J351,0)</f>
        <v>0</v>
      </c>
      <c r="BF351" s="203">
        <f>IF(N351="snížená",J351,0)</f>
        <v>0</v>
      </c>
      <c r="BG351" s="203">
        <f>IF(N351="zákl. přenesená",J351,0)</f>
        <v>0</v>
      </c>
      <c r="BH351" s="203">
        <f>IF(N351="sníž. přenesená",J351,0)</f>
        <v>0</v>
      </c>
      <c r="BI351" s="203">
        <f>IF(N351="nulová",J351,0)</f>
        <v>0</v>
      </c>
      <c r="BJ351" s="23" t="s">
        <v>156</v>
      </c>
      <c r="BK351" s="203">
        <f>ROUND(I351*H351,2)</f>
        <v>0</v>
      </c>
      <c r="BL351" s="23" t="s">
        <v>242</v>
      </c>
      <c r="BM351" s="23" t="s">
        <v>1637</v>
      </c>
    </row>
    <row r="352" spans="2:65" s="1" customFormat="1" ht="22.5" customHeight="1">
      <c r="B352" s="40"/>
      <c r="C352" s="192" t="s">
        <v>840</v>
      </c>
      <c r="D352" s="192" t="s">
        <v>150</v>
      </c>
      <c r="E352" s="193" t="s">
        <v>827</v>
      </c>
      <c r="F352" s="194" t="s">
        <v>828</v>
      </c>
      <c r="G352" s="195" t="s">
        <v>276</v>
      </c>
      <c r="H352" s="196">
        <v>11.56</v>
      </c>
      <c r="I352" s="197"/>
      <c r="J352" s="198">
        <f>ROUND(I352*H352,2)</f>
        <v>0</v>
      </c>
      <c r="K352" s="194" t="s">
        <v>154</v>
      </c>
      <c r="L352" s="60"/>
      <c r="M352" s="199" t="s">
        <v>21</v>
      </c>
      <c r="N352" s="200" t="s">
        <v>42</v>
      </c>
      <c r="O352" s="41"/>
      <c r="P352" s="201">
        <f>O352*H352</f>
        <v>0</v>
      </c>
      <c r="Q352" s="201">
        <v>3.0000000000000001E-5</v>
      </c>
      <c r="R352" s="201">
        <f>Q352*H352</f>
        <v>3.4680000000000003E-4</v>
      </c>
      <c r="S352" s="201">
        <v>0</v>
      </c>
      <c r="T352" s="202">
        <f>S352*H352</f>
        <v>0</v>
      </c>
      <c r="AR352" s="23" t="s">
        <v>242</v>
      </c>
      <c r="AT352" s="23" t="s">
        <v>150</v>
      </c>
      <c r="AU352" s="23" t="s">
        <v>156</v>
      </c>
      <c r="AY352" s="23" t="s">
        <v>147</v>
      </c>
      <c r="BE352" s="203">
        <f>IF(N352="základní",J352,0)</f>
        <v>0</v>
      </c>
      <c r="BF352" s="203">
        <f>IF(N352="snížená",J352,0)</f>
        <v>0</v>
      </c>
      <c r="BG352" s="203">
        <f>IF(N352="zákl. přenesená",J352,0)</f>
        <v>0</v>
      </c>
      <c r="BH352" s="203">
        <f>IF(N352="sníž. přenesená",J352,0)</f>
        <v>0</v>
      </c>
      <c r="BI352" s="203">
        <f>IF(N352="nulová",J352,0)</f>
        <v>0</v>
      </c>
      <c r="BJ352" s="23" t="s">
        <v>156</v>
      </c>
      <c r="BK352" s="203">
        <f>ROUND(I352*H352,2)</f>
        <v>0</v>
      </c>
      <c r="BL352" s="23" t="s">
        <v>242</v>
      </c>
      <c r="BM352" s="23" t="s">
        <v>1638</v>
      </c>
    </row>
    <row r="353" spans="2:65" s="11" customFormat="1" ht="13.5">
      <c r="B353" s="204"/>
      <c r="C353" s="205"/>
      <c r="D353" s="206" t="s">
        <v>158</v>
      </c>
      <c r="E353" s="207" t="s">
        <v>21</v>
      </c>
      <c r="F353" s="208" t="s">
        <v>830</v>
      </c>
      <c r="G353" s="205"/>
      <c r="H353" s="209">
        <v>11.56</v>
      </c>
      <c r="I353" s="210"/>
      <c r="J353" s="205"/>
      <c r="K353" s="205"/>
      <c r="L353" s="211"/>
      <c r="M353" s="212"/>
      <c r="N353" s="213"/>
      <c r="O353" s="213"/>
      <c r="P353" s="213"/>
      <c r="Q353" s="213"/>
      <c r="R353" s="213"/>
      <c r="S353" s="213"/>
      <c r="T353" s="214"/>
      <c r="AT353" s="215" t="s">
        <v>158</v>
      </c>
      <c r="AU353" s="215" t="s">
        <v>156</v>
      </c>
      <c r="AV353" s="11" t="s">
        <v>156</v>
      </c>
      <c r="AW353" s="11" t="s">
        <v>34</v>
      </c>
      <c r="AX353" s="11" t="s">
        <v>78</v>
      </c>
      <c r="AY353" s="215" t="s">
        <v>147</v>
      </c>
    </row>
    <row r="354" spans="2:65" s="1" customFormat="1" ht="22.5" customHeight="1">
      <c r="B354" s="40"/>
      <c r="C354" s="192" t="s">
        <v>846</v>
      </c>
      <c r="D354" s="192" t="s">
        <v>150</v>
      </c>
      <c r="E354" s="193" t="s">
        <v>832</v>
      </c>
      <c r="F354" s="194" t="s">
        <v>833</v>
      </c>
      <c r="G354" s="195" t="s">
        <v>165</v>
      </c>
      <c r="H354" s="196">
        <v>13.858000000000001</v>
      </c>
      <c r="I354" s="197"/>
      <c r="J354" s="198">
        <f>ROUND(I354*H354,2)</f>
        <v>0</v>
      </c>
      <c r="K354" s="194" t="s">
        <v>191</v>
      </c>
      <c r="L354" s="60"/>
      <c r="M354" s="199" t="s">
        <v>21</v>
      </c>
      <c r="N354" s="200" t="s">
        <v>42</v>
      </c>
      <c r="O354" s="41"/>
      <c r="P354" s="201">
        <f>O354*H354</f>
        <v>0</v>
      </c>
      <c r="Q354" s="201">
        <v>7.7000000000000002E-3</v>
      </c>
      <c r="R354" s="201">
        <f>Q354*H354</f>
        <v>0.10670660000000001</v>
      </c>
      <c r="S354" s="201">
        <v>0</v>
      </c>
      <c r="T354" s="202">
        <f>S354*H354</f>
        <v>0</v>
      </c>
      <c r="AR354" s="23" t="s">
        <v>242</v>
      </c>
      <c r="AT354" s="23" t="s">
        <v>150</v>
      </c>
      <c r="AU354" s="23" t="s">
        <v>156</v>
      </c>
      <c r="AY354" s="23" t="s">
        <v>147</v>
      </c>
      <c r="BE354" s="203">
        <f>IF(N354="základní",J354,0)</f>
        <v>0</v>
      </c>
      <c r="BF354" s="203">
        <f>IF(N354="snížená",J354,0)</f>
        <v>0</v>
      </c>
      <c r="BG354" s="203">
        <f>IF(N354="zákl. přenesená",J354,0)</f>
        <v>0</v>
      </c>
      <c r="BH354" s="203">
        <f>IF(N354="sníž. přenesená",J354,0)</f>
        <v>0</v>
      </c>
      <c r="BI354" s="203">
        <f>IF(N354="nulová",J354,0)</f>
        <v>0</v>
      </c>
      <c r="BJ354" s="23" t="s">
        <v>156</v>
      </c>
      <c r="BK354" s="203">
        <f>ROUND(I354*H354,2)</f>
        <v>0</v>
      </c>
      <c r="BL354" s="23" t="s">
        <v>242</v>
      </c>
      <c r="BM354" s="23" t="s">
        <v>1639</v>
      </c>
    </row>
    <row r="355" spans="2:65" s="1" customFormat="1" ht="31.5" customHeight="1">
      <c r="B355" s="40"/>
      <c r="C355" s="192" t="s">
        <v>855</v>
      </c>
      <c r="D355" s="192" t="s">
        <v>150</v>
      </c>
      <c r="E355" s="193" t="s">
        <v>836</v>
      </c>
      <c r="F355" s="194" t="s">
        <v>837</v>
      </c>
      <c r="G355" s="195" t="s">
        <v>165</v>
      </c>
      <c r="H355" s="196">
        <v>41.573999999999998</v>
      </c>
      <c r="I355" s="197"/>
      <c r="J355" s="198">
        <f>ROUND(I355*H355,2)</f>
        <v>0</v>
      </c>
      <c r="K355" s="194" t="s">
        <v>191</v>
      </c>
      <c r="L355" s="60"/>
      <c r="M355" s="199" t="s">
        <v>21</v>
      </c>
      <c r="N355" s="200" t="s">
        <v>42</v>
      </c>
      <c r="O355" s="41"/>
      <c r="P355" s="201">
        <f>O355*H355</f>
        <v>0</v>
      </c>
      <c r="Q355" s="201">
        <v>1.7899999999999999E-3</v>
      </c>
      <c r="R355" s="201">
        <f>Q355*H355</f>
        <v>7.4417459999999991E-2</v>
      </c>
      <c r="S355" s="201">
        <v>0</v>
      </c>
      <c r="T355" s="202">
        <f>S355*H355</f>
        <v>0</v>
      </c>
      <c r="AR355" s="23" t="s">
        <v>242</v>
      </c>
      <c r="AT355" s="23" t="s">
        <v>150</v>
      </c>
      <c r="AU355" s="23" t="s">
        <v>156</v>
      </c>
      <c r="AY355" s="23" t="s">
        <v>147</v>
      </c>
      <c r="BE355" s="203">
        <f>IF(N355="základní",J355,0)</f>
        <v>0</v>
      </c>
      <c r="BF355" s="203">
        <f>IF(N355="snížená",J355,0)</f>
        <v>0</v>
      </c>
      <c r="BG355" s="203">
        <f>IF(N355="zákl. přenesená",J355,0)</f>
        <v>0</v>
      </c>
      <c r="BH355" s="203">
        <f>IF(N355="sníž. přenesená",J355,0)</f>
        <v>0</v>
      </c>
      <c r="BI355" s="203">
        <f>IF(N355="nulová",J355,0)</f>
        <v>0</v>
      </c>
      <c r="BJ355" s="23" t="s">
        <v>156</v>
      </c>
      <c r="BK355" s="203">
        <f>ROUND(I355*H355,2)</f>
        <v>0</v>
      </c>
      <c r="BL355" s="23" t="s">
        <v>242</v>
      </c>
      <c r="BM355" s="23" t="s">
        <v>1640</v>
      </c>
    </row>
    <row r="356" spans="2:65" s="11" customFormat="1" ht="13.5">
      <c r="B356" s="204"/>
      <c r="C356" s="205"/>
      <c r="D356" s="206" t="s">
        <v>158</v>
      </c>
      <c r="E356" s="205"/>
      <c r="F356" s="208" t="s">
        <v>839</v>
      </c>
      <c r="G356" s="205"/>
      <c r="H356" s="209">
        <v>41.573999999999998</v>
      </c>
      <c r="I356" s="210"/>
      <c r="J356" s="205"/>
      <c r="K356" s="205"/>
      <c r="L356" s="211"/>
      <c r="M356" s="212"/>
      <c r="N356" s="213"/>
      <c r="O356" s="213"/>
      <c r="P356" s="213"/>
      <c r="Q356" s="213"/>
      <c r="R356" s="213"/>
      <c r="S356" s="213"/>
      <c r="T356" s="214"/>
      <c r="AT356" s="215" t="s">
        <v>158</v>
      </c>
      <c r="AU356" s="215" t="s">
        <v>156</v>
      </c>
      <c r="AV356" s="11" t="s">
        <v>156</v>
      </c>
      <c r="AW356" s="11" t="s">
        <v>6</v>
      </c>
      <c r="AX356" s="11" t="s">
        <v>78</v>
      </c>
      <c r="AY356" s="215" t="s">
        <v>147</v>
      </c>
    </row>
    <row r="357" spans="2:65" s="1" customFormat="1" ht="22.5" customHeight="1">
      <c r="B357" s="40"/>
      <c r="C357" s="192" t="s">
        <v>862</v>
      </c>
      <c r="D357" s="192" t="s">
        <v>150</v>
      </c>
      <c r="E357" s="193" t="s">
        <v>841</v>
      </c>
      <c r="F357" s="194" t="s">
        <v>842</v>
      </c>
      <c r="G357" s="195" t="s">
        <v>369</v>
      </c>
      <c r="H357" s="257"/>
      <c r="I357" s="197"/>
      <c r="J357" s="198">
        <f>ROUND(I357*H357,2)</f>
        <v>0</v>
      </c>
      <c r="K357" s="194" t="s">
        <v>191</v>
      </c>
      <c r="L357" s="60"/>
      <c r="M357" s="199" t="s">
        <v>21</v>
      </c>
      <c r="N357" s="200" t="s">
        <v>42</v>
      </c>
      <c r="O357" s="41"/>
      <c r="P357" s="201">
        <f>O357*H357</f>
        <v>0</v>
      </c>
      <c r="Q357" s="201">
        <v>0</v>
      </c>
      <c r="R357" s="201">
        <f>Q357*H357</f>
        <v>0</v>
      </c>
      <c r="S357" s="201">
        <v>0</v>
      </c>
      <c r="T357" s="202">
        <f>S357*H357</f>
        <v>0</v>
      </c>
      <c r="AR357" s="23" t="s">
        <v>242</v>
      </c>
      <c r="AT357" s="23" t="s">
        <v>150</v>
      </c>
      <c r="AU357" s="23" t="s">
        <v>156</v>
      </c>
      <c r="AY357" s="23" t="s">
        <v>147</v>
      </c>
      <c r="BE357" s="203">
        <f>IF(N357="základní",J357,0)</f>
        <v>0</v>
      </c>
      <c r="BF357" s="203">
        <f>IF(N357="snížená",J357,0)</f>
        <v>0</v>
      </c>
      <c r="BG357" s="203">
        <f>IF(N357="zákl. přenesená",J357,0)</f>
        <v>0</v>
      </c>
      <c r="BH357" s="203">
        <f>IF(N357="sníž. přenesená",J357,0)</f>
        <v>0</v>
      </c>
      <c r="BI357" s="203">
        <f>IF(N357="nulová",J357,0)</f>
        <v>0</v>
      </c>
      <c r="BJ357" s="23" t="s">
        <v>156</v>
      </c>
      <c r="BK357" s="203">
        <f>ROUND(I357*H357,2)</f>
        <v>0</v>
      </c>
      <c r="BL357" s="23" t="s">
        <v>242</v>
      </c>
      <c r="BM357" s="23" t="s">
        <v>1641</v>
      </c>
    </row>
    <row r="358" spans="2:65" s="10" customFormat="1" ht="29.85" customHeight="1">
      <c r="B358" s="175"/>
      <c r="C358" s="176"/>
      <c r="D358" s="189" t="s">
        <v>69</v>
      </c>
      <c r="E358" s="190" t="s">
        <v>844</v>
      </c>
      <c r="F358" s="190" t="s">
        <v>845</v>
      </c>
      <c r="G358" s="176"/>
      <c r="H358" s="176"/>
      <c r="I358" s="179"/>
      <c r="J358" s="191">
        <f>BK358</f>
        <v>0</v>
      </c>
      <c r="K358" s="176"/>
      <c r="L358" s="181"/>
      <c r="M358" s="182"/>
      <c r="N358" s="183"/>
      <c r="O358" s="183"/>
      <c r="P358" s="184">
        <f>SUM(P359:P385)</f>
        <v>0</v>
      </c>
      <c r="Q358" s="183"/>
      <c r="R358" s="184">
        <f>SUM(R359:R385)</f>
        <v>0.45818797999999999</v>
      </c>
      <c r="S358" s="183"/>
      <c r="T358" s="185">
        <f>SUM(T359:T385)</f>
        <v>5.5566000000000004E-2</v>
      </c>
      <c r="AR358" s="186" t="s">
        <v>156</v>
      </c>
      <c r="AT358" s="187" t="s">
        <v>69</v>
      </c>
      <c r="AU358" s="187" t="s">
        <v>78</v>
      </c>
      <c r="AY358" s="186" t="s">
        <v>147</v>
      </c>
      <c r="BK358" s="188">
        <f>SUM(BK359:BK385)</f>
        <v>0</v>
      </c>
    </row>
    <row r="359" spans="2:65" s="1" customFormat="1" ht="22.5" customHeight="1">
      <c r="B359" s="40"/>
      <c r="C359" s="192" t="s">
        <v>866</v>
      </c>
      <c r="D359" s="192" t="s">
        <v>150</v>
      </c>
      <c r="E359" s="193" t="s">
        <v>847</v>
      </c>
      <c r="F359" s="194" t="s">
        <v>848</v>
      </c>
      <c r="G359" s="195" t="s">
        <v>276</v>
      </c>
      <c r="H359" s="196">
        <v>55.566000000000003</v>
      </c>
      <c r="I359" s="197"/>
      <c r="J359" s="198">
        <f>ROUND(I359*H359,2)</f>
        <v>0</v>
      </c>
      <c r="K359" s="194" t="s">
        <v>154</v>
      </c>
      <c r="L359" s="60"/>
      <c r="M359" s="199" t="s">
        <v>21</v>
      </c>
      <c r="N359" s="200" t="s">
        <v>42</v>
      </c>
      <c r="O359" s="41"/>
      <c r="P359" s="201">
        <f>O359*H359</f>
        <v>0</v>
      </c>
      <c r="Q359" s="201">
        <v>0</v>
      </c>
      <c r="R359" s="201">
        <f>Q359*H359</f>
        <v>0</v>
      </c>
      <c r="S359" s="201">
        <v>1E-3</v>
      </c>
      <c r="T359" s="202">
        <f>S359*H359</f>
        <v>5.5566000000000004E-2</v>
      </c>
      <c r="AR359" s="23" t="s">
        <v>242</v>
      </c>
      <c r="AT359" s="23" t="s">
        <v>150</v>
      </c>
      <c r="AU359" s="23" t="s">
        <v>156</v>
      </c>
      <c r="AY359" s="23" t="s">
        <v>147</v>
      </c>
      <c r="BE359" s="203">
        <f>IF(N359="základní",J359,0)</f>
        <v>0</v>
      </c>
      <c r="BF359" s="203">
        <f>IF(N359="snížená",J359,0)</f>
        <v>0</v>
      </c>
      <c r="BG359" s="203">
        <f>IF(N359="zákl. přenesená",J359,0)</f>
        <v>0</v>
      </c>
      <c r="BH359" s="203">
        <f>IF(N359="sníž. přenesená",J359,0)</f>
        <v>0</v>
      </c>
      <c r="BI359" s="203">
        <f>IF(N359="nulová",J359,0)</f>
        <v>0</v>
      </c>
      <c r="BJ359" s="23" t="s">
        <v>156</v>
      </c>
      <c r="BK359" s="203">
        <f>ROUND(I359*H359,2)</f>
        <v>0</v>
      </c>
      <c r="BL359" s="23" t="s">
        <v>242</v>
      </c>
      <c r="BM359" s="23" t="s">
        <v>1642</v>
      </c>
    </row>
    <row r="360" spans="2:65" s="13" customFormat="1" ht="13.5">
      <c r="B360" s="241"/>
      <c r="C360" s="242"/>
      <c r="D360" s="216" t="s">
        <v>158</v>
      </c>
      <c r="E360" s="243" t="s">
        <v>21</v>
      </c>
      <c r="F360" s="244" t="s">
        <v>1643</v>
      </c>
      <c r="G360" s="242"/>
      <c r="H360" s="245" t="s">
        <v>21</v>
      </c>
      <c r="I360" s="246"/>
      <c r="J360" s="242"/>
      <c r="K360" s="242"/>
      <c r="L360" s="247"/>
      <c r="M360" s="248"/>
      <c r="N360" s="249"/>
      <c r="O360" s="249"/>
      <c r="P360" s="249"/>
      <c r="Q360" s="249"/>
      <c r="R360" s="249"/>
      <c r="S360" s="249"/>
      <c r="T360" s="250"/>
      <c r="AT360" s="251" t="s">
        <v>158</v>
      </c>
      <c r="AU360" s="251" t="s">
        <v>156</v>
      </c>
      <c r="AV360" s="13" t="s">
        <v>78</v>
      </c>
      <c r="AW360" s="13" t="s">
        <v>34</v>
      </c>
      <c r="AX360" s="13" t="s">
        <v>70</v>
      </c>
      <c r="AY360" s="251" t="s">
        <v>147</v>
      </c>
    </row>
    <row r="361" spans="2:65" s="11" customFormat="1" ht="13.5">
      <c r="B361" s="204"/>
      <c r="C361" s="205"/>
      <c r="D361" s="216" t="s">
        <v>158</v>
      </c>
      <c r="E361" s="217" t="s">
        <v>21</v>
      </c>
      <c r="F361" s="218" t="s">
        <v>851</v>
      </c>
      <c r="G361" s="205"/>
      <c r="H361" s="219">
        <v>12.006</v>
      </c>
      <c r="I361" s="210"/>
      <c r="J361" s="205"/>
      <c r="K361" s="205"/>
      <c r="L361" s="211"/>
      <c r="M361" s="212"/>
      <c r="N361" s="213"/>
      <c r="O361" s="213"/>
      <c r="P361" s="213"/>
      <c r="Q361" s="213"/>
      <c r="R361" s="213"/>
      <c r="S361" s="213"/>
      <c r="T361" s="214"/>
      <c r="AT361" s="215" t="s">
        <v>158</v>
      </c>
      <c r="AU361" s="215" t="s">
        <v>156</v>
      </c>
      <c r="AV361" s="11" t="s">
        <v>156</v>
      </c>
      <c r="AW361" s="11" t="s">
        <v>34</v>
      </c>
      <c r="AX361" s="11" t="s">
        <v>70</v>
      </c>
      <c r="AY361" s="215" t="s">
        <v>147</v>
      </c>
    </row>
    <row r="362" spans="2:65" s="11" customFormat="1" ht="13.5">
      <c r="B362" s="204"/>
      <c r="C362" s="205"/>
      <c r="D362" s="216" t="s">
        <v>158</v>
      </c>
      <c r="E362" s="217" t="s">
        <v>21</v>
      </c>
      <c r="F362" s="218" t="s">
        <v>852</v>
      </c>
      <c r="G362" s="205"/>
      <c r="H362" s="219">
        <v>15.64</v>
      </c>
      <c r="I362" s="210"/>
      <c r="J362" s="205"/>
      <c r="K362" s="205"/>
      <c r="L362" s="211"/>
      <c r="M362" s="212"/>
      <c r="N362" s="213"/>
      <c r="O362" s="213"/>
      <c r="P362" s="213"/>
      <c r="Q362" s="213"/>
      <c r="R362" s="213"/>
      <c r="S362" s="213"/>
      <c r="T362" s="214"/>
      <c r="AT362" s="215" t="s">
        <v>158</v>
      </c>
      <c r="AU362" s="215" t="s">
        <v>156</v>
      </c>
      <c r="AV362" s="11" t="s">
        <v>156</v>
      </c>
      <c r="AW362" s="11" t="s">
        <v>34</v>
      </c>
      <c r="AX362" s="11" t="s">
        <v>70</v>
      </c>
      <c r="AY362" s="215" t="s">
        <v>147</v>
      </c>
    </row>
    <row r="363" spans="2:65" s="11" customFormat="1" ht="13.5">
      <c r="B363" s="204"/>
      <c r="C363" s="205"/>
      <c r="D363" s="216" t="s">
        <v>158</v>
      </c>
      <c r="E363" s="217" t="s">
        <v>21</v>
      </c>
      <c r="F363" s="218" t="s">
        <v>853</v>
      </c>
      <c r="G363" s="205"/>
      <c r="H363" s="219">
        <v>14.2</v>
      </c>
      <c r="I363" s="210"/>
      <c r="J363" s="205"/>
      <c r="K363" s="205"/>
      <c r="L363" s="211"/>
      <c r="M363" s="212"/>
      <c r="N363" s="213"/>
      <c r="O363" s="213"/>
      <c r="P363" s="213"/>
      <c r="Q363" s="213"/>
      <c r="R363" s="213"/>
      <c r="S363" s="213"/>
      <c r="T363" s="214"/>
      <c r="AT363" s="215" t="s">
        <v>158</v>
      </c>
      <c r="AU363" s="215" t="s">
        <v>156</v>
      </c>
      <c r="AV363" s="11" t="s">
        <v>156</v>
      </c>
      <c r="AW363" s="11" t="s">
        <v>34</v>
      </c>
      <c r="AX363" s="11" t="s">
        <v>70</v>
      </c>
      <c r="AY363" s="215" t="s">
        <v>147</v>
      </c>
    </row>
    <row r="364" spans="2:65" s="11" customFormat="1" ht="13.5">
      <c r="B364" s="204"/>
      <c r="C364" s="205"/>
      <c r="D364" s="216" t="s">
        <v>158</v>
      </c>
      <c r="E364" s="217" t="s">
        <v>21</v>
      </c>
      <c r="F364" s="218" t="s">
        <v>854</v>
      </c>
      <c r="G364" s="205"/>
      <c r="H364" s="219">
        <v>13.72</v>
      </c>
      <c r="I364" s="210"/>
      <c r="J364" s="205"/>
      <c r="K364" s="205"/>
      <c r="L364" s="211"/>
      <c r="M364" s="212"/>
      <c r="N364" s="213"/>
      <c r="O364" s="213"/>
      <c r="P364" s="213"/>
      <c r="Q364" s="213"/>
      <c r="R364" s="213"/>
      <c r="S364" s="213"/>
      <c r="T364" s="214"/>
      <c r="AT364" s="215" t="s">
        <v>158</v>
      </c>
      <c r="AU364" s="215" t="s">
        <v>156</v>
      </c>
      <c r="AV364" s="11" t="s">
        <v>156</v>
      </c>
      <c r="AW364" s="11" t="s">
        <v>34</v>
      </c>
      <c r="AX364" s="11" t="s">
        <v>70</v>
      </c>
      <c r="AY364" s="215" t="s">
        <v>147</v>
      </c>
    </row>
    <row r="365" spans="2:65" s="12" customFormat="1" ht="13.5">
      <c r="B365" s="220"/>
      <c r="C365" s="221"/>
      <c r="D365" s="206" t="s">
        <v>158</v>
      </c>
      <c r="E365" s="222" t="s">
        <v>21</v>
      </c>
      <c r="F365" s="223" t="s">
        <v>170</v>
      </c>
      <c r="G365" s="221"/>
      <c r="H365" s="224">
        <v>55.566000000000003</v>
      </c>
      <c r="I365" s="225"/>
      <c r="J365" s="221"/>
      <c r="K365" s="221"/>
      <c r="L365" s="226"/>
      <c r="M365" s="227"/>
      <c r="N365" s="228"/>
      <c r="O365" s="228"/>
      <c r="P365" s="228"/>
      <c r="Q365" s="228"/>
      <c r="R365" s="228"/>
      <c r="S365" s="228"/>
      <c r="T365" s="229"/>
      <c r="AT365" s="230" t="s">
        <v>158</v>
      </c>
      <c r="AU365" s="230" t="s">
        <v>156</v>
      </c>
      <c r="AV365" s="12" t="s">
        <v>155</v>
      </c>
      <c r="AW365" s="12" t="s">
        <v>34</v>
      </c>
      <c r="AX365" s="12" t="s">
        <v>78</v>
      </c>
      <c r="AY365" s="230" t="s">
        <v>147</v>
      </c>
    </row>
    <row r="366" spans="2:65" s="1" customFormat="1" ht="22.5" customHeight="1">
      <c r="B366" s="40"/>
      <c r="C366" s="192" t="s">
        <v>871</v>
      </c>
      <c r="D366" s="192" t="s">
        <v>150</v>
      </c>
      <c r="E366" s="193" t="s">
        <v>856</v>
      </c>
      <c r="F366" s="194" t="s">
        <v>857</v>
      </c>
      <c r="G366" s="195" t="s">
        <v>276</v>
      </c>
      <c r="H366" s="196">
        <v>57.566000000000003</v>
      </c>
      <c r="I366" s="197"/>
      <c r="J366" s="198">
        <f>ROUND(I366*H366,2)</f>
        <v>0</v>
      </c>
      <c r="K366" s="194" t="s">
        <v>154</v>
      </c>
      <c r="L366" s="60"/>
      <c r="M366" s="199" t="s">
        <v>21</v>
      </c>
      <c r="N366" s="200" t="s">
        <v>42</v>
      </c>
      <c r="O366" s="41"/>
      <c r="P366" s="201">
        <f>O366*H366</f>
        <v>0</v>
      </c>
      <c r="Q366" s="201">
        <v>3.0000000000000001E-5</v>
      </c>
      <c r="R366" s="201">
        <f>Q366*H366</f>
        <v>1.7269800000000001E-3</v>
      </c>
      <c r="S366" s="201">
        <v>0</v>
      </c>
      <c r="T366" s="202">
        <f>S366*H366</f>
        <v>0</v>
      </c>
      <c r="AR366" s="23" t="s">
        <v>242</v>
      </c>
      <c r="AT366" s="23" t="s">
        <v>150</v>
      </c>
      <c r="AU366" s="23" t="s">
        <v>156</v>
      </c>
      <c r="AY366" s="23" t="s">
        <v>147</v>
      </c>
      <c r="BE366" s="203">
        <f>IF(N366="základní",J366,0)</f>
        <v>0</v>
      </c>
      <c r="BF366" s="203">
        <f>IF(N366="snížená",J366,0)</f>
        <v>0</v>
      </c>
      <c r="BG366" s="203">
        <f>IF(N366="zákl. přenesená",J366,0)</f>
        <v>0</v>
      </c>
      <c r="BH366" s="203">
        <f>IF(N366="sníž. přenesená",J366,0)</f>
        <v>0</v>
      </c>
      <c r="BI366" s="203">
        <f>IF(N366="nulová",J366,0)</f>
        <v>0</v>
      </c>
      <c r="BJ366" s="23" t="s">
        <v>156</v>
      </c>
      <c r="BK366" s="203">
        <f>ROUND(I366*H366,2)</f>
        <v>0</v>
      </c>
      <c r="BL366" s="23" t="s">
        <v>242</v>
      </c>
      <c r="BM366" s="23" t="s">
        <v>1644</v>
      </c>
    </row>
    <row r="367" spans="2:65" s="13" customFormat="1" ht="13.5">
      <c r="B367" s="241"/>
      <c r="C367" s="242"/>
      <c r="D367" s="216" t="s">
        <v>158</v>
      </c>
      <c r="E367" s="243" t="s">
        <v>21</v>
      </c>
      <c r="F367" s="244" t="s">
        <v>1645</v>
      </c>
      <c r="G367" s="242"/>
      <c r="H367" s="245" t="s">
        <v>21</v>
      </c>
      <c r="I367" s="246"/>
      <c r="J367" s="242"/>
      <c r="K367" s="242"/>
      <c r="L367" s="247"/>
      <c r="M367" s="248"/>
      <c r="N367" s="249"/>
      <c r="O367" s="249"/>
      <c r="P367" s="249"/>
      <c r="Q367" s="249"/>
      <c r="R367" s="249"/>
      <c r="S367" s="249"/>
      <c r="T367" s="250"/>
      <c r="AT367" s="251" t="s">
        <v>158</v>
      </c>
      <c r="AU367" s="251" t="s">
        <v>156</v>
      </c>
      <c r="AV367" s="13" t="s">
        <v>78</v>
      </c>
      <c r="AW367" s="13" t="s">
        <v>34</v>
      </c>
      <c r="AX367" s="13" t="s">
        <v>70</v>
      </c>
      <c r="AY367" s="251" t="s">
        <v>147</v>
      </c>
    </row>
    <row r="368" spans="2:65" s="11" customFormat="1" ht="13.5">
      <c r="B368" s="204"/>
      <c r="C368" s="205"/>
      <c r="D368" s="216" t="s">
        <v>158</v>
      </c>
      <c r="E368" s="217" t="s">
        <v>21</v>
      </c>
      <c r="F368" s="218" t="s">
        <v>859</v>
      </c>
      <c r="G368" s="205"/>
      <c r="H368" s="219">
        <v>13.506</v>
      </c>
      <c r="I368" s="210"/>
      <c r="J368" s="205"/>
      <c r="K368" s="205"/>
      <c r="L368" s="211"/>
      <c r="M368" s="212"/>
      <c r="N368" s="213"/>
      <c r="O368" s="213"/>
      <c r="P368" s="213"/>
      <c r="Q368" s="213"/>
      <c r="R368" s="213"/>
      <c r="S368" s="213"/>
      <c r="T368" s="214"/>
      <c r="AT368" s="215" t="s">
        <v>158</v>
      </c>
      <c r="AU368" s="215" t="s">
        <v>156</v>
      </c>
      <c r="AV368" s="11" t="s">
        <v>156</v>
      </c>
      <c r="AW368" s="11" t="s">
        <v>34</v>
      </c>
      <c r="AX368" s="11" t="s">
        <v>70</v>
      </c>
      <c r="AY368" s="215" t="s">
        <v>147</v>
      </c>
    </row>
    <row r="369" spans="2:65" s="11" customFormat="1" ht="13.5">
      <c r="B369" s="204"/>
      <c r="C369" s="205"/>
      <c r="D369" s="216" t="s">
        <v>158</v>
      </c>
      <c r="E369" s="217" t="s">
        <v>21</v>
      </c>
      <c r="F369" s="218" t="s">
        <v>852</v>
      </c>
      <c r="G369" s="205"/>
      <c r="H369" s="219">
        <v>15.64</v>
      </c>
      <c r="I369" s="210"/>
      <c r="J369" s="205"/>
      <c r="K369" s="205"/>
      <c r="L369" s="211"/>
      <c r="M369" s="212"/>
      <c r="N369" s="213"/>
      <c r="O369" s="213"/>
      <c r="P369" s="213"/>
      <c r="Q369" s="213"/>
      <c r="R369" s="213"/>
      <c r="S369" s="213"/>
      <c r="T369" s="214"/>
      <c r="AT369" s="215" t="s">
        <v>158</v>
      </c>
      <c r="AU369" s="215" t="s">
        <v>156</v>
      </c>
      <c r="AV369" s="11" t="s">
        <v>156</v>
      </c>
      <c r="AW369" s="11" t="s">
        <v>34</v>
      </c>
      <c r="AX369" s="11" t="s">
        <v>70</v>
      </c>
      <c r="AY369" s="215" t="s">
        <v>147</v>
      </c>
    </row>
    <row r="370" spans="2:65" s="11" customFormat="1" ht="13.5">
      <c r="B370" s="204"/>
      <c r="C370" s="205"/>
      <c r="D370" s="216" t="s">
        <v>158</v>
      </c>
      <c r="E370" s="217" t="s">
        <v>21</v>
      </c>
      <c r="F370" s="218" t="s">
        <v>860</v>
      </c>
      <c r="G370" s="205"/>
      <c r="H370" s="219">
        <v>14.1</v>
      </c>
      <c r="I370" s="210"/>
      <c r="J370" s="205"/>
      <c r="K370" s="205"/>
      <c r="L370" s="211"/>
      <c r="M370" s="212"/>
      <c r="N370" s="213"/>
      <c r="O370" s="213"/>
      <c r="P370" s="213"/>
      <c r="Q370" s="213"/>
      <c r="R370" s="213"/>
      <c r="S370" s="213"/>
      <c r="T370" s="214"/>
      <c r="AT370" s="215" t="s">
        <v>158</v>
      </c>
      <c r="AU370" s="215" t="s">
        <v>156</v>
      </c>
      <c r="AV370" s="11" t="s">
        <v>156</v>
      </c>
      <c r="AW370" s="11" t="s">
        <v>34</v>
      </c>
      <c r="AX370" s="11" t="s">
        <v>70</v>
      </c>
      <c r="AY370" s="215" t="s">
        <v>147</v>
      </c>
    </row>
    <row r="371" spans="2:65" s="11" customFormat="1" ht="13.5">
      <c r="B371" s="204"/>
      <c r="C371" s="205"/>
      <c r="D371" s="216" t="s">
        <v>158</v>
      </c>
      <c r="E371" s="217" t="s">
        <v>21</v>
      </c>
      <c r="F371" s="218" t="s">
        <v>861</v>
      </c>
      <c r="G371" s="205"/>
      <c r="H371" s="219">
        <v>14.32</v>
      </c>
      <c r="I371" s="210"/>
      <c r="J371" s="205"/>
      <c r="K371" s="205"/>
      <c r="L371" s="211"/>
      <c r="M371" s="212"/>
      <c r="N371" s="213"/>
      <c r="O371" s="213"/>
      <c r="P371" s="213"/>
      <c r="Q371" s="213"/>
      <c r="R371" s="213"/>
      <c r="S371" s="213"/>
      <c r="T371" s="214"/>
      <c r="AT371" s="215" t="s">
        <v>158</v>
      </c>
      <c r="AU371" s="215" t="s">
        <v>156</v>
      </c>
      <c r="AV371" s="11" t="s">
        <v>156</v>
      </c>
      <c r="AW371" s="11" t="s">
        <v>34</v>
      </c>
      <c r="AX371" s="11" t="s">
        <v>70</v>
      </c>
      <c r="AY371" s="215" t="s">
        <v>147</v>
      </c>
    </row>
    <row r="372" spans="2:65" s="12" customFormat="1" ht="13.5">
      <c r="B372" s="220"/>
      <c r="C372" s="221"/>
      <c r="D372" s="206" t="s">
        <v>158</v>
      </c>
      <c r="E372" s="222" t="s">
        <v>21</v>
      </c>
      <c r="F372" s="223" t="s">
        <v>170</v>
      </c>
      <c r="G372" s="221"/>
      <c r="H372" s="224">
        <v>57.566000000000003</v>
      </c>
      <c r="I372" s="225"/>
      <c r="J372" s="221"/>
      <c r="K372" s="221"/>
      <c r="L372" s="226"/>
      <c r="M372" s="227"/>
      <c r="N372" s="228"/>
      <c r="O372" s="228"/>
      <c r="P372" s="228"/>
      <c r="Q372" s="228"/>
      <c r="R372" s="228"/>
      <c r="S372" s="228"/>
      <c r="T372" s="229"/>
      <c r="AT372" s="230" t="s">
        <v>158</v>
      </c>
      <c r="AU372" s="230" t="s">
        <v>156</v>
      </c>
      <c r="AV372" s="12" t="s">
        <v>155</v>
      </c>
      <c r="AW372" s="12" t="s">
        <v>34</v>
      </c>
      <c r="AX372" s="12" t="s">
        <v>78</v>
      </c>
      <c r="AY372" s="230" t="s">
        <v>147</v>
      </c>
    </row>
    <row r="373" spans="2:65" s="1" customFormat="1" ht="22.5" customHeight="1">
      <c r="B373" s="40"/>
      <c r="C373" s="231" t="s">
        <v>876</v>
      </c>
      <c r="D373" s="231" t="s">
        <v>243</v>
      </c>
      <c r="E373" s="232" t="s">
        <v>863</v>
      </c>
      <c r="F373" s="233" t="s">
        <v>864</v>
      </c>
      <c r="G373" s="234" t="s">
        <v>153</v>
      </c>
      <c r="H373" s="235">
        <v>25</v>
      </c>
      <c r="I373" s="236"/>
      <c r="J373" s="237">
        <f>ROUND(I373*H373,2)</f>
        <v>0</v>
      </c>
      <c r="K373" s="233" t="s">
        <v>21</v>
      </c>
      <c r="L373" s="238"/>
      <c r="M373" s="239" t="s">
        <v>21</v>
      </c>
      <c r="N373" s="240" t="s">
        <v>42</v>
      </c>
      <c r="O373" s="41"/>
      <c r="P373" s="201">
        <f>O373*H373</f>
        <v>0</v>
      </c>
      <c r="Q373" s="201">
        <v>5.0000000000000002E-5</v>
      </c>
      <c r="R373" s="201">
        <f>Q373*H373</f>
        <v>1.25E-3</v>
      </c>
      <c r="S373" s="201">
        <v>0</v>
      </c>
      <c r="T373" s="202">
        <f>S373*H373</f>
        <v>0</v>
      </c>
      <c r="AR373" s="23" t="s">
        <v>332</v>
      </c>
      <c r="AT373" s="23" t="s">
        <v>243</v>
      </c>
      <c r="AU373" s="23" t="s">
        <v>156</v>
      </c>
      <c r="AY373" s="23" t="s">
        <v>147</v>
      </c>
      <c r="BE373" s="203">
        <f>IF(N373="základní",J373,0)</f>
        <v>0</v>
      </c>
      <c r="BF373" s="203">
        <f>IF(N373="snížená",J373,0)</f>
        <v>0</v>
      </c>
      <c r="BG373" s="203">
        <f>IF(N373="zákl. přenesená",J373,0)</f>
        <v>0</v>
      </c>
      <c r="BH373" s="203">
        <f>IF(N373="sníž. přenesená",J373,0)</f>
        <v>0</v>
      </c>
      <c r="BI373" s="203">
        <f>IF(N373="nulová",J373,0)</f>
        <v>0</v>
      </c>
      <c r="BJ373" s="23" t="s">
        <v>156</v>
      </c>
      <c r="BK373" s="203">
        <f>ROUND(I373*H373,2)</f>
        <v>0</v>
      </c>
      <c r="BL373" s="23" t="s">
        <v>242</v>
      </c>
      <c r="BM373" s="23" t="s">
        <v>1646</v>
      </c>
    </row>
    <row r="374" spans="2:65" s="1" customFormat="1" ht="22.5" customHeight="1">
      <c r="B374" s="40"/>
      <c r="C374" s="192" t="s">
        <v>880</v>
      </c>
      <c r="D374" s="192" t="s">
        <v>150</v>
      </c>
      <c r="E374" s="193" t="s">
        <v>867</v>
      </c>
      <c r="F374" s="194" t="s">
        <v>868</v>
      </c>
      <c r="G374" s="195" t="s">
        <v>165</v>
      </c>
      <c r="H374" s="196">
        <v>55.5</v>
      </c>
      <c r="I374" s="197"/>
      <c r="J374" s="198">
        <f>ROUND(I374*H374,2)</f>
        <v>0</v>
      </c>
      <c r="K374" s="194" t="s">
        <v>154</v>
      </c>
      <c r="L374" s="60"/>
      <c r="M374" s="199" t="s">
        <v>21</v>
      </c>
      <c r="N374" s="200" t="s">
        <v>42</v>
      </c>
      <c r="O374" s="41"/>
      <c r="P374" s="201">
        <f>O374*H374</f>
        <v>0</v>
      </c>
      <c r="Q374" s="201">
        <v>0</v>
      </c>
      <c r="R374" s="201">
        <f>Q374*H374</f>
        <v>0</v>
      </c>
      <c r="S374" s="201">
        <v>0</v>
      </c>
      <c r="T374" s="202">
        <f>S374*H374</f>
        <v>0</v>
      </c>
      <c r="AR374" s="23" t="s">
        <v>242</v>
      </c>
      <c r="AT374" s="23" t="s">
        <v>150</v>
      </c>
      <c r="AU374" s="23" t="s">
        <v>156</v>
      </c>
      <c r="AY374" s="23" t="s">
        <v>147</v>
      </c>
      <c r="BE374" s="203">
        <f>IF(N374="základní",J374,0)</f>
        <v>0</v>
      </c>
      <c r="BF374" s="203">
        <f>IF(N374="snížená",J374,0)</f>
        <v>0</v>
      </c>
      <c r="BG374" s="203">
        <f>IF(N374="zákl. přenesená",J374,0)</f>
        <v>0</v>
      </c>
      <c r="BH374" s="203">
        <f>IF(N374="sníž. přenesená",J374,0)</f>
        <v>0</v>
      </c>
      <c r="BI374" s="203">
        <f>IF(N374="nulová",J374,0)</f>
        <v>0</v>
      </c>
      <c r="BJ374" s="23" t="s">
        <v>156</v>
      </c>
      <c r="BK374" s="203">
        <f>ROUND(I374*H374,2)</f>
        <v>0</v>
      </c>
      <c r="BL374" s="23" t="s">
        <v>242</v>
      </c>
      <c r="BM374" s="23" t="s">
        <v>1647</v>
      </c>
    </row>
    <row r="375" spans="2:65" s="11" customFormat="1" ht="13.5">
      <c r="B375" s="204"/>
      <c r="C375" s="205"/>
      <c r="D375" s="216" t="s">
        <v>158</v>
      </c>
      <c r="E375" s="217" t="s">
        <v>21</v>
      </c>
      <c r="F375" s="218" t="s">
        <v>708</v>
      </c>
      <c r="G375" s="205"/>
      <c r="H375" s="219">
        <v>10.91</v>
      </c>
      <c r="I375" s="210"/>
      <c r="J375" s="205"/>
      <c r="K375" s="205"/>
      <c r="L375" s="211"/>
      <c r="M375" s="212"/>
      <c r="N375" s="213"/>
      <c r="O375" s="213"/>
      <c r="P375" s="213"/>
      <c r="Q375" s="213"/>
      <c r="R375" s="213"/>
      <c r="S375" s="213"/>
      <c r="T375" s="214"/>
      <c r="AT375" s="215" t="s">
        <v>158</v>
      </c>
      <c r="AU375" s="215" t="s">
        <v>156</v>
      </c>
      <c r="AV375" s="11" t="s">
        <v>156</v>
      </c>
      <c r="AW375" s="11" t="s">
        <v>34</v>
      </c>
      <c r="AX375" s="11" t="s">
        <v>70</v>
      </c>
      <c r="AY375" s="215" t="s">
        <v>147</v>
      </c>
    </row>
    <row r="376" spans="2:65" s="11" customFormat="1" ht="13.5">
      <c r="B376" s="204"/>
      <c r="C376" s="205"/>
      <c r="D376" s="216" t="s">
        <v>158</v>
      </c>
      <c r="E376" s="217" t="s">
        <v>21</v>
      </c>
      <c r="F376" s="218" t="s">
        <v>709</v>
      </c>
      <c r="G376" s="205"/>
      <c r="H376" s="219">
        <v>19.513000000000002</v>
      </c>
      <c r="I376" s="210"/>
      <c r="J376" s="205"/>
      <c r="K376" s="205"/>
      <c r="L376" s="211"/>
      <c r="M376" s="212"/>
      <c r="N376" s="213"/>
      <c r="O376" s="213"/>
      <c r="P376" s="213"/>
      <c r="Q376" s="213"/>
      <c r="R376" s="213"/>
      <c r="S376" s="213"/>
      <c r="T376" s="214"/>
      <c r="AT376" s="215" t="s">
        <v>158</v>
      </c>
      <c r="AU376" s="215" t="s">
        <v>156</v>
      </c>
      <c r="AV376" s="11" t="s">
        <v>156</v>
      </c>
      <c r="AW376" s="11" t="s">
        <v>34</v>
      </c>
      <c r="AX376" s="11" t="s">
        <v>70</v>
      </c>
      <c r="AY376" s="215" t="s">
        <v>147</v>
      </c>
    </row>
    <row r="377" spans="2:65" s="11" customFormat="1" ht="13.5">
      <c r="B377" s="204"/>
      <c r="C377" s="205"/>
      <c r="D377" s="216" t="s">
        <v>158</v>
      </c>
      <c r="E377" s="217" t="s">
        <v>21</v>
      </c>
      <c r="F377" s="218" t="s">
        <v>710</v>
      </c>
      <c r="G377" s="205"/>
      <c r="H377" s="219">
        <v>10.965</v>
      </c>
      <c r="I377" s="210"/>
      <c r="J377" s="205"/>
      <c r="K377" s="205"/>
      <c r="L377" s="211"/>
      <c r="M377" s="212"/>
      <c r="N377" s="213"/>
      <c r="O377" s="213"/>
      <c r="P377" s="213"/>
      <c r="Q377" s="213"/>
      <c r="R377" s="213"/>
      <c r="S377" s="213"/>
      <c r="T377" s="214"/>
      <c r="AT377" s="215" t="s">
        <v>158</v>
      </c>
      <c r="AU377" s="215" t="s">
        <v>156</v>
      </c>
      <c r="AV377" s="11" t="s">
        <v>156</v>
      </c>
      <c r="AW377" s="11" t="s">
        <v>34</v>
      </c>
      <c r="AX377" s="11" t="s">
        <v>70</v>
      </c>
      <c r="AY377" s="215" t="s">
        <v>147</v>
      </c>
    </row>
    <row r="378" spans="2:65" s="11" customFormat="1" ht="13.5">
      <c r="B378" s="204"/>
      <c r="C378" s="205"/>
      <c r="D378" s="216" t="s">
        <v>158</v>
      </c>
      <c r="E378" s="217" t="s">
        <v>21</v>
      </c>
      <c r="F378" s="218" t="s">
        <v>870</v>
      </c>
      <c r="G378" s="205"/>
      <c r="H378" s="219">
        <v>14.112</v>
      </c>
      <c r="I378" s="210"/>
      <c r="J378" s="205"/>
      <c r="K378" s="205"/>
      <c r="L378" s="211"/>
      <c r="M378" s="212"/>
      <c r="N378" s="213"/>
      <c r="O378" s="213"/>
      <c r="P378" s="213"/>
      <c r="Q378" s="213"/>
      <c r="R378" s="213"/>
      <c r="S378" s="213"/>
      <c r="T378" s="214"/>
      <c r="AT378" s="215" t="s">
        <v>158</v>
      </c>
      <c r="AU378" s="215" t="s">
        <v>156</v>
      </c>
      <c r="AV378" s="11" t="s">
        <v>156</v>
      </c>
      <c r="AW378" s="11" t="s">
        <v>34</v>
      </c>
      <c r="AX378" s="11" t="s">
        <v>70</v>
      </c>
      <c r="AY378" s="215" t="s">
        <v>147</v>
      </c>
    </row>
    <row r="379" spans="2:65" s="12" customFormat="1" ht="13.5">
      <c r="B379" s="220"/>
      <c r="C379" s="221"/>
      <c r="D379" s="206" t="s">
        <v>158</v>
      </c>
      <c r="E379" s="222" t="s">
        <v>21</v>
      </c>
      <c r="F379" s="223" t="s">
        <v>170</v>
      </c>
      <c r="G379" s="221"/>
      <c r="H379" s="224">
        <v>55.5</v>
      </c>
      <c r="I379" s="225"/>
      <c r="J379" s="221"/>
      <c r="K379" s="221"/>
      <c r="L379" s="226"/>
      <c r="M379" s="227"/>
      <c r="N379" s="228"/>
      <c r="O379" s="228"/>
      <c r="P379" s="228"/>
      <c r="Q379" s="228"/>
      <c r="R379" s="228"/>
      <c r="S379" s="228"/>
      <c r="T379" s="229"/>
      <c r="AT379" s="230" t="s">
        <v>158</v>
      </c>
      <c r="AU379" s="230" t="s">
        <v>156</v>
      </c>
      <c r="AV379" s="12" t="s">
        <v>155</v>
      </c>
      <c r="AW379" s="12" t="s">
        <v>34</v>
      </c>
      <c r="AX379" s="12" t="s">
        <v>78</v>
      </c>
      <c r="AY379" s="230" t="s">
        <v>147</v>
      </c>
    </row>
    <row r="380" spans="2:65" s="1" customFormat="1" ht="22.5" customHeight="1">
      <c r="B380" s="40"/>
      <c r="C380" s="231" t="s">
        <v>885</v>
      </c>
      <c r="D380" s="231" t="s">
        <v>243</v>
      </c>
      <c r="E380" s="232" t="s">
        <v>872</v>
      </c>
      <c r="F380" s="233" t="s">
        <v>873</v>
      </c>
      <c r="G380" s="234" t="s">
        <v>165</v>
      </c>
      <c r="H380" s="235">
        <v>61.05</v>
      </c>
      <c r="I380" s="236"/>
      <c r="J380" s="237">
        <f>ROUND(I380*H380,2)</f>
        <v>0</v>
      </c>
      <c r="K380" s="233" t="s">
        <v>154</v>
      </c>
      <c r="L380" s="238"/>
      <c r="M380" s="239" t="s">
        <v>21</v>
      </c>
      <c r="N380" s="240" t="s">
        <v>42</v>
      </c>
      <c r="O380" s="41"/>
      <c r="P380" s="201">
        <f>O380*H380</f>
        <v>0</v>
      </c>
      <c r="Q380" s="201">
        <v>6.8999999999999999E-3</v>
      </c>
      <c r="R380" s="201">
        <f>Q380*H380</f>
        <v>0.42124499999999998</v>
      </c>
      <c r="S380" s="201">
        <v>0</v>
      </c>
      <c r="T380" s="202">
        <f>S380*H380</f>
        <v>0</v>
      </c>
      <c r="AR380" s="23" t="s">
        <v>332</v>
      </c>
      <c r="AT380" s="23" t="s">
        <v>243</v>
      </c>
      <c r="AU380" s="23" t="s">
        <v>156</v>
      </c>
      <c r="AY380" s="23" t="s">
        <v>147</v>
      </c>
      <c r="BE380" s="203">
        <f>IF(N380="základní",J380,0)</f>
        <v>0</v>
      </c>
      <c r="BF380" s="203">
        <f>IF(N380="snížená",J380,0)</f>
        <v>0</v>
      </c>
      <c r="BG380" s="203">
        <f>IF(N380="zákl. přenesená",J380,0)</f>
        <v>0</v>
      </c>
      <c r="BH380" s="203">
        <f>IF(N380="sníž. přenesená",J380,0)</f>
        <v>0</v>
      </c>
      <c r="BI380" s="203">
        <f>IF(N380="nulová",J380,0)</f>
        <v>0</v>
      </c>
      <c r="BJ380" s="23" t="s">
        <v>156</v>
      </c>
      <c r="BK380" s="203">
        <f>ROUND(I380*H380,2)</f>
        <v>0</v>
      </c>
      <c r="BL380" s="23" t="s">
        <v>242</v>
      </c>
      <c r="BM380" s="23" t="s">
        <v>1648</v>
      </c>
    </row>
    <row r="381" spans="2:65" s="11" customFormat="1" ht="13.5">
      <c r="B381" s="204"/>
      <c r="C381" s="205"/>
      <c r="D381" s="206" t="s">
        <v>158</v>
      </c>
      <c r="E381" s="205"/>
      <c r="F381" s="208" t="s">
        <v>875</v>
      </c>
      <c r="G381" s="205"/>
      <c r="H381" s="209">
        <v>61.05</v>
      </c>
      <c r="I381" s="210"/>
      <c r="J381" s="205"/>
      <c r="K381" s="205"/>
      <c r="L381" s="211"/>
      <c r="M381" s="212"/>
      <c r="N381" s="213"/>
      <c r="O381" s="213"/>
      <c r="P381" s="213"/>
      <c r="Q381" s="213"/>
      <c r="R381" s="213"/>
      <c r="S381" s="213"/>
      <c r="T381" s="214"/>
      <c r="AT381" s="215" t="s">
        <v>158</v>
      </c>
      <c r="AU381" s="215" t="s">
        <v>156</v>
      </c>
      <c r="AV381" s="11" t="s">
        <v>156</v>
      </c>
      <c r="AW381" s="11" t="s">
        <v>6</v>
      </c>
      <c r="AX381" s="11" t="s">
        <v>78</v>
      </c>
      <c r="AY381" s="215" t="s">
        <v>147</v>
      </c>
    </row>
    <row r="382" spans="2:65" s="1" customFormat="1" ht="22.5" customHeight="1">
      <c r="B382" s="40"/>
      <c r="C382" s="192" t="s">
        <v>891</v>
      </c>
      <c r="D382" s="192" t="s">
        <v>150</v>
      </c>
      <c r="E382" s="193" t="s">
        <v>877</v>
      </c>
      <c r="F382" s="194" t="s">
        <v>878</v>
      </c>
      <c r="G382" s="195" t="s">
        <v>165</v>
      </c>
      <c r="H382" s="196">
        <v>55.5</v>
      </c>
      <c r="I382" s="197"/>
      <c r="J382" s="198">
        <f>ROUND(I382*H382,2)</f>
        <v>0</v>
      </c>
      <c r="K382" s="194" t="s">
        <v>154</v>
      </c>
      <c r="L382" s="60"/>
      <c r="M382" s="199" t="s">
        <v>21</v>
      </c>
      <c r="N382" s="200" t="s">
        <v>42</v>
      </c>
      <c r="O382" s="41"/>
      <c r="P382" s="201">
        <f>O382*H382</f>
        <v>0</v>
      </c>
      <c r="Q382" s="201">
        <v>0</v>
      </c>
      <c r="R382" s="201">
        <f>Q382*H382</f>
        <v>0</v>
      </c>
      <c r="S382" s="201">
        <v>0</v>
      </c>
      <c r="T382" s="202">
        <f>S382*H382</f>
        <v>0</v>
      </c>
      <c r="AR382" s="23" t="s">
        <v>242</v>
      </c>
      <c r="AT382" s="23" t="s">
        <v>150</v>
      </c>
      <c r="AU382" s="23" t="s">
        <v>156</v>
      </c>
      <c r="AY382" s="23" t="s">
        <v>147</v>
      </c>
      <c r="BE382" s="203">
        <f>IF(N382="základní",J382,0)</f>
        <v>0</v>
      </c>
      <c r="BF382" s="203">
        <f>IF(N382="snížená",J382,0)</f>
        <v>0</v>
      </c>
      <c r="BG382" s="203">
        <f>IF(N382="zákl. přenesená",J382,0)</f>
        <v>0</v>
      </c>
      <c r="BH382" s="203">
        <f>IF(N382="sníž. přenesená",J382,0)</f>
        <v>0</v>
      </c>
      <c r="BI382" s="203">
        <f>IF(N382="nulová",J382,0)</f>
        <v>0</v>
      </c>
      <c r="BJ382" s="23" t="s">
        <v>156</v>
      </c>
      <c r="BK382" s="203">
        <f>ROUND(I382*H382,2)</f>
        <v>0</v>
      </c>
      <c r="BL382" s="23" t="s">
        <v>242</v>
      </c>
      <c r="BM382" s="23" t="s">
        <v>1649</v>
      </c>
    </row>
    <row r="383" spans="2:65" s="1" customFormat="1" ht="22.5" customHeight="1">
      <c r="B383" s="40"/>
      <c r="C383" s="231" t="s">
        <v>899</v>
      </c>
      <c r="D383" s="231" t="s">
        <v>243</v>
      </c>
      <c r="E383" s="232" t="s">
        <v>881</v>
      </c>
      <c r="F383" s="233" t="s">
        <v>882</v>
      </c>
      <c r="G383" s="234" t="s">
        <v>165</v>
      </c>
      <c r="H383" s="235">
        <v>56.61</v>
      </c>
      <c r="I383" s="236"/>
      <c r="J383" s="237">
        <f>ROUND(I383*H383,2)</f>
        <v>0</v>
      </c>
      <c r="K383" s="233" t="s">
        <v>154</v>
      </c>
      <c r="L383" s="238"/>
      <c r="M383" s="239" t="s">
        <v>21</v>
      </c>
      <c r="N383" s="240" t="s">
        <v>42</v>
      </c>
      <c r="O383" s="41"/>
      <c r="P383" s="201">
        <f>O383*H383</f>
        <v>0</v>
      </c>
      <c r="Q383" s="201">
        <v>5.9999999999999995E-4</v>
      </c>
      <c r="R383" s="201">
        <f>Q383*H383</f>
        <v>3.3965999999999996E-2</v>
      </c>
      <c r="S383" s="201">
        <v>0</v>
      </c>
      <c r="T383" s="202">
        <f>S383*H383</f>
        <v>0</v>
      </c>
      <c r="AR383" s="23" t="s">
        <v>332</v>
      </c>
      <c r="AT383" s="23" t="s">
        <v>243</v>
      </c>
      <c r="AU383" s="23" t="s">
        <v>156</v>
      </c>
      <c r="AY383" s="23" t="s">
        <v>147</v>
      </c>
      <c r="BE383" s="203">
        <f>IF(N383="základní",J383,0)</f>
        <v>0</v>
      </c>
      <c r="BF383" s="203">
        <f>IF(N383="snížená",J383,0)</f>
        <v>0</v>
      </c>
      <c r="BG383" s="203">
        <f>IF(N383="zákl. přenesená",J383,0)</f>
        <v>0</v>
      </c>
      <c r="BH383" s="203">
        <f>IF(N383="sníž. přenesená",J383,0)</f>
        <v>0</v>
      </c>
      <c r="BI383" s="203">
        <f>IF(N383="nulová",J383,0)</f>
        <v>0</v>
      </c>
      <c r="BJ383" s="23" t="s">
        <v>156</v>
      </c>
      <c r="BK383" s="203">
        <f>ROUND(I383*H383,2)</f>
        <v>0</v>
      </c>
      <c r="BL383" s="23" t="s">
        <v>242</v>
      </c>
      <c r="BM383" s="23" t="s">
        <v>1650</v>
      </c>
    </row>
    <row r="384" spans="2:65" s="11" customFormat="1" ht="13.5">
      <c r="B384" s="204"/>
      <c r="C384" s="205"/>
      <c r="D384" s="206" t="s">
        <v>158</v>
      </c>
      <c r="E384" s="205"/>
      <c r="F384" s="208" t="s">
        <v>884</v>
      </c>
      <c r="G384" s="205"/>
      <c r="H384" s="209">
        <v>56.61</v>
      </c>
      <c r="I384" s="210"/>
      <c r="J384" s="205"/>
      <c r="K384" s="205"/>
      <c r="L384" s="211"/>
      <c r="M384" s="212"/>
      <c r="N384" s="213"/>
      <c r="O384" s="213"/>
      <c r="P384" s="213"/>
      <c r="Q384" s="213"/>
      <c r="R384" s="213"/>
      <c r="S384" s="213"/>
      <c r="T384" s="214"/>
      <c r="AT384" s="215" t="s">
        <v>158</v>
      </c>
      <c r="AU384" s="215" t="s">
        <v>156</v>
      </c>
      <c r="AV384" s="11" t="s">
        <v>156</v>
      </c>
      <c r="AW384" s="11" t="s">
        <v>6</v>
      </c>
      <c r="AX384" s="11" t="s">
        <v>78</v>
      </c>
      <c r="AY384" s="215" t="s">
        <v>147</v>
      </c>
    </row>
    <row r="385" spans="2:65" s="1" customFormat="1" ht="22.5" customHeight="1">
      <c r="B385" s="40"/>
      <c r="C385" s="192" t="s">
        <v>906</v>
      </c>
      <c r="D385" s="192" t="s">
        <v>150</v>
      </c>
      <c r="E385" s="193" t="s">
        <v>886</v>
      </c>
      <c r="F385" s="194" t="s">
        <v>887</v>
      </c>
      <c r="G385" s="195" t="s">
        <v>369</v>
      </c>
      <c r="H385" s="257"/>
      <c r="I385" s="197"/>
      <c r="J385" s="198">
        <f>ROUND(I385*H385,2)</f>
        <v>0</v>
      </c>
      <c r="K385" s="194" t="s">
        <v>191</v>
      </c>
      <c r="L385" s="60"/>
      <c r="M385" s="199" t="s">
        <v>21</v>
      </c>
      <c r="N385" s="200" t="s">
        <v>42</v>
      </c>
      <c r="O385" s="41"/>
      <c r="P385" s="201">
        <f>O385*H385</f>
        <v>0</v>
      </c>
      <c r="Q385" s="201">
        <v>0</v>
      </c>
      <c r="R385" s="201">
        <f>Q385*H385</f>
        <v>0</v>
      </c>
      <c r="S385" s="201">
        <v>0</v>
      </c>
      <c r="T385" s="202">
        <f>S385*H385</f>
        <v>0</v>
      </c>
      <c r="AR385" s="23" t="s">
        <v>242</v>
      </c>
      <c r="AT385" s="23" t="s">
        <v>150</v>
      </c>
      <c r="AU385" s="23" t="s">
        <v>156</v>
      </c>
      <c r="AY385" s="23" t="s">
        <v>147</v>
      </c>
      <c r="BE385" s="203">
        <f>IF(N385="základní",J385,0)</f>
        <v>0</v>
      </c>
      <c r="BF385" s="203">
        <f>IF(N385="snížená",J385,0)</f>
        <v>0</v>
      </c>
      <c r="BG385" s="203">
        <f>IF(N385="zákl. přenesená",J385,0)</f>
        <v>0</v>
      </c>
      <c r="BH385" s="203">
        <f>IF(N385="sníž. přenesená",J385,0)</f>
        <v>0</v>
      </c>
      <c r="BI385" s="203">
        <f>IF(N385="nulová",J385,0)</f>
        <v>0</v>
      </c>
      <c r="BJ385" s="23" t="s">
        <v>156</v>
      </c>
      <c r="BK385" s="203">
        <f>ROUND(I385*H385,2)</f>
        <v>0</v>
      </c>
      <c r="BL385" s="23" t="s">
        <v>242</v>
      </c>
      <c r="BM385" s="23" t="s">
        <v>1651</v>
      </c>
    </row>
    <row r="386" spans="2:65" s="10" customFormat="1" ht="29.85" customHeight="1">
      <c r="B386" s="175"/>
      <c r="C386" s="176"/>
      <c r="D386" s="189" t="s">
        <v>69</v>
      </c>
      <c r="E386" s="190" t="s">
        <v>889</v>
      </c>
      <c r="F386" s="190" t="s">
        <v>890</v>
      </c>
      <c r="G386" s="176"/>
      <c r="H386" s="176"/>
      <c r="I386" s="179"/>
      <c r="J386" s="191">
        <f>BK386</f>
        <v>0</v>
      </c>
      <c r="K386" s="176"/>
      <c r="L386" s="181"/>
      <c r="M386" s="182"/>
      <c r="N386" s="183"/>
      <c r="O386" s="183"/>
      <c r="P386" s="184">
        <f>SUM(P387:P389)</f>
        <v>0</v>
      </c>
      <c r="Q386" s="183"/>
      <c r="R386" s="184">
        <f>SUM(R387:R389)</f>
        <v>0</v>
      </c>
      <c r="S386" s="183"/>
      <c r="T386" s="185">
        <f>SUM(T387:T389)</f>
        <v>0.1668</v>
      </c>
      <c r="AR386" s="186" t="s">
        <v>156</v>
      </c>
      <c r="AT386" s="187" t="s">
        <v>69</v>
      </c>
      <c r="AU386" s="187" t="s">
        <v>78</v>
      </c>
      <c r="AY386" s="186" t="s">
        <v>147</v>
      </c>
      <c r="BK386" s="188">
        <f>SUM(BK387:BK389)</f>
        <v>0</v>
      </c>
    </row>
    <row r="387" spans="2:65" s="1" customFormat="1" ht="22.5" customHeight="1">
      <c r="B387" s="40"/>
      <c r="C387" s="192" t="s">
        <v>911</v>
      </c>
      <c r="D387" s="192" t="s">
        <v>150</v>
      </c>
      <c r="E387" s="193" t="s">
        <v>892</v>
      </c>
      <c r="F387" s="194" t="s">
        <v>893</v>
      </c>
      <c r="G387" s="195" t="s">
        <v>165</v>
      </c>
      <c r="H387" s="196">
        <v>55.6</v>
      </c>
      <c r="I387" s="197"/>
      <c r="J387" s="198">
        <f>ROUND(I387*H387,2)</f>
        <v>0</v>
      </c>
      <c r="K387" s="194" t="s">
        <v>191</v>
      </c>
      <c r="L387" s="60"/>
      <c r="M387" s="199" t="s">
        <v>21</v>
      </c>
      <c r="N387" s="200" t="s">
        <v>42</v>
      </c>
      <c r="O387" s="41"/>
      <c r="P387" s="201">
        <f>O387*H387</f>
        <v>0</v>
      </c>
      <c r="Q387" s="201">
        <v>0</v>
      </c>
      <c r="R387" s="201">
        <f>Q387*H387</f>
        <v>0</v>
      </c>
      <c r="S387" s="201">
        <v>3.0000000000000001E-3</v>
      </c>
      <c r="T387" s="202">
        <f>S387*H387</f>
        <v>0.1668</v>
      </c>
      <c r="AR387" s="23" t="s">
        <v>242</v>
      </c>
      <c r="AT387" s="23" t="s">
        <v>150</v>
      </c>
      <c r="AU387" s="23" t="s">
        <v>156</v>
      </c>
      <c r="AY387" s="23" t="s">
        <v>147</v>
      </c>
      <c r="BE387" s="203">
        <f>IF(N387="základní",J387,0)</f>
        <v>0</v>
      </c>
      <c r="BF387" s="203">
        <f>IF(N387="snížená",J387,0)</f>
        <v>0</v>
      </c>
      <c r="BG387" s="203">
        <f>IF(N387="zákl. přenesená",J387,0)</f>
        <v>0</v>
      </c>
      <c r="BH387" s="203">
        <f>IF(N387="sníž. přenesená",J387,0)</f>
        <v>0</v>
      </c>
      <c r="BI387" s="203">
        <f>IF(N387="nulová",J387,0)</f>
        <v>0</v>
      </c>
      <c r="BJ387" s="23" t="s">
        <v>156</v>
      </c>
      <c r="BK387" s="203">
        <f>ROUND(I387*H387,2)</f>
        <v>0</v>
      </c>
      <c r="BL387" s="23" t="s">
        <v>242</v>
      </c>
      <c r="BM387" s="23" t="s">
        <v>1652</v>
      </c>
    </row>
    <row r="388" spans="2:65" s="13" customFormat="1" ht="13.5">
      <c r="B388" s="241"/>
      <c r="C388" s="242"/>
      <c r="D388" s="216" t="s">
        <v>158</v>
      </c>
      <c r="E388" s="243" t="s">
        <v>21</v>
      </c>
      <c r="F388" s="244" t="s">
        <v>1653</v>
      </c>
      <c r="G388" s="242"/>
      <c r="H388" s="245" t="s">
        <v>21</v>
      </c>
      <c r="I388" s="246"/>
      <c r="J388" s="242"/>
      <c r="K388" s="242"/>
      <c r="L388" s="247"/>
      <c r="M388" s="248"/>
      <c r="N388" s="249"/>
      <c r="O388" s="249"/>
      <c r="P388" s="249"/>
      <c r="Q388" s="249"/>
      <c r="R388" s="249"/>
      <c r="S388" s="249"/>
      <c r="T388" s="250"/>
      <c r="AT388" s="251" t="s">
        <v>158</v>
      </c>
      <c r="AU388" s="251" t="s">
        <v>156</v>
      </c>
      <c r="AV388" s="13" t="s">
        <v>78</v>
      </c>
      <c r="AW388" s="13" t="s">
        <v>34</v>
      </c>
      <c r="AX388" s="13" t="s">
        <v>70</v>
      </c>
      <c r="AY388" s="251" t="s">
        <v>147</v>
      </c>
    </row>
    <row r="389" spans="2:65" s="11" customFormat="1" ht="13.5">
      <c r="B389" s="204"/>
      <c r="C389" s="205"/>
      <c r="D389" s="216" t="s">
        <v>158</v>
      </c>
      <c r="E389" s="217" t="s">
        <v>21</v>
      </c>
      <c r="F389" s="218" t="s">
        <v>1654</v>
      </c>
      <c r="G389" s="205"/>
      <c r="H389" s="219">
        <v>55.6</v>
      </c>
      <c r="I389" s="210"/>
      <c r="J389" s="205"/>
      <c r="K389" s="205"/>
      <c r="L389" s="211"/>
      <c r="M389" s="212"/>
      <c r="N389" s="213"/>
      <c r="O389" s="213"/>
      <c r="P389" s="213"/>
      <c r="Q389" s="213"/>
      <c r="R389" s="213"/>
      <c r="S389" s="213"/>
      <c r="T389" s="214"/>
      <c r="AT389" s="215" t="s">
        <v>158</v>
      </c>
      <c r="AU389" s="215" t="s">
        <v>156</v>
      </c>
      <c r="AV389" s="11" t="s">
        <v>156</v>
      </c>
      <c r="AW389" s="11" t="s">
        <v>34</v>
      </c>
      <c r="AX389" s="11" t="s">
        <v>78</v>
      </c>
      <c r="AY389" s="215" t="s">
        <v>147</v>
      </c>
    </row>
    <row r="390" spans="2:65" s="10" customFormat="1" ht="29.85" customHeight="1">
      <c r="B390" s="175"/>
      <c r="C390" s="176"/>
      <c r="D390" s="189" t="s">
        <v>69</v>
      </c>
      <c r="E390" s="190" t="s">
        <v>897</v>
      </c>
      <c r="F390" s="190" t="s">
        <v>898</v>
      </c>
      <c r="G390" s="176"/>
      <c r="H390" s="176"/>
      <c r="I390" s="179"/>
      <c r="J390" s="191">
        <f>BK390</f>
        <v>0</v>
      </c>
      <c r="K390" s="176"/>
      <c r="L390" s="181"/>
      <c r="M390" s="182"/>
      <c r="N390" s="183"/>
      <c r="O390" s="183"/>
      <c r="P390" s="184">
        <f>SUM(P391:P405)</f>
        <v>0</v>
      </c>
      <c r="Q390" s="183"/>
      <c r="R390" s="184">
        <f>SUM(R391:R405)</f>
        <v>0.40281040000000007</v>
      </c>
      <c r="S390" s="183"/>
      <c r="T390" s="185">
        <f>SUM(T391:T405)</f>
        <v>0</v>
      </c>
      <c r="AR390" s="186" t="s">
        <v>156</v>
      </c>
      <c r="AT390" s="187" t="s">
        <v>69</v>
      </c>
      <c r="AU390" s="187" t="s">
        <v>78</v>
      </c>
      <c r="AY390" s="186" t="s">
        <v>147</v>
      </c>
      <c r="BK390" s="188">
        <f>SUM(BK391:BK405)</f>
        <v>0</v>
      </c>
    </row>
    <row r="391" spans="2:65" s="1" customFormat="1" ht="31.5" customHeight="1">
      <c r="B391" s="40"/>
      <c r="C391" s="192" t="s">
        <v>916</v>
      </c>
      <c r="D391" s="192" t="s">
        <v>150</v>
      </c>
      <c r="E391" s="193" t="s">
        <v>900</v>
      </c>
      <c r="F391" s="194" t="s">
        <v>901</v>
      </c>
      <c r="G391" s="195" t="s">
        <v>165</v>
      </c>
      <c r="H391" s="196">
        <v>24.43</v>
      </c>
      <c r="I391" s="197"/>
      <c r="J391" s="198">
        <f>ROUND(I391*H391,2)</f>
        <v>0</v>
      </c>
      <c r="K391" s="194" t="s">
        <v>154</v>
      </c>
      <c r="L391" s="60"/>
      <c r="M391" s="199" t="s">
        <v>21</v>
      </c>
      <c r="N391" s="200" t="s">
        <v>42</v>
      </c>
      <c r="O391" s="41"/>
      <c r="P391" s="201">
        <f>O391*H391</f>
        <v>0</v>
      </c>
      <c r="Q391" s="201">
        <v>3.0000000000000001E-3</v>
      </c>
      <c r="R391" s="201">
        <f>Q391*H391</f>
        <v>7.3289999999999994E-2</v>
      </c>
      <c r="S391" s="201">
        <v>0</v>
      </c>
      <c r="T391" s="202">
        <f>S391*H391</f>
        <v>0</v>
      </c>
      <c r="AR391" s="23" t="s">
        <v>242</v>
      </c>
      <c r="AT391" s="23" t="s">
        <v>150</v>
      </c>
      <c r="AU391" s="23" t="s">
        <v>156</v>
      </c>
      <c r="AY391" s="23" t="s">
        <v>147</v>
      </c>
      <c r="BE391" s="203">
        <f>IF(N391="základní",J391,0)</f>
        <v>0</v>
      </c>
      <c r="BF391" s="203">
        <f>IF(N391="snížená",J391,0)</f>
        <v>0</v>
      </c>
      <c r="BG391" s="203">
        <f>IF(N391="zákl. přenesená",J391,0)</f>
        <v>0</v>
      </c>
      <c r="BH391" s="203">
        <f>IF(N391="sníž. přenesená",J391,0)</f>
        <v>0</v>
      </c>
      <c r="BI391" s="203">
        <f>IF(N391="nulová",J391,0)</f>
        <v>0</v>
      </c>
      <c r="BJ391" s="23" t="s">
        <v>156</v>
      </c>
      <c r="BK391" s="203">
        <f>ROUND(I391*H391,2)</f>
        <v>0</v>
      </c>
      <c r="BL391" s="23" t="s">
        <v>242</v>
      </c>
      <c r="BM391" s="23" t="s">
        <v>1655</v>
      </c>
    </row>
    <row r="392" spans="2:65" s="11" customFormat="1" ht="13.5">
      <c r="B392" s="204"/>
      <c r="C392" s="205"/>
      <c r="D392" s="216" t="s">
        <v>158</v>
      </c>
      <c r="E392" s="217" t="s">
        <v>21</v>
      </c>
      <c r="F392" s="218" t="s">
        <v>903</v>
      </c>
      <c r="G392" s="205"/>
      <c r="H392" s="219">
        <v>3.21</v>
      </c>
      <c r="I392" s="210"/>
      <c r="J392" s="205"/>
      <c r="K392" s="205"/>
      <c r="L392" s="211"/>
      <c r="M392" s="212"/>
      <c r="N392" s="213"/>
      <c r="O392" s="213"/>
      <c r="P392" s="213"/>
      <c r="Q392" s="213"/>
      <c r="R392" s="213"/>
      <c r="S392" s="213"/>
      <c r="T392" s="214"/>
      <c r="AT392" s="215" t="s">
        <v>158</v>
      </c>
      <c r="AU392" s="215" t="s">
        <v>156</v>
      </c>
      <c r="AV392" s="11" t="s">
        <v>156</v>
      </c>
      <c r="AW392" s="11" t="s">
        <v>34</v>
      </c>
      <c r="AX392" s="11" t="s">
        <v>70</v>
      </c>
      <c r="AY392" s="215" t="s">
        <v>147</v>
      </c>
    </row>
    <row r="393" spans="2:65" s="11" customFormat="1" ht="13.5">
      <c r="B393" s="204"/>
      <c r="C393" s="205"/>
      <c r="D393" s="216" t="s">
        <v>158</v>
      </c>
      <c r="E393" s="217" t="s">
        <v>21</v>
      </c>
      <c r="F393" s="218" t="s">
        <v>904</v>
      </c>
      <c r="G393" s="205"/>
      <c r="H393" s="219">
        <v>15.52</v>
      </c>
      <c r="I393" s="210"/>
      <c r="J393" s="205"/>
      <c r="K393" s="205"/>
      <c r="L393" s="211"/>
      <c r="M393" s="212"/>
      <c r="N393" s="213"/>
      <c r="O393" s="213"/>
      <c r="P393" s="213"/>
      <c r="Q393" s="213"/>
      <c r="R393" s="213"/>
      <c r="S393" s="213"/>
      <c r="T393" s="214"/>
      <c r="AT393" s="215" t="s">
        <v>158</v>
      </c>
      <c r="AU393" s="215" t="s">
        <v>156</v>
      </c>
      <c r="AV393" s="11" t="s">
        <v>156</v>
      </c>
      <c r="AW393" s="11" t="s">
        <v>34</v>
      </c>
      <c r="AX393" s="11" t="s">
        <v>70</v>
      </c>
      <c r="AY393" s="215" t="s">
        <v>147</v>
      </c>
    </row>
    <row r="394" spans="2:65" s="11" customFormat="1" ht="13.5">
      <c r="B394" s="204"/>
      <c r="C394" s="205"/>
      <c r="D394" s="216" t="s">
        <v>158</v>
      </c>
      <c r="E394" s="217" t="s">
        <v>21</v>
      </c>
      <c r="F394" s="218" t="s">
        <v>905</v>
      </c>
      <c r="G394" s="205"/>
      <c r="H394" s="219">
        <v>5.7</v>
      </c>
      <c r="I394" s="210"/>
      <c r="J394" s="205"/>
      <c r="K394" s="205"/>
      <c r="L394" s="211"/>
      <c r="M394" s="212"/>
      <c r="N394" s="213"/>
      <c r="O394" s="213"/>
      <c r="P394" s="213"/>
      <c r="Q394" s="213"/>
      <c r="R394" s="213"/>
      <c r="S394" s="213"/>
      <c r="T394" s="214"/>
      <c r="AT394" s="215" t="s">
        <v>158</v>
      </c>
      <c r="AU394" s="215" t="s">
        <v>156</v>
      </c>
      <c r="AV394" s="11" t="s">
        <v>156</v>
      </c>
      <c r="AW394" s="11" t="s">
        <v>34</v>
      </c>
      <c r="AX394" s="11" t="s">
        <v>70</v>
      </c>
      <c r="AY394" s="215" t="s">
        <v>147</v>
      </c>
    </row>
    <row r="395" spans="2:65" s="12" customFormat="1" ht="13.5">
      <c r="B395" s="220"/>
      <c r="C395" s="221"/>
      <c r="D395" s="206" t="s">
        <v>158</v>
      </c>
      <c r="E395" s="222" t="s">
        <v>21</v>
      </c>
      <c r="F395" s="223" t="s">
        <v>170</v>
      </c>
      <c r="G395" s="221"/>
      <c r="H395" s="224">
        <v>24.43</v>
      </c>
      <c r="I395" s="225"/>
      <c r="J395" s="221"/>
      <c r="K395" s="221"/>
      <c r="L395" s="226"/>
      <c r="M395" s="227"/>
      <c r="N395" s="228"/>
      <c r="O395" s="228"/>
      <c r="P395" s="228"/>
      <c r="Q395" s="228"/>
      <c r="R395" s="228"/>
      <c r="S395" s="228"/>
      <c r="T395" s="229"/>
      <c r="AT395" s="230" t="s">
        <v>158</v>
      </c>
      <c r="AU395" s="230" t="s">
        <v>156</v>
      </c>
      <c r="AV395" s="12" t="s">
        <v>155</v>
      </c>
      <c r="AW395" s="12" t="s">
        <v>34</v>
      </c>
      <c r="AX395" s="12" t="s">
        <v>78</v>
      </c>
      <c r="AY395" s="230" t="s">
        <v>147</v>
      </c>
    </row>
    <row r="396" spans="2:65" s="1" customFormat="1" ht="22.5" customHeight="1">
      <c r="B396" s="40"/>
      <c r="C396" s="231" t="s">
        <v>920</v>
      </c>
      <c r="D396" s="231" t="s">
        <v>243</v>
      </c>
      <c r="E396" s="232" t="s">
        <v>907</v>
      </c>
      <c r="F396" s="233" t="s">
        <v>908</v>
      </c>
      <c r="G396" s="234" t="s">
        <v>165</v>
      </c>
      <c r="H396" s="235">
        <v>26.873000000000001</v>
      </c>
      <c r="I396" s="236"/>
      <c r="J396" s="237">
        <f>ROUND(I396*H396,2)</f>
        <v>0</v>
      </c>
      <c r="K396" s="233" t="s">
        <v>154</v>
      </c>
      <c r="L396" s="238"/>
      <c r="M396" s="239" t="s">
        <v>21</v>
      </c>
      <c r="N396" s="240" t="s">
        <v>42</v>
      </c>
      <c r="O396" s="41"/>
      <c r="P396" s="201">
        <f>O396*H396</f>
        <v>0</v>
      </c>
      <c r="Q396" s="201">
        <v>1.18E-2</v>
      </c>
      <c r="R396" s="201">
        <f>Q396*H396</f>
        <v>0.31710140000000003</v>
      </c>
      <c r="S396" s="201">
        <v>0</v>
      </c>
      <c r="T396" s="202">
        <f>S396*H396</f>
        <v>0</v>
      </c>
      <c r="AR396" s="23" t="s">
        <v>332</v>
      </c>
      <c r="AT396" s="23" t="s">
        <v>243</v>
      </c>
      <c r="AU396" s="23" t="s">
        <v>156</v>
      </c>
      <c r="AY396" s="23" t="s">
        <v>147</v>
      </c>
      <c r="BE396" s="203">
        <f>IF(N396="základní",J396,0)</f>
        <v>0</v>
      </c>
      <c r="BF396" s="203">
        <f>IF(N396="snížená",J396,0)</f>
        <v>0</v>
      </c>
      <c r="BG396" s="203">
        <f>IF(N396="zákl. přenesená",J396,0)</f>
        <v>0</v>
      </c>
      <c r="BH396" s="203">
        <f>IF(N396="sníž. přenesená",J396,0)</f>
        <v>0</v>
      </c>
      <c r="BI396" s="203">
        <f>IF(N396="nulová",J396,0)</f>
        <v>0</v>
      </c>
      <c r="BJ396" s="23" t="s">
        <v>156</v>
      </c>
      <c r="BK396" s="203">
        <f>ROUND(I396*H396,2)</f>
        <v>0</v>
      </c>
      <c r="BL396" s="23" t="s">
        <v>242</v>
      </c>
      <c r="BM396" s="23" t="s">
        <v>1656</v>
      </c>
    </row>
    <row r="397" spans="2:65" s="11" customFormat="1" ht="13.5">
      <c r="B397" s="204"/>
      <c r="C397" s="205"/>
      <c r="D397" s="206" t="s">
        <v>158</v>
      </c>
      <c r="E397" s="205"/>
      <c r="F397" s="208" t="s">
        <v>910</v>
      </c>
      <c r="G397" s="205"/>
      <c r="H397" s="209">
        <v>26.873000000000001</v>
      </c>
      <c r="I397" s="210"/>
      <c r="J397" s="205"/>
      <c r="K397" s="205"/>
      <c r="L397" s="211"/>
      <c r="M397" s="212"/>
      <c r="N397" s="213"/>
      <c r="O397" s="213"/>
      <c r="P397" s="213"/>
      <c r="Q397" s="213"/>
      <c r="R397" s="213"/>
      <c r="S397" s="213"/>
      <c r="T397" s="214"/>
      <c r="AT397" s="215" t="s">
        <v>158</v>
      </c>
      <c r="AU397" s="215" t="s">
        <v>156</v>
      </c>
      <c r="AV397" s="11" t="s">
        <v>156</v>
      </c>
      <c r="AW397" s="11" t="s">
        <v>6</v>
      </c>
      <c r="AX397" s="11" t="s">
        <v>78</v>
      </c>
      <c r="AY397" s="215" t="s">
        <v>147</v>
      </c>
    </row>
    <row r="398" spans="2:65" s="1" customFormat="1" ht="22.5" customHeight="1">
      <c r="B398" s="40"/>
      <c r="C398" s="192" t="s">
        <v>924</v>
      </c>
      <c r="D398" s="192" t="s">
        <v>150</v>
      </c>
      <c r="E398" s="193" t="s">
        <v>912</v>
      </c>
      <c r="F398" s="194" t="s">
        <v>913</v>
      </c>
      <c r="G398" s="195" t="s">
        <v>165</v>
      </c>
      <c r="H398" s="196">
        <v>8.91</v>
      </c>
      <c r="I398" s="197"/>
      <c r="J398" s="198">
        <f>ROUND(I398*H398,2)</f>
        <v>0</v>
      </c>
      <c r="K398" s="194" t="s">
        <v>154</v>
      </c>
      <c r="L398" s="60"/>
      <c r="M398" s="199" t="s">
        <v>21</v>
      </c>
      <c r="N398" s="200" t="s">
        <v>42</v>
      </c>
      <c r="O398" s="41"/>
      <c r="P398" s="201">
        <f>O398*H398</f>
        <v>0</v>
      </c>
      <c r="Q398" s="201">
        <v>0</v>
      </c>
      <c r="R398" s="201">
        <f>Q398*H398</f>
        <v>0</v>
      </c>
      <c r="S398" s="201">
        <v>0</v>
      </c>
      <c r="T398" s="202">
        <f>S398*H398</f>
        <v>0</v>
      </c>
      <c r="AR398" s="23" t="s">
        <v>242</v>
      </c>
      <c r="AT398" s="23" t="s">
        <v>150</v>
      </c>
      <c r="AU398" s="23" t="s">
        <v>156</v>
      </c>
      <c r="AY398" s="23" t="s">
        <v>147</v>
      </c>
      <c r="BE398" s="203">
        <f>IF(N398="základní",J398,0)</f>
        <v>0</v>
      </c>
      <c r="BF398" s="203">
        <f>IF(N398="snížená",J398,0)</f>
        <v>0</v>
      </c>
      <c r="BG398" s="203">
        <f>IF(N398="zákl. přenesená",J398,0)</f>
        <v>0</v>
      </c>
      <c r="BH398" s="203">
        <f>IF(N398="sníž. přenesená",J398,0)</f>
        <v>0</v>
      </c>
      <c r="BI398" s="203">
        <f>IF(N398="nulová",J398,0)</f>
        <v>0</v>
      </c>
      <c r="BJ398" s="23" t="s">
        <v>156</v>
      </c>
      <c r="BK398" s="203">
        <f>ROUND(I398*H398,2)</f>
        <v>0</v>
      </c>
      <c r="BL398" s="23" t="s">
        <v>242</v>
      </c>
      <c r="BM398" s="23" t="s">
        <v>1657</v>
      </c>
    </row>
    <row r="399" spans="2:65" s="11" customFormat="1" ht="13.5">
      <c r="B399" s="204"/>
      <c r="C399" s="205"/>
      <c r="D399" s="206" t="s">
        <v>158</v>
      </c>
      <c r="E399" s="207" t="s">
        <v>21</v>
      </c>
      <c r="F399" s="208" t="s">
        <v>915</v>
      </c>
      <c r="G399" s="205"/>
      <c r="H399" s="209">
        <v>8.91</v>
      </c>
      <c r="I399" s="210"/>
      <c r="J399" s="205"/>
      <c r="K399" s="205"/>
      <c r="L399" s="211"/>
      <c r="M399" s="212"/>
      <c r="N399" s="213"/>
      <c r="O399" s="213"/>
      <c r="P399" s="213"/>
      <c r="Q399" s="213"/>
      <c r="R399" s="213"/>
      <c r="S399" s="213"/>
      <c r="T399" s="214"/>
      <c r="AT399" s="215" t="s">
        <v>158</v>
      </c>
      <c r="AU399" s="215" t="s">
        <v>156</v>
      </c>
      <c r="AV399" s="11" t="s">
        <v>156</v>
      </c>
      <c r="AW399" s="11" t="s">
        <v>34</v>
      </c>
      <c r="AX399" s="11" t="s">
        <v>78</v>
      </c>
      <c r="AY399" s="215" t="s">
        <v>147</v>
      </c>
    </row>
    <row r="400" spans="2:65" s="1" customFormat="1" ht="22.5" customHeight="1">
      <c r="B400" s="40"/>
      <c r="C400" s="192" t="s">
        <v>928</v>
      </c>
      <c r="D400" s="192" t="s">
        <v>150</v>
      </c>
      <c r="E400" s="193" t="s">
        <v>917</v>
      </c>
      <c r="F400" s="194" t="s">
        <v>918</v>
      </c>
      <c r="G400" s="195" t="s">
        <v>165</v>
      </c>
      <c r="H400" s="196">
        <v>8.91</v>
      </c>
      <c r="I400" s="197"/>
      <c r="J400" s="198">
        <f>ROUND(I400*H400,2)</f>
        <v>0</v>
      </c>
      <c r="K400" s="194" t="s">
        <v>154</v>
      </c>
      <c r="L400" s="60"/>
      <c r="M400" s="199" t="s">
        <v>21</v>
      </c>
      <c r="N400" s="200" t="s">
        <v>42</v>
      </c>
      <c r="O400" s="41"/>
      <c r="P400" s="201">
        <f>O400*H400</f>
        <v>0</v>
      </c>
      <c r="Q400" s="201">
        <v>0</v>
      </c>
      <c r="R400" s="201">
        <f>Q400*H400</f>
        <v>0</v>
      </c>
      <c r="S400" s="201">
        <v>0</v>
      </c>
      <c r="T400" s="202">
        <f>S400*H400</f>
        <v>0</v>
      </c>
      <c r="AR400" s="23" t="s">
        <v>242</v>
      </c>
      <c r="AT400" s="23" t="s">
        <v>150</v>
      </c>
      <c r="AU400" s="23" t="s">
        <v>156</v>
      </c>
      <c r="AY400" s="23" t="s">
        <v>147</v>
      </c>
      <c r="BE400" s="203">
        <f>IF(N400="základní",J400,0)</f>
        <v>0</v>
      </c>
      <c r="BF400" s="203">
        <f>IF(N400="snížená",J400,0)</f>
        <v>0</v>
      </c>
      <c r="BG400" s="203">
        <f>IF(N400="zákl. přenesená",J400,0)</f>
        <v>0</v>
      </c>
      <c r="BH400" s="203">
        <f>IF(N400="sníž. přenesená",J400,0)</f>
        <v>0</v>
      </c>
      <c r="BI400" s="203">
        <f>IF(N400="nulová",J400,0)</f>
        <v>0</v>
      </c>
      <c r="BJ400" s="23" t="s">
        <v>156</v>
      </c>
      <c r="BK400" s="203">
        <f>ROUND(I400*H400,2)</f>
        <v>0</v>
      </c>
      <c r="BL400" s="23" t="s">
        <v>242</v>
      </c>
      <c r="BM400" s="23" t="s">
        <v>1658</v>
      </c>
    </row>
    <row r="401" spans="2:65" s="1" customFormat="1" ht="22.5" customHeight="1">
      <c r="B401" s="40"/>
      <c r="C401" s="192" t="s">
        <v>933</v>
      </c>
      <c r="D401" s="192" t="s">
        <v>150</v>
      </c>
      <c r="E401" s="193" t="s">
        <v>921</v>
      </c>
      <c r="F401" s="194" t="s">
        <v>922</v>
      </c>
      <c r="G401" s="195" t="s">
        <v>276</v>
      </c>
      <c r="H401" s="196">
        <v>2</v>
      </c>
      <c r="I401" s="197"/>
      <c r="J401" s="198">
        <f>ROUND(I401*H401,2)</f>
        <v>0</v>
      </c>
      <c r="K401" s="194" t="s">
        <v>154</v>
      </c>
      <c r="L401" s="60"/>
      <c r="M401" s="199" t="s">
        <v>21</v>
      </c>
      <c r="N401" s="200" t="s">
        <v>42</v>
      </c>
      <c r="O401" s="41"/>
      <c r="P401" s="201">
        <f>O401*H401</f>
        <v>0</v>
      </c>
      <c r="Q401" s="201">
        <v>6.1650000000000003E-3</v>
      </c>
      <c r="R401" s="201">
        <f>Q401*H401</f>
        <v>1.2330000000000001E-2</v>
      </c>
      <c r="S401" s="201">
        <v>0</v>
      </c>
      <c r="T401" s="202">
        <f>S401*H401</f>
        <v>0</v>
      </c>
      <c r="AR401" s="23" t="s">
        <v>242</v>
      </c>
      <c r="AT401" s="23" t="s">
        <v>150</v>
      </c>
      <c r="AU401" s="23" t="s">
        <v>156</v>
      </c>
      <c r="AY401" s="23" t="s">
        <v>147</v>
      </c>
      <c r="BE401" s="203">
        <f>IF(N401="základní",J401,0)</f>
        <v>0</v>
      </c>
      <c r="BF401" s="203">
        <f>IF(N401="snížená",J401,0)</f>
        <v>0</v>
      </c>
      <c r="BG401" s="203">
        <f>IF(N401="zákl. přenesená",J401,0)</f>
        <v>0</v>
      </c>
      <c r="BH401" s="203">
        <f>IF(N401="sníž. přenesená",J401,0)</f>
        <v>0</v>
      </c>
      <c r="BI401" s="203">
        <f>IF(N401="nulová",J401,0)</f>
        <v>0</v>
      </c>
      <c r="BJ401" s="23" t="s">
        <v>156</v>
      </c>
      <c r="BK401" s="203">
        <f>ROUND(I401*H401,2)</f>
        <v>0</v>
      </c>
      <c r="BL401" s="23" t="s">
        <v>242</v>
      </c>
      <c r="BM401" s="23" t="s">
        <v>1659</v>
      </c>
    </row>
    <row r="402" spans="2:65" s="1" customFormat="1" ht="22.5" customHeight="1">
      <c r="B402" s="40"/>
      <c r="C402" s="192" t="s">
        <v>939</v>
      </c>
      <c r="D402" s="192" t="s">
        <v>150</v>
      </c>
      <c r="E402" s="193" t="s">
        <v>925</v>
      </c>
      <c r="F402" s="194" t="s">
        <v>926</v>
      </c>
      <c r="G402" s="195" t="s">
        <v>153</v>
      </c>
      <c r="H402" s="196">
        <v>1</v>
      </c>
      <c r="I402" s="197"/>
      <c r="J402" s="198">
        <f>ROUND(I402*H402,2)</f>
        <v>0</v>
      </c>
      <c r="K402" s="194" t="s">
        <v>154</v>
      </c>
      <c r="L402" s="60"/>
      <c r="M402" s="199" t="s">
        <v>21</v>
      </c>
      <c r="N402" s="200" t="s">
        <v>42</v>
      </c>
      <c r="O402" s="41"/>
      <c r="P402" s="201">
        <f>O402*H402</f>
        <v>0</v>
      </c>
      <c r="Q402" s="201">
        <v>1.9999999999999999E-6</v>
      </c>
      <c r="R402" s="201">
        <f>Q402*H402</f>
        <v>1.9999999999999999E-6</v>
      </c>
      <c r="S402" s="201">
        <v>0</v>
      </c>
      <c r="T402" s="202">
        <f>S402*H402</f>
        <v>0</v>
      </c>
      <c r="AR402" s="23" t="s">
        <v>242</v>
      </c>
      <c r="AT402" s="23" t="s">
        <v>150</v>
      </c>
      <c r="AU402" s="23" t="s">
        <v>156</v>
      </c>
      <c r="AY402" s="23" t="s">
        <v>147</v>
      </c>
      <c r="BE402" s="203">
        <f>IF(N402="základní",J402,0)</f>
        <v>0</v>
      </c>
      <c r="BF402" s="203">
        <f>IF(N402="snížená",J402,0)</f>
        <v>0</v>
      </c>
      <c r="BG402" s="203">
        <f>IF(N402="zákl. přenesená",J402,0)</f>
        <v>0</v>
      </c>
      <c r="BH402" s="203">
        <f>IF(N402="sníž. přenesená",J402,0)</f>
        <v>0</v>
      </c>
      <c r="BI402" s="203">
        <f>IF(N402="nulová",J402,0)</f>
        <v>0</v>
      </c>
      <c r="BJ402" s="23" t="s">
        <v>156</v>
      </c>
      <c r="BK402" s="203">
        <f>ROUND(I402*H402,2)</f>
        <v>0</v>
      </c>
      <c r="BL402" s="23" t="s">
        <v>242</v>
      </c>
      <c r="BM402" s="23" t="s">
        <v>1660</v>
      </c>
    </row>
    <row r="403" spans="2:65" s="1" customFormat="1" ht="22.5" customHeight="1">
      <c r="B403" s="40"/>
      <c r="C403" s="192" t="s">
        <v>944</v>
      </c>
      <c r="D403" s="192" t="s">
        <v>150</v>
      </c>
      <c r="E403" s="193" t="s">
        <v>929</v>
      </c>
      <c r="F403" s="194" t="s">
        <v>930</v>
      </c>
      <c r="G403" s="195" t="s">
        <v>276</v>
      </c>
      <c r="H403" s="196">
        <v>2.9</v>
      </c>
      <c r="I403" s="197"/>
      <c r="J403" s="198">
        <f>ROUND(I403*H403,2)</f>
        <v>0</v>
      </c>
      <c r="K403" s="194" t="s">
        <v>154</v>
      </c>
      <c r="L403" s="60"/>
      <c r="M403" s="199" t="s">
        <v>21</v>
      </c>
      <c r="N403" s="200" t="s">
        <v>42</v>
      </c>
      <c r="O403" s="41"/>
      <c r="P403" s="201">
        <f>O403*H403</f>
        <v>0</v>
      </c>
      <c r="Q403" s="201">
        <v>3.0000000000000001E-5</v>
      </c>
      <c r="R403" s="201">
        <f>Q403*H403</f>
        <v>8.7000000000000001E-5</v>
      </c>
      <c r="S403" s="201">
        <v>0</v>
      </c>
      <c r="T403" s="202">
        <f>S403*H403</f>
        <v>0</v>
      </c>
      <c r="AR403" s="23" t="s">
        <v>242</v>
      </c>
      <c r="AT403" s="23" t="s">
        <v>150</v>
      </c>
      <c r="AU403" s="23" t="s">
        <v>156</v>
      </c>
      <c r="AY403" s="23" t="s">
        <v>147</v>
      </c>
      <c r="BE403" s="203">
        <f>IF(N403="základní",J403,0)</f>
        <v>0</v>
      </c>
      <c r="BF403" s="203">
        <f>IF(N403="snížená",J403,0)</f>
        <v>0</v>
      </c>
      <c r="BG403" s="203">
        <f>IF(N403="zákl. přenesená",J403,0)</f>
        <v>0</v>
      </c>
      <c r="BH403" s="203">
        <f>IF(N403="sníž. přenesená",J403,0)</f>
        <v>0</v>
      </c>
      <c r="BI403" s="203">
        <f>IF(N403="nulová",J403,0)</f>
        <v>0</v>
      </c>
      <c r="BJ403" s="23" t="s">
        <v>156</v>
      </c>
      <c r="BK403" s="203">
        <f>ROUND(I403*H403,2)</f>
        <v>0</v>
      </c>
      <c r="BL403" s="23" t="s">
        <v>242</v>
      </c>
      <c r="BM403" s="23" t="s">
        <v>1661</v>
      </c>
    </row>
    <row r="404" spans="2:65" s="11" customFormat="1" ht="13.5">
      <c r="B404" s="204"/>
      <c r="C404" s="205"/>
      <c r="D404" s="206" t="s">
        <v>158</v>
      </c>
      <c r="E404" s="207" t="s">
        <v>21</v>
      </c>
      <c r="F404" s="208" t="s">
        <v>932</v>
      </c>
      <c r="G404" s="205"/>
      <c r="H404" s="209">
        <v>2.9</v>
      </c>
      <c r="I404" s="210"/>
      <c r="J404" s="205"/>
      <c r="K404" s="205"/>
      <c r="L404" s="211"/>
      <c r="M404" s="212"/>
      <c r="N404" s="213"/>
      <c r="O404" s="213"/>
      <c r="P404" s="213"/>
      <c r="Q404" s="213"/>
      <c r="R404" s="213"/>
      <c r="S404" s="213"/>
      <c r="T404" s="214"/>
      <c r="AT404" s="215" t="s">
        <v>158</v>
      </c>
      <c r="AU404" s="215" t="s">
        <v>156</v>
      </c>
      <c r="AV404" s="11" t="s">
        <v>156</v>
      </c>
      <c r="AW404" s="11" t="s">
        <v>34</v>
      </c>
      <c r="AX404" s="11" t="s">
        <v>78</v>
      </c>
      <c r="AY404" s="215" t="s">
        <v>147</v>
      </c>
    </row>
    <row r="405" spans="2:65" s="1" customFormat="1" ht="22.5" customHeight="1">
      <c r="B405" s="40"/>
      <c r="C405" s="192" t="s">
        <v>950</v>
      </c>
      <c r="D405" s="192" t="s">
        <v>150</v>
      </c>
      <c r="E405" s="193" t="s">
        <v>934</v>
      </c>
      <c r="F405" s="194" t="s">
        <v>935</v>
      </c>
      <c r="G405" s="195" t="s">
        <v>369</v>
      </c>
      <c r="H405" s="257"/>
      <c r="I405" s="197"/>
      <c r="J405" s="198">
        <f>ROUND(I405*H405,2)</f>
        <v>0</v>
      </c>
      <c r="K405" s="194" t="s">
        <v>191</v>
      </c>
      <c r="L405" s="60"/>
      <c r="M405" s="199" t="s">
        <v>21</v>
      </c>
      <c r="N405" s="200" t="s">
        <v>42</v>
      </c>
      <c r="O405" s="41"/>
      <c r="P405" s="201">
        <f>O405*H405</f>
        <v>0</v>
      </c>
      <c r="Q405" s="201">
        <v>0</v>
      </c>
      <c r="R405" s="201">
        <f>Q405*H405</f>
        <v>0</v>
      </c>
      <c r="S405" s="201">
        <v>0</v>
      </c>
      <c r="T405" s="202">
        <f>S405*H405</f>
        <v>0</v>
      </c>
      <c r="AR405" s="23" t="s">
        <v>242</v>
      </c>
      <c r="AT405" s="23" t="s">
        <v>150</v>
      </c>
      <c r="AU405" s="23" t="s">
        <v>156</v>
      </c>
      <c r="AY405" s="23" t="s">
        <v>147</v>
      </c>
      <c r="BE405" s="203">
        <f>IF(N405="základní",J405,0)</f>
        <v>0</v>
      </c>
      <c r="BF405" s="203">
        <f>IF(N405="snížená",J405,0)</f>
        <v>0</v>
      </c>
      <c r="BG405" s="203">
        <f>IF(N405="zákl. přenesená",J405,0)</f>
        <v>0</v>
      </c>
      <c r="BH405" s="203">
        <f>IF(N405="sníž. přenesená",J405,0)</f>
        <v>0</v>
      </c>
      <c r="BI405" s="203">
        <f>IF(N405="nulová",J405,0)</f>
        <v>0</v>
      </c>
      <c r="BJ405" s="23" t="s">
        <v>156</v>
      </c>
      <c r="BK405" s="203">
        <f>ROUND(I405*H405,2)</f>
        <v>0</v>
      </c>
      <c r="BL405" s="23" t="s">
        <v>242</v>
      </c>
      <c r="BM405" s="23" t="s">
        <v>1662</v>
      </c>
    </row>
    <row r="406" spans="2:65" s="10" customFormat="1" ht="29.85" customHeight="1">
      <c r="B406" s="175"/>
      <c r="C406" s="176"/>
      <c r="D406" s="189" t="s">
        <v>69</v>
      </c>
      <c r="E406" s="190" t="s">
        <v>937</v>
      </c>
      <c r="F406" s="190" t="s">
        <v>938</v>
      </c>
      <c r="G406" s="176"/>
      <c r="H406" s="176"/>
      <c r="I406" s="179"/>
      <c r="J406" s="191">
        <f>BK406</f>
        <v>0</v>
      </c>
      <c r="K406" s="176"/>
      <c r="L406" s="181"/>
      <c r="M406" s="182"/>
      <c r="N406" s="183"/>
      <c r="O406" s="183"/>
      <c r="P406" s="184">
        <f>SUM(P407:P412)</f>
        <v>0</v>
      </c>
      <c r="Q406" s="183"/>
      <c r="R406" s="184">
        <f>SUM(R407:R412)</f>
        <v>2.3844500000000002E-3</v>
      </c>
      <c r="S406" s="183"/>
      <c r="T406" s="185">
        <f>SUM(T407:T412)</f>
        <v>0</v>
      </c>
      <c r="AR406" s="186" t="s">
        <v>156</v>
      </c>
      <c r="AT406" s="187" t="s">
        <v>69</v>
      </c>
      <c r="AU406" s="187" t="s">
        <v>78</v>
      </c>
      <c r="AY406" s="186" t="s">
        <v>147</v>
      </c>
      <c r="BK406" s="188">
        <f>SUM(BK407:BK412)</f>
        <v>0</v>
      </c>
    </row>
    <row r="407" spans="2:65" s="1" customFormat="1" ht="22.5" customHeight="1">
      <c r="B407" s="40"/>
      <c r="C407" s="192" t="s">
        <v>957</v>
      </c>
      <c r="D407" s="192" t="s">
        <v>150</v>
      </c>
      <c r="E407" s="193" t="s">
        <v>945</v>
      </c>
      <c r="F407" s="194" t="s">
        <v>946</v>
      </c>
      <c r="G407" s="195" t="s">
        <v>165</v>
      </c>
      <c r="H407" s="196">
        <v>7.8250000000000002</v>
      </c>
      <c r="I407" s="197"/>
      <c r="J407" s="198">
        <f>ROUND(I407*H407,2)</f>
        <v>0</v>
      </c>
      <c r="K407" s="194" t="s">
        <v>191</v>
      </c>
      <c r="L407" s="60"/>
      <c r="M407" s="199" t="s">
        <v>21</v>
      </c>
      <c r="N407" s="200" t="s">
        <v>42</v>
      </c>
      <c r="O407" s="41"/>
      <c r="P407" s="201">
        <f>O407*H407</f>
        <v>0</v>
      </c>
      <c r="Q407" s="201">
        <v>1.7000000000000001E-4</v>
      </c>
      <c r="R407" s="201">
        <f>Q407*H407</f>
        <v>1.3302500000000001E-3</v>
      </c>
      <c r="S407" s="201">
        <v>0</v>
      </c>
      <c r="T407" s="202">
        <f>S407*H407</f>
        <v>0</v>
      </c>
      <c r="AR407" s="23" t="s">
        <v>242</v>
      </c>
      <c r="AT407" s="23" t="s">
        <v>150</v>
      </c>
      <c r="AU407" s="23" t="s">
        <v>156</v>
      </c>
      <c r="AY407" s="23" t="s">
        <v>147</v>
      </c>
      <c r="BE407" s="203">
        <f>IF(N407="základní",J407,0)</f>
        <v>0</v>
      </c>
      <c r="BF407" s="203">
        <f>IF(N407="snížená",J407,0)</f>
        <v>0</v>
      </c>
      <c r="BG407" s="203">
        <f>IF(N407="zákl. přenesená",J407,0)</f>
        <v>0</v>
      </c>
      <c r="BH407" s="203">
        <f>IF(N407="sníž. přenesená",J407,0)</f>
        <v>0</v>
      </c>
      <c r="BI407" s="203">
        <f>IF(N407="nulová",J407,0)</f>
        <v>0</v>
      </c>
      <c r="BJ407" s="23" t="s">
        <v>156</v>
      </c>
      <c r="BK407" s="203">
        <f>ROUND(I407*H407,2)</f>
        <v>0</v>
      </c>
      <c r="BL407" s="23" t="s">
        <v>242</v>
      </c>
      <c r="BM407" s="23" t="s">
        <v>1663</v>
      </c>
    </row>
    <row r="408" spans="2:65" s="11" customFormat="1" ht="13.5">
      <c r="B408" s="204"/>
      <c r="C408" s="205"/>
      <c r="D408" s="216" t="s">
        <v>158</v>
      </c>
      <c r="E408" s="217" t="s">
        <v>21</v>
      </c>
      <c r="F408" s="218" t="s">
        <v>948</v>
      </c>
      <c r="G408" s="205"/>
      <c r="H408" s="219">
        <v>2.76</v>
      </c>
      <c r="I408" s="210"/>
      <c r="J408" s="205"/>
      <c r="K408" s="205"/>
      <c r="L408" s="211"/>
      <c r="M408" s="212"/>
      <c r="N408" s="213"/>
      <c r="O408" s="213"/>
      <c r="P408" s="213"/>
      <c r="Q408" s="213"/>
      <c r="R408" s="213"/>
      <c r="S408" s="213"/>
      <c r="T408" s="214"/>
      <c r="AT408" s="215" t="s">
        <v>158</v>
      </c>
      <c r="AU408" s="215" t="s">
        <v>156</v>
      </c>
      <c r="AV408" s="11" t="s">
        <v>156</v>
      </c>
      <c r="AW408" s="11" t="s">
        <v>34</v>
      </c>
      <c r="AX408" s="11" t="s">
        <v>70</v>
      </c>
      <c r="AY408" s="215" t="s">
        <v>147</v>
      </c>
    </row>
    <row r="409" spans="2:65" s="11" customFormat="1" ht="13.5">
      <c r="B409" s="204"/>
      <c r="C409" s="205"/>
      <c r="D409" s="216" t="s">
        <v>158</v>
      </c>
      <c r="E409" s="217" t="s">
        <v>21</v>
      </c>
      <c r="F409" s="218" t="s">
        <v>949</v>
      </c>
      <c r="G409" s="205"/>
      <c r="H409" s="219">
        <v>3.84</v>
      </c>
      <c r="I409" s="210"/>
      <c r="J409" s="205"/>
      <c r="K409" s="205"/>
      <c r="L409" s="211"/>
      <c r="M409" s="212"/>
      <c r="N409" s="213"/>
      <c r="O409" s="213"/>
      <c r="P409" s="213"/>
      <c r="Q409" s="213"/>
      <c r="R409" s="213"/>
      <c r="S409" s="213"/>
      <c r="T409" s="214"/>
      <c r="AT409" s="215" t="s">
        <v>158</v>
      </c>
      <c r="AU409" s="215" t="s">
        <v>156</v>
      </c>
      <c r="AV409" s="11" t="s">
        <v>156</v>
      </c>
      <c r="AW409" s="11" t="s">
        <v>34</v>
      </c>
      <c r="AX409" s="11" t="s">
        <v>70</v>
      </c>
      <c r="AY409" s="215" t="s">
        <v>147</v>
      </c>
    </row>
    <row r="410" spans="2:65" s="11" customFormat="1" ht="13.5">
      <c r="B410" s="204"/>
      <c r="C410" s="205"/>
      <c r="D410" s="216" t="s">
        <v>158</v>
      </c>
      <c r="E410" s="217" t="s">
        <v>21</v>
      </c>
      <c r="F410" s="218" t="s">
        <v>1664</v>
      </c>
      <c r="G410" s="205"/>
      <c r="H410" s="219">
        <v>1.2250000000000001</v>
      </c>
      <c r="I410" s="210"/>
      <c r="J410" s="205"/>
      <c r="K410" s="205"/>
      <c r="L410" s="211"/>
      <c r="M410" s="212"/>
      <c r="N410" s="213"/>
      <c r="O410" s="213"/>
      <c r="P410" s="213"/>
      <c r="Q410" s="213"/>
      <c r="R410" s="213"/>
      <c r="S410" s="213"/>
      <c r="T410" s="214"/>
      <c r="AT410" s="215" t="s">
        <v>158</v>
      </c>
      <c r="AU410" s="215" t="s">
        <v>156</v>
      </c>
      <c r="AV410" s="11" t="s">
        <v>156</v>
      </c>
      <c r="AW410" s="11" t="s">
        <v>34</v>
      </c>
      <c r="AX410" s="11" t="s">
        <v>70</v>
      </c>
      <c r="AY410" s="215" t="s">
        <v>147</v>
      </c>
    </row>
    <row r="411" spans="2:65" s="12" customFormat="1" ht="13.5">
      <c r="B411" s="220"/>
      <c r="C411" s="221"/>
      <c r="D411" s="206" t="s">
        <v>158</v>
      </c>
      <c r="E411" s="222" t="s">
        <v>21</v>
      </c>
      <c r="F411" s="223" t="s">
        <v>170</v>
      </c>
      <c r="G411" s="221"/>
      <c r="H411" s="224">
        <v>7.8250000000000002</v>
      </c>
      <c r="I411" s="225"/>
      <c r="J411" s="221"/>
      <c r="K411" s="221"/>
      <c r="L411" s="226"/>
      <c r="M411" s="227"/>
      <c r="N411" s="228"/>
      <c r="O411" s="228"/>
      <c r="P411" s="228"/>
      <c r="Q411" s="228"/>
      <c r="R411" s="228"/>
      <c r="S411" s="228"/>
      <c r="T411" s="229"/>
      <c r="AT411" s="230" t="s">
        <v>158</v>
      </c>
      <c r="AU411" s="230" t="s">
        <v>156</v>
      </c>
      <c r="AV411" s="12" t="s">
        <v>155</v>
      </c>
      <c r="AW411" s="12" t="s">
        <v>34</v>
      </c>
      <c r="AX411" s="12" t="s">
        <v>78</v>
      </c>
      <c r="AY411" s="230" t="s">
        <v>147</v>
      </c>
    </row>
    <row r="412" spans="2:65" s="1" customFormat="1" ht="22.5" customHeight="1">
      <c r="B412" s="40"/>
      <c r="C412" s="192" t="s">
        <v>961</v>
      </c>
      <c r="D412" s="192" t="s">
        <v>150</v>
      </c>
      <c r="E412" s="193" t="s">
        <v>951</v>
      </c>
      <c r="F412" s="194" t="s">
        <v>952</v>
      </c>
      <c r="G412" s="195" t="s">
        <v>165</v>
      </c>
      <c r="H412" s="196">
        <v>8.7850000000000001</v>
      </c>
      <c r="I412" s="197"/>
      <c r="J412" s="198">
        <f>ROUND(I412*H412,2)</f>
        <v>0</v>
      </c>
      <c r="K412" s="194" t="s">
        <v>191</v>
      </c>
      <c r="L412" s="60"/>
      <c r="M412" s="199" t="s">
        <v>21</v>
      </c>
      <c r="N412" s="200" t="s">
        <v>42</v>
      </c>
      <c r="O412" s="41"/>
      <c r="P412" s="201">
        <f>O412*H412</f>
        <v>0</v>
      </c>
      <c r="Q412" s="201">
        <v>1.2E-4</v>
      </c>
      <c r="R412" s="201">
        <f>Q412*H412</f>
        <v>1.0542000000000001E-3</v>
      </c>
      <c r="S412" s="201">
        <v>0</v>
      </c>
      <c r="T412" s="202">
        <f>S412*H412</f>
        <v>0</v>
      </c>
      <c r="AR412" s="23" t="s">
        <v>242</v>
      </c>
      <c r="AT412" s="23" t="s">
        <v>150</v>
      </c>
      <c r="AU412" s="23" t="s">
        <v>156</v>
      </c>
      <c r="AY412" s="23" t="s">
        <v>147</v>
      </c>
      <c r="BE412" s="203">
        <f>IF(N412="základní",J412,0)</f>
        <v>0</v>
      </c>
      <c r="BF412" s="203">
        <f>IF(N412="snížená",J412,0)</f>
        <v>0</v>
      </c>
      <c r="BG412" s="203">
        <f>IF(N412="zákl. přenesená",J412,0)</f>
        <v>0</v>
      </c>
      <c r="BH412" s="203">
        <f>IF(N412="sníž. přenesená",J412,0)</f>
        <v>0</v>
      </c>
      <c r="BI412" s="203">
        <f>IF(N412="nulová",J412,0)</f>
        <v>0</v>
      </c>
      <c r="BJ412" s="23" t="s">
        <v>156</v>
      </c>
      <c r="BK412" s="203">
        <f>ROUND(I412*H412,2)</f>
        <v>0</v>
      </c>
      <c r="BL412" s="23" t="s">
        <v>242</v>
      </c>
      <c r="BM412" s="23" t="s">
        <v>1665</v>
      </c>
    </row>
    <row r="413" spans="2:65" s="10" customFormat="1" ht="29.85" customHeight="1">
      <c r="B413" s="175"/>
      <c r="C413" s="176"/>
      <c r="D413" s="189" t="s">
        <v>69</v>
      </c>
      <c r="E413" s="190" t="s">
        <v>955</v>
      </c>
      <c r="F413" s="190" t="s">
        <v>956</v>
      </c>
      <c r="G413" s="176"/>
      <c r="H413" s="176"/>
      <c r="I413" s="179"/>
      <c r="J413" s="191">
        <f>BK413</f>
        <v>0</v>
      </c>
      <c r="K413" s="176"/>
      <c r="L413" s="181"/>
      <c r="M413" s="182"/>
      <c r="N413" s="183"/>
      <c r="O413" s="183"/>
      <c r="P413" s="184">
        <f>SUM(P414:P429)</f>
        <v>0</v>
      </c>
      <c r="Q413" s="183"/>
      <c r="R413" s="184">
        <f>SUM(R414:R429)</f>
        <v>0.46054256760000001</v>
      </c>
      <c r="S413" s="183"/>
      <c r="T413" s="185">
        <f>SUM(T414:T429)</f>
        <v>9.7289780000000006E-2</v>
      </c>
      <c r="AR413" s="186" t="s">
        <v>156</v>
      </c>
      <c r="AT413" s="187" t="s">
        <v>69</v>
      </c>
      <c r="AU413" s="187" t="s">
        <v>78</v>
      </c>
      <c r="AY413" s="186" t="s">
        <v>147</v>
      </c>
      <c r="BK413" s="188">
        <f>SUM(BK414:BK429)</f>
        <v>0</v>
      </c>
    </row>
    <row r="414" spans="2:65" s="1" customFormat="1" ht="22.5" customHeight="1">
      <c r="B414" s="40"/>
      <c r="C414" s="192" t="s">
        <v>965</v>
      </c>
      <c r="D414" s="192" t="s">
        <v>150</v>
      </c>
      <c r="E414" s="193" t="s">
        <v>958</v>
      </c>
      <c r="F414" s="194" t="s">
        <v>959</v>
      </c>
      <c r="G414" s="195" t="s">
        <v>165</v>
      </c>
      <c r="H414" s="196">
        <v>313.83800000000002</v>
      </c>
      <c r="I414" s="197"/>
      <c r="J414" s="198">
        <f>ROUND(I414*H414,2)</f>
        <v>0</v>
      </c>
      <c r="K414" s="194" t="s">
        <v>154</v>
      </c>
      <c r="L414" s="60"/>
      <c r="M414" s="199" t="s">
        <v>21</v>
      </c>
      <c r="N414" s="200" t="s">
        <v>42</v>
      </c>
      <c r="O414" s="41"/>
      <c r="P414" s="201">
        <f>O414*H414</f>
        <v>0</v>
      </c>
      <c r="Q414" s="201">
        <v>1E-3</v>
      </c>
      <c r="R414" s="201">
        <f>Q414*H414</f>
        <v>0.31383800000000001</v>
      </c>
      <c r="S414" s="201">
        <v>3.1E-4</v>
      </c>
      <c r="T414" s="202">
        <f>S414*H414</f>
        <v>9.7289780000000006E-2</v>
      </c>
      <c r="AR414" s="23" t="s">
        <v>242</v>
      </c>
      <c r="AT414" s="23" t="s">
        <v>150</v>
      </c>
      <c r="AU414" s="23" t="s">
        <v>156</v>
      </c>
      <c r="AY414" s="23" t="s">
        <v>147</v>
      </c>
      <c r="BE414" s="203">
        <f>IF(N414="základní",J414,0)</f>
        <v>0</v>
      </c>
      <c r="BF414" s="203">
        <f>IF(N414="snížená",J414,0)</f>
        <v>0</v>
      </c>
      <c r="BG414" s="203">
        <f>IF(N414="zákl. přenesená",J414,0)</f>
        <v>0</v>
      </c>
      <c r="BH414" s="203">
        <f>IF(N414="sníž. přenesená",J414,0)</f>
        <v>0</v>
      </c>
      <c r="BI414" s="203">
        <f>IF(N414="nulová",J414,0)</f>
        <v>0</v>
      </c>
      <c r="BJ414" s="23" t="s">
        <v>156</v>
      </c>
      <c r="BK414" s="203">
        <f>ROUND(I414*H414,2)</f>
        <v>0</v>
      </c>
      <c r="BL414" s="23" t="s">
        <v>242</v>
      </c>
      <c r="BM414" s="23" t="s">
        <v>1666</v>
      </c>
    </row>
    <row r="415" spans="2:65" s="1" customFormat="1" ht="22.5" customHeight="1">
      <c r="B415" s="40"/>
      <c r="C415" s="192" t="s">
        <v>969</v>
      </c>
      <c r="D415" s="192" t="s">
        <v>150</v>
      </c>
      <c r="E415" s="193" t="s">
        <v>962</v>
      </c>
      <c r="F415" s="194" t="s">
        <v>963</v>
      </c>
      <c r="G415" s="195" t="s">
        <v>165</v>
      </c>
      <c r="H415" s="196">
        <v>71</v>
      </c>
      <c r="I415" s="197"/>
      <c r="J415" s="198">
        <f>ROUND(I415*H415,2)</f>
        <v>0</v>
      </c>
      <c r="K415" s="194" t="s">
        <v>154</v>
      </c>
      <c r="L415" s="60"/>
      <c r="M415" s="199" t="s">
        <v>21</v>
      </c>
      <c r="N415" s="200" t="s">
        <v>42</v>
      </c>
      <c r="O415" s="41"/>
      <c r="P415" s="201">
        <f>O415*H415</f>
        <v>0</v>
      </c>
      <c r="Q415" s="201">
        <v>0</v>
      </c>
      <c r="R415" s="201">
        <f>Q415*H415</f>
        <v>0</v>
      </c>
      <c r="S415" s="201">
        <v>0</v>
      </c>
      <c r="T415" s="202">
        <f>S415*H415</f>
        <v>0</v>
      </c>
      <c r="AR415" s="23" t="s">
        <v>242</v>
      </c>
      <c r="AT415" s="23" t="s">
        <v>150</v>
      </c>
      <c r="AU415" s="23" t="s">
        <v>156</v>
      </c>
      <c r="AY415" s="23" t="s">
        <v>147</v>
      </c>
      <c r="BE415" s="203">
        <f>IF(N415="základní",J415,0)</f>
        <v>0</v>
      </c>
      <c r="BF415" s="203">
        <f>IF(N415="snížená",J415,0)</f>
        <v>0</v>
      </c>
      <c r="BG415" s="203">
        <f>IF(N415="zákl. přenesená",J415,0)</f>
        <v>0</v>
      </c>
      <c r="BH415" s="203">
        <f>IF(N415="sníž. přenesená",J415,0)</f>
        <v>0</v>
      </c>
      <c r="BI415" s="203">
        <f>IF(N415="nulová",J415,0)</f>
        <v>0</v>
      </c>
      <c r="BJ415" s="23" t="s">
        <v>156</v>
      </c>
      <c r="BK415" s="203">
        <f>ROUND(I415*H415,2)</f>
        <v>0</v>
      </c>
      <c r="BL415" s="23" t="s">
        <v>242</v>
      </c>
      <c r="BM415" s="23" t="s">
        <v>1667</v>
      </c>
    </row>
    <row r="416" spans="2:65" s="1" customFormat="1" ht="22.5" customHeight="1">
      <c r="B416" s="40"/>
      <c r="C416" s="231" t="s">
        <v>973</v>
      </c>
      <c r="D416" s="231" t="s">
        <v>243</v>
      </c>
      <c r="E416" s="232" t="s">
        <v>966</v>
      </c>
      <c r="F416" s="233" t="s">
        <v>967</v>
      </c>
      <c r="G416" s="234" t="s">
        <v>165</v>
      </c>
      <c r="H416" s="235">
        <v>71</v>
      </c>
      <c r="I416" s="236"/>
      <c r="J416" s="237">
        <f>ROUND(I416*H416,2)</f>
        <v>0</v>
      </c>
      <c r="K416" s="233" t="s">
        <v>154</v>
      </c>
      <c r="L416" s="238"/>
      <c r="M416" s="239" t="s">
        <v>21</v>
      </c>
      <c r="N416" s="240" t="s">
        <v>42</v>
      </c>
      <c r="O416" s="41"/>
      <c r="P416" s="201">
        <f>O416*H416</f>
        <v>0</v>
      </c>
      <c r="Q416" s="201">
        <v>9.9999999999999995E-7</v>
      </c>
      <c r="R416" s="201">
        <f>Q416*H416</f>
        <v>7.0999999999999991E-5</v>
      </c>
      <c r="S416" s="201">
        <v>0</v>
      </c>
      <c r="T416" s="202">
        <f>S416*H416</f>
        <v>0</v>
      </c>
      <c r="AR416" s="23" t="s">
        <v>332</v>
      </c>
      <c r="AT416" s="23" t="s">
        <v>243</v>
      </c>
      <c r="AU416" s="23" t="s">
        <v>156</v>
      </c>
      <c r="AY416" s="23" t="s">
        <v>147</v>
      </c>
      <c r="BE416" s="203">
        <f>IF(N416="základní",J416,0)</f>
        <v>0</v>
      </c>
      <c r="BF416" s="203">
        <f>IF(N416="snížená",J416,0)</f>
        <v>0</v>
      </c>
      <c r="BG416" s="203">
        <f>IF(N416="zákl. přenesená",J416,0)</f>
        <v>0</v>
      </c>
      <c r="BH416" s="203">
        <f>IF(N416="sníž. přenesená",J416,0)</f>
        <v>0</v>
      </c>
      <c r="BI416" s="203">
        <f>IF(N416="nulová",J416,0)</f>
        <v>0</v>
      </c>
      <c r="BJ416" s="23" t="s">
        <v>156</v>
      </c>
      <c r="BK416" s="203">
        <f>ROUND(I416*H416,2)</f>
        <v>0</v>
      </c>
      <c r="BL416" s="23" t="s">
        <v>242</v>
      </c>
      <c r="BM416" s="23" t="s">
        <v>1668</v>
      </c>
    </row>
    <row r="417" spans="2:65" s="1" customFormat="1" ht="22.5" customHeight="1">
      <c r="B417" s="40"/>
      <c r="C417" s="231" t="s">
        <v>978</v>
      </c>
      <c r="D417" s="231" t="s">
        <v>243</v>
      </c>
      <c r="E417" s="232" t="s">
        <v>970</v>
      </c>
      <c r="F417" s="233" t="s">
        <v>971</v>
      </c>
      <c r="G417" s="234" t="s">
        <v>276</v>
      </c>
      <c r="H417" s="235">
        <v>100</v>
      </c>
      <c r="I417" s="236"/>
      <c r="J417" s="237">
        <f>ROUND(I417*H417,2)</f>
        <v>0</v>
      </c>
      <c r="K417" s="233" t="s">
        <v>154</v>
      </c>
      <c r="L417" s="238"/>
      <c r="M417" s="239" t="s">
        <v>21</v>
      </c>
      <c r="N417" s="240" t="s">
        <v>42</v>
      </c>
      <c r="O417" s="41"/>
      <c r="P417" s="201">
        <f>O417*H417</f>
        <v>0</v>
      </c>
      <c r="Q417" s="201">
        <v>9.9999999999999995E-7</v>
      </c>
      <c r="R417" s="201">
        <f>Q417*H417</f>
        <v>9.9999999999999991E-5</v>
      </c>
      <c r="S417" s="201">
        <v>0</v>
      </c>
      <c r="T417" s="202">
        <f>S417*H417</f>
        <v>0</v>
      </c>
      <c r="AR417" s="23" t="s">
        <v>332</v>
      </c>
      <c r="AT417" s="23" t="s">
        <v>243</v>
      </c>
      <c r="AU417" s="23" t="s">
        <v>156</v>
      </c>
      <c r="AY417" s="23" t="s">
        <v>147</v>
      </c>
      <c r="BE417" s="203">
        <f>IF(N417="základní",J417,0)</f>
        <v>0</v>
      </c>
      <c r="BF417" s="203">
        <f>IF(N417="snížená",J417,0)</f>
        <v>0</v>
      </c>
      <c r="BG417" s="203">
        <f>IF(N417="zákl. přenesená",J417,0)</f>
        <v>0</v>
      </c>
      <c r="BH417" s="203">
        <f>IF(N417="sníž. přenesená",J417,0)</f>
        <v>0</v>
      </c>
      <c r="BI417" s="203">
        <f>IF(N417="nulová",J417,0)</f>
        <v>0</v>
      </c>
      <c r="BJ417" s="23" t="s">
        <v>156</v>
      </c>
      <c r="BK417" s="203">
        <f>ROUND(I417*H417,2)</f>
        <v>0</v>
      </c>
      <c r="BL417" s="23" t="s">
        <v>242</v>
      </c>
      <c r="BM417" s="23" t="s">
        <v>1669</v>
      </c>
    </row>
    <row r="418" spans="2:65" s="1" customFormat="1" ht="22.5" customHeight="1">
      <c r="B418" s="40"/>
      <c r="C418" s="192" t="s">
        <v>993</v>
      </c>
      <c r="D418" s="192" t="s">
        <v>150</v>
      </c>
      <c r="E418" s="193" t="s">
        <v>974</v>
      </c>
      <c r="F418" s="194" t="s">
        <v>975</v>
      </c>
      <c r="G418" s="195" t="s">
        <v>165</v>
      </c>
      <c r="H418" s="196">
        <v>313.38299999999998</v>
      </c>
      <c r="I418" s="197"/>
      <c r="J418" s="198">
        <f>ROUND(I418*H418,2)</f>
        <v>0</v>
      </c>
      <c r="K418" s="194" t="s">
        <v>154</v>
      </c>
      <c r="L418" s="60"/>
      <c r="M418" s="199" t="s">
        <v>21</v>
      </c>
      <c r="N418" s="200" t="s">
        <v>42</v>
      </c>
      <c r="O418" s="41"/>
      <c r="P418" s="201">
        <f>O418*H418</f>
        <v>0</v>
      </c>
      <c r="Q418" s="201">
        <v>2.0120000000000001E-4</v>
      </c>
      <c r="R418" s="201">
        <f>Q418*H418</f>
        <v>6.3052659600000005E-2</v>
      </c>
      <c r="S418" s="201">
        <v>0</v>
      </c>
      <c r="T418" s="202">
        <f>S418*H418</f>
        <v>0</v>
      </c>
      <c r="AR418" s="23" t="s">
        <v>242</v>
      </c>
      <c r="AT418" s="23" t="s">
        <v>150</v>
      </c>
      <c r="AU418" s="23" t="s">
        <v>156</v>
      </c>
      <c r="AY418" s="23" t="s">
        <v>147</v>
      </c>
      <c r="BE418" s="203">
        <f>IF(N418="základní",J418,0)</f>
        <v>0</v>
      </c>
      <c r="BF418" s="203">
        <f>IF(N418="snížená",J418,0)</f>
        <v>0</v>
      </c>
      <c r="BG418" s="203">
        <f>IF(N418="zákl. přenesená",J418,0)</f>
        <v>0</v>
      </c>
      <c r="BH418" s="203">
        <f>IF(N418="sníž. přenesená",J418,0)</f>
        <v>0</v>
      </c>
      <c r="BI418" s="203">
        <f>IF(N418="nulová",J418,0)</f>
        <v>0</v>
      </c>
      <c r="BJ418" s="23" t="s">
        <v>156</v>
      </c>
      <c r="BK418" s="203">
        <f>ROUND(I418*H418,2)</f>
        <v>0</v>
      </c>
      <c r="BL418" s="23" t="s">
        <v>242</v>
      </c>
      <c r="BM418" s="23" t="s">
        <v>1670</v>
      </c>
    </row>
    <row r="419" spans="2:65" s="11" customFormat="1" ht="13.5">
      <c r="B419" s="204"/>
      <c r="C419" s="205"/>
      <c r="D419" s="206" t="s">
        <v>158</v>
      </c>
      <c r="E419" s="207" t="s">
        <v>21</v>
      </c>
      <c r="F419" s="208" t="s">
        <v>1671</v>
      </c>
      <c r="G419" s="205"/>
      <c r="H419" s="209">
        <v>313.38299999999998</v>
      </c>
      <c r="I419" s="210"/>
      <c r="J419" s="205"/>
      <c r="K419" s="205"/>
      <c r="L419" s="211"/>
      <c r="M419" s="212"/>
      <c r="N419" s="213"/>
      <c r="O419" s="213"/>
      <c r="P419" s="213"/>
      <c r="Q419" s="213"/>
      <c r="R419" s="213"/>
      <c r="S419" s="213"/>
      <c r="T419" s="214"/>
      <c r="AT419" s="215" t="s">
        <v>158</v>
      </c>
      <c r="AU419" s="215" t="s">
        <v>156</v>
      </c>
      <c r="AV419" s="11" t="s">
        <v>156</v>
      </c>
      <c r="AW419" s="11" t="s">
        <v>34</v>
      </c>
      <c r="AX419" s="11" t="s">
        <v>78</v>
      </c>
      <c r="AY419" s="215" t="s">
        <v>147</v>
      </c>
    </row>
    <row r="420" spans="2:65" s="1" customFormat="1" ht="31.5" customHeight="1">
      <c r="B420" s="40"/>
      <c r="C420" s="192" t="s">
        <v>997</v>
      </c>
      <c r="D420" s="192" t="s">
        <v>150</v>
      </c>
      <c r="E420" s="193" t="s">
        <v>979</v>
      </c>
      <c r="F420" s="194" t="s">
        <v>980</v>
      </c>
      <c r="G420" s="195" t="s">
        <v>165</v>
      </c>
      <c r="H420" s="196">
        <v>313.83800000000002</v>
      </c>
      <c r="I420" s="197"/>
      <c r="J420" s="198">
        <f>ROUND(I420*H420,2)</f>
        <v>0</v>
      </c>
      <c r="K420" s="194" t="s">
        <v>154</v>
      </c>
      <c r="L420" s="60"/>
      <c r="M420" s="199" t="s">
        <v>21</v>
      </c>
      <c r="N420" s="200" t="s">
        <v>42</v>
      </c>
      <c r="O420" s="41"/>
      <c r="P420" s="201">
        <f>O420*H420</f>
        <v>0</v>
      </c>
      <c r="Q420" s="201">
        <v>2.6600000000000001E-4</v>
      </c>
      <c r="R420" s="201">
        <f>Q420*H420</f>
        <v>8.3480908000000006E-2</v>
      </c>
      <c r="S420" s="201">
        <v>0</v>
      </c>
      <c r="T420" s="202">
        <f>S420*H420</f>
        <v>0</v>
      </c>
      <c r="AR420" s="23" t="s">
        <v>242</v>
      </c>
      <c r="AT420" s="23" t="s">
        <v>150</v>
      </c>
      <c r="AU420" s="23" t="s">
        <v>156</v>
      </c>
      <c r="AY420" s="23" t="s">
        <v>147</v>
      </c>
      <c r="BE420" s="203">
        <f>IF(N420="základní",J420,0)</f>
        <v>0</v>
      </c>
      <c r="BF420" s="203">
        <f>IF(N420="snížená",J420,0)</f>
        <v>0</v>
      </c>
      <c r="BG420" s="203">
        <f>IF(N420="zákl. přenesená",J420,0)</f>
        <v>0</v>
      </c>
      <c r="BH420" s="203">
        <f>IF(N420="sníž. přenesená",J420,0)</f>
        <v>0</v>
      </c>
      <c r="BI420" s="203">
        <f>IF(N420="nulová",J420,0)</f>
        <v>0</v>
      </c>
      <c r="BJ420" s="23" t="s">
        <v>156</v>
      </c>
      <c r="BK420" s="203">
        <f>ROUND(I420*H420,2)</f>
        <v>0</v>
      </c>
      <c r="BL420" s="23" t="s">
        <v>242</v>
      </c>
      <c r="BM420" s="23" t="s">
        <v>1672</v>
      </c>
    </row>
    <row r="421" spans="2:65" s="11" customFormat="1" ht="13.5">
      <c r="B421" s="204"/>
      <c r="C421" s="205"/>
      <c r="D421" s="216" t="s">
        <v>158</v>
      </c>
      <c r="E421" s="217" t="s">
        <v>21</v>
      </c>
      <c r="F421" s="218" t="s">
        <v>982</v>
      </c>
      <c r="G421" s="205"/>
      <c r="H421" s="219">
        <v>48.131999999999998</v>
      </c>
      <c r="I421" s="210"/>
      <c r="J421" s="205"/>
      <c r="K421" s="205"/>
      <c r="L421" s="211"/>
      <c r="M421" s="212"/>
      <c r="N421" s="213"/>
      <c r="O421" s="213"/>
      <c r="P421" s="213"/>
      <c r="Q421" s="213"/>
      <c r="R421" s="213"/>
      <c r="S421" s="213"/>
      <c r="T421" s="214"/>
      <c r="AT421" s="215" t="s">
        <v>158</v>
      </c>
      <c r="AU421" s="215" t="s">
        <v>156</v>
      </c>
      <c r="AV421" s="11" t="s">
        <v>156</v>
      </c>
      <c r="AW421" s="11" t="s">
        <v>34</v>
      </c>
      <c r="AX421" s="11" t="s">
        <v>70</v>
      </c>
      <c r="AY421" s="215" t="s">
        <v>147</v>
      </c>
    </row>
    <row r="422" spans="2:65" s="11" customFormat="1" ht="13.5">
      <c r="B422" s="204"/>
      <c r="C422" s="205"/>
      <c r="D422" s="216" t="s">
        <v>158</v>
      </c>
      <c r="E422" s="217" t="s">
        <v>21</v>
      </c>
      <c r="F422" s="218" t="s">
        <v>1673</v>
      </c>
      <c r="G422" s="205"/>
      <c r="H422" s="219">
        <v>67.504999999999995</v>
      </c>
      <c r="I422" s="210"/>
      <c r="J422" s="205"/>
      <c r="K422" s="205"/>
      <c r="L422" s="211"/>
      <c r="M422" s="212"/>
      <c r="N422" s="213"/>
      <c r="O422" s="213"/>
      <c r="P422" s="213"/>
      <c r="Q422" s="213"/>
      <c r="R422" s="213"/>
      <c r="S422" s="213"/>
      <c r="T422" s="214"/>
      <c r="AT422" s="215" t="s">
        <v>158</v>
      </c>
      <c r="AU422" s="215" t="s">
        <v>156</v>
      </c>
      <c r="AV422" s="11" t="s">
        <v>156</v>
      </c>
      <c r="AW422" s="11" t="s">
        <v>34</v>
      </c>
      <c r="AX422" s="11" t="s">
        <v>70</v>
      </c>
      <c r="AY422" s="215" t="s">
        <v>147</v>
      </c>
    </row>
    <row r="423" spans="2:65" s="11" customFormat="1" ht="13.5">
      <c r="B423" s="204"/>
      <c r="C423" s="205"/>
      <c r="D423" s="216" t="s">
        <v>158</v>
      </c>
      <c r="E423" s="217" t="s">
        <v>21</v>
      </c>
      <c r="F423" s="218" t="s">
        <v>984</v>
      </c>
      <c r="G423" s="205"/>
      <c r="H423" s="219">
        <v>44.008000000000003</v>
      </c>
      <c r="I423" s="210"/>
      <c r="J423" s="205"/>
      <c r="K423" s="205"/>
      <c r="L423" s="211"/>
      <c r="M423" s="212"/>
      <c r="N423" s="213"/>
      <c r="O423" s="213"/>
      <c r="P423" s="213"/>
      <c r="Q423" s="213"/>
      <c r="R423" s="213"/>
      <c r="S423" s="213"/>
      <c r="T423" s="214"/>
      <c r="AT423" s="215" t="s">
        <v>158</v>
      </c>
      <c r="AU423" s="215" t="s">
        <v>156</v>
      </c>
      <c r="AV423" s="11" t="s">
        <v>156</v>
      </c>
      <c r="AW423" s="11" t="s">
        <v>34</v>
      </c>
      <c r="AX423" s="11" t="s">
        <v>70</v>
      </c>
      <c r="AY423" s="215" t="s">
        <v>147</v>
      </c>
    </row>
    <row r="424" spans="2:65" s="11" customFormat="1" ht="13.5">
      <c r="B424" s="204"/>
      <c r="C424" s="205"/>
      <c r="D424" s="216" t="s">
        <v>158</v>
      </c>
      <c r="E424" s="217" t="s">
        <v>21</v>
      </c>
      <c r="F424" s="218" t="s">
        <v>985</v>
      </c>
      <c r="G424" s="205"/>
      <c r="H424" s="219">
        <v>67.5</v>
      </c>
      <c r="I424" s="210"/>
      <c r="J424" s="205"/>
      <c r="K424" s="205"/>
      <c r="L424" s="211"/>
      <c r="M424" s="212"/>
      <c r="N424" s="213"/>
      <c r="O424" s="213"/>
      <c r="P424" s="213"/>
      <c r="Q424" s="213"/>
      <c r="R424" s="213"/>
      <c r="S424" s="213"/>
      <c r="T424" s="214"/>
      <c r="AT424" s="215" t="s">
        <v>158</v>
      </c>
      <c r="AU424" s="215" t="s">
        <v>156</v>
      </c>
      <c r="AV424" s="11" t="s">
        <v>156</v>
      </c>
      <c r="AW424" s="11" t="s">
        <v>34</v>
      </c>
      <c r="AX424" s="11" t="s">
        <v>70</v>
      </c>
      <c r="AY424" s="215" t="s">
        <v>147</v>
      </c>
    </row>
    <row r="425" spans="2:65" s="11" customFormat="1" ht="13.5">
      <c r="B425" s="204"/>
      <c r="C425" s="205"/>
      <c r="D425" s="216" t="s">
        <v>158</v>
      </c>
      <c r="E425" s="217" t="s">
        <v>21</v>
      </c>
      <c r="F425" s="218" t="s">
        <v>986</v>
      </c>
      <c r="G425" s="205"/>
      <c r="H425" s="219">
        <v>6.89</v>
      </c>
      <c r="I425" s="210"/>
      <c r="J425" s="205"/>
      <c r="K425" s="205"/>
      <c r="L425" s="211"/>
      <c r="M425" s="212"/>
      <c r="N425" s="213"/>
      <c r="O425" s="213"/>
      <c r="P425" s="213"/>
      <c r="Q425" s="213"/>
      <c r="R425" s="213"/>
      <c r="S425" s="213"/>
      <c r="T425" s="214"/>
      <c r="AT425" s="215" t="s">
        <v>158</v>
      </c>
      <c r="AU425" s="215" t="s">
        <v>156</v>
      </c>
      <c r="AV425" s="11" t="s">
        <v>156</v>
      </c>
      <c r="AW425" s="11" t="s">
        <v>34</v>
      </c>
      <c r="AX425" s="11" t="s">
        <v>70</v>
      </c>
      <c r="AY425" s="215" t="s">
        <v>147</v>
      </c>
    </row>
    <row r="426" spans="2:65" s="11" customFormat="1" ht="13.5">
      <c r="B426" s="204"/>
      <c r="C426" s="205"/>
      <c r="D426" s="216" t="s">
        <v>158</v>
      </c>
      <c r="E426" s="217" t="s">
        <v>21</v>
      </c>
      <c r="F426" s="218" t="s">
        <v>987</v>
      </c>
      <c r="G426" s="205"/>
      <c r="H426" s="219">
        <v>10.765000000000001</v>
      </c>
      <c r="I426" s="210"/>
      <c r="J426" s="205"/>
      <c r="K426" s="205"/>
      <c r="L426" s="211"/>
      <c r="M426" s="212"/>
      <c r="N426" s="213"/>
      <c r="O426" s="213"/>
      <c r="P426" s="213"/>
      <c r="Q426" s="213"/>
      <c r="R426" s="213"/>
      <c r="S426" s="213"/>
      <c r="T426" s="214"/>
      <c r="AT426" s="215" t="s">
        <v>158</v>
      </c>
      <c r="AU426" s="215" t="s">
        <v>156</v>
      </c>
      <c r="AV426" s="11" t="s">
        <v>156</v>
      </c>
      <c r="AW426" s="11" t="s">
        <v>34</v>
      </c>
      <c r="AX426" s="11" t="s">
        <v>70</v>
      </c>
      <c r="AY426" s="215" t="s">
        <v>147</v>
      </c>
    </row>
    <row r="427" spans="2:65" s="11" customFormat="1" ht="13.5">
      <c r="B427" s="204"/>
      <c r="C427" s="205"/>
      <c r="D427" s="216" t="s">
        <v>158</v>
      </c>
      <c r="E427" s="217" t="s">
        <v>21</v>
      </c>
      <c r="F427" s="218" t="s">
        <v>988</v>
      </c>
      <c r="G427" s="205"/>
      <c r="H427" s="219">
        <v>56.448</v>
      </c>
      <c r="I427" s="210"/>
      <c r="J427" s="205"/>
      <c r="K427" s="205"/>
      <c r="L427" s="211"/>
      <c r="M427" s="212"/>
      <c r="N427" s="213"/>
      <c r="O427" s="213"/>
      <c r="P427" s="213"/>
      <c r="Q427" s="213"/>
      <c r="R427" s="213"/>
      <c r="S427" s="213"/>
      <c r="T427" s="214"/>
      <c r="AT427" s="215" t="s">
        <v>158</v>
      </c>
      <c r="AU427" s="215" t="s">
        <v>156</v>
      </c>
      <c r="AV427" s="11" t="s">
        <v>156</v>
      </c>
      <c r="AW427" s="11" t="s">
        <v>34</v>
      </c>
      <c r="AX427" s="11" t="s">
        <v>70</v>
      </c>
      <c r="AY427" s="215" t="s">
        <v>147</v>
      </c>
    </row>
    <row r="428" spans="2:65" s="11" customFormat="1" ht="13.5">
      <c r="B428" s="204"/>
      <c r="C428" s="205"/>
      <c r="D428" s="216" t="s">
        <v>158</v>
      </c>
      <c r="E428" s="217" t="s">
        <v>21</v>
      </c>
      <c r="F428" s="218" t="s">
        <v>989</v>
      </c>
      <c r="G428" s="205"/>
      <c r="H428" s="219">
        <v>12.59</v>
      </c>
      <c r="I428" s="210"/>
      <c r="J428" s="205"/>
      <c r="K428" s="205"/>
      <c r="L428" s="211"/>
      <c r="M428" s="212"/>
      <c r="N428" s="213"/>
      <c r="O428" s="213"/>
      <c r="P428" s="213"/>
      <c r="Q428" s="213"/>
      <c r="R428" s="213"/>
      <c r="S428" s="213"/>
      <c r="T428" s="214"/>
      <c r="AT428" s="215" t="s">
        <v>158</v>
      </c>
      <c r="AU428" s="215" t="s">
        <v>156</v>
      </c>
      <c r="AV428" s="11" t="s">
        <v>156</v>
      </c>
      <c r="AW428" s="11" t="s">
        <v>34</v>
      </c>
      <c r="AX428" s="11" t="s">
        <v>70</v>
      </c>
      <c r="AY428" s="215" t="s">
        <v>147</v>
      </c>
    </row>
    <row r="429" spans="2:65" s="12" customFormat="1" ht="13.5">
      <c r="B429" s="220"/>
      <c r="C429" s="221"/>
      <c r="D429" s="216" t="s">
        <v>158</v>
      </c>
      <c r="E429" s="252" t="s">
        <v>21</v>
      </c>
      <c r="F429" s="253" t="s">
        <v>170</v>
      </c>
      <c r="G429" s="221"/>
      <c r="H429" s="254">
        <v>313.83800000000002</v>
      </c>
      <c r="I429" s="225"/>
      <c r="J429" s="221"/>
      <c r="K429" s="221"/>
      <c r="L429" s="226"/>
      <c r="M429" s="227"/>
      <c r="N429" s="228"/>
      <c r="O429" s="228"/>
      <c r="P429" s="228"/>
      <c r="Q429" s="228"/>
      <c r="R429" s="228"/>
      <c r="S429" s="228"/>
      <c r="T429" s="229"/>
      <c r="AT429" s="230" t="s">
        <v>158</v>
      </c>
      <c r="AU429" s="230" t="s">
        <v>156</v>
      </c>
      <c r="AV429" s="12" t="s">
        <v>155</v>
      </c>
      <c r="AW429" s="12" t="s">
        <v>34</v>
      </c>
      <c r="AX429" s="12" t="s">
        <v>78</v>
      </c>
      <c r="AY429" s="230" t="s">
        <v>147</v>
      </c>
    </row>
    <row r="430" spans="2:65" s="10" customFormat="1" ht="37.35" customHeight="1">
      <c r="B430" s="175"/>
      <c r="C430" s="176"/>
      <c r="D430" s="177" t="s">
        <v>69</v>
      </c>
      <c r="E430" s="178" t="s">
        <v>243</v>
      </c>
      <c r="F430" s="178" t="s">
        <v>990</v>
      </c>
      <c r="G430" s="176"/>
      <c r="H430" s="176"/>
      <c r="I430" s="179"/>
      <c r="J430" s="180">
        <f>BK430</f>
        <v>0</v>
      </c>
      <c r="K430" s="176"/>
      <c r="L430" s="181"/>
      <c r="M430" s="182"/>
      <c r="N430" s="183"/>
      <c r="O430" s="183"/>
      <c r="P430" s="184">
        <f>P431</f>
        <v>0</v>
      </c>
      <c r="Q430" s="183"/>
      <c r="R430" s="184">
        <f>R431</f>
        <v>0</v>
      </c>
      <c r="S430" s="183"/>
      <c r="T430" s="185">
        <f>T431</f>
        <v>0</v>
      </c>
      <c r="AR430" s="186" t="s">
        <v>148</v>
      </c>
      <c r="AT430" s="187" t="s">
        <v>69</v>
      </c>
      <c r="AU430" s="187" t="s">
        <v>70</v>
      </c>
      <c r="AY430" s="186" t="s">
        <v>147</v>
      </c>
      <c r="BK430" s="188">
        <f>BK431</f>
        <v>0</v>
      </c>
    </row>
    <row r="431" spans="2:65" s="10" customFormat="1" ht="19.899999999999999" customHeight="1">
      <c r="B431" s="175"/>
      <c r="C431" s="176"/>
      <c r="D431" s="189" t="s">
        <v>69</v>
      </c>
      <c r="E431" s="190" t="s">
        <v>991</v>
      </c>
      <c r="F431" s="190" t="s">
        <v>992</v>
      </c>
      <c r="G431" s="176"/>
      <c r="H431" s="176"/>
      <c r="I431" s="179"/>
      <c r="J431" s="191">
        <f>BK431</f>
        <v>0</v>
      </c>
      <c r="K431" s="176"/>
      <c r="L431" s="181"/>
      <c r="M431" s="182"/>
      <c r="N431" s="183"/>
      <c r="O431" s="183"/>
      <c r="P431" s="184">
        <f>SUM(P432:P434)</f>
        <v>0</v>
      </c>
      <c r="Q431" s="183"/>
      <c r="R431" s="184">
        <f>SUM(R432:R434)</f>
        <v>0</v>
      </c>
      <c r="S431" s="183"/>
      <c r="T431" s="185">
        <f>SUM(T432:T434)</f>
        <v>0</v>
      </c>
      <c r="AR431" s="186" t="s">
        <v>148</v>
      </c>
      <c r="AT431" s="187" t="s">
        <v>69</v>
      </c>
      <c r="AU431" s="187" t="s">
        <v>78</v>
      </c>
      <c r="AY431" s="186" t="s">
        <v>147</v>
      </c>
      <c r="BK431" s="188">
        <f>SUM(BK432:BK434)</f>
        <v>0</v>
      </c>
    </row>
    <row r="432" spans="2:65" s="1" customFormat="1" ht="31.5" customHeight="1">
      <c r="B432" s="40"/>
      <c r="C432" s="192" t="s">
        <v>1002</v>
      </c>
      <c r="D432" s="192" t="s">
        <v>150</v>
      </c>
      <c r="E432" s="193" t="s">
        <v>994</v>
      </c>
      <c r="F432" s="194" t="s">
        <v>995</v>
      </c>
      <c r="G432" s="195" t="s">
        <v>153</v>
      </c>
      <c r="H432" s="196">
        <v>1</v>
      </c>
      <c r="I432" s="197"/>
      <c r="J432" s="198">
        <f>ROUND(I432*H432,2)</f>
        <v>0</v>
      </c>
      <c r="K432" s="194" t="s">
        <v>191</v>
      </c>
      <c r="L432" s="60"/>
      <c r="M432" s="199" t="s">
        <v>21</v>
      </c>
      <c r="N432" s="200" t="s">
        <v>42</v>
      </c>
      <c r="O432" s="41"/>
      <c r="P432" s="201">
        <f>O432*H432</f>
        <v>0</v>
      </c>
      <c r="Q432" s="201">
        <v>0</v>
      </c>
      <c r="R432" s="201">
        <f>Q432*H432</f>
        <v>0</v>
      </c>
      <c r="S432" s="201">
        <v>0</v>
      </c>
      <c r="T432" s="202">
        <f>S432*H432</f>
        <v>0</v>
      </c>
      <c r="AR432" s="23" t="s">
        <v>477</v>
      </c>
      <c r="AT432" s="23" t="s">
        <v>150</v>
      </c>
      <c r="AU432" s="23" t="s">
        <v>156</v>
      </c>
      <c r="AY432" s="23" t="s">
        <v>147</v>
      </c>
      <c r="BE432" s="203">
        <f>IF(N432="základní",J432,0)</f>
        <v>0</v>
      </c>
      <c r="BF432" s="203">
        <f>IF(N432="snížená",J432,0)</f>
        <v>0</v>
      </c>
      <c r="BG432" s="203">
        <f>IF(N432="zákl. přenesená",J432,0)</f>
        <v>0</v>
      </c>
      <c r="BH432" s="203">
        <f>IF(N432="sníž. přenesená",J432,0)</f>
        <v>0</v>
      </c>
      <c r="BI432" s="203">
        <f>IF(N432="nulová",J432,0)</f>
        <v>0</v>
      </c>
      <c r="BJ432" s="23" t="s">
        <v>156</v>
      </c>
      <c r="BK432" s="203">
        <f>ROUND(I432*H432,2)</f>
        <v>0</v>
      </c>
      <c r="BL432" s="23" t="s">
        <v>477</v>
      </c>
      <c r="BM432" s="23" t="s">
        <v>1674</v>
      </c>
    </row>
    <row r="433" spans="2:65" s="1" customFormat="1" ht="22.5" customHeight="1">
      <c r="B433" s="40"/>
      <c r="C433" s="231" t="s">
        <v>1441</v>
      </c>
      <c r="D433" s="231" t="s">
        <v>243</v>
      </c>
      <c r="E433" s="232" t="s">
        <v>998</v>
      </c>
      <c r="F433" s="233" t="s">
        <v>999</v>
      </c>
      <c r="G433" s="234" t="s">
        <v>471</v>
      </c>
      <c r="H433" s="235">
        <v>1</v>
      </c>
      <c r="I433" s="236"/>
      <c r="J433" s="237">
        <f>ROUND(I433*H433,2)</f>
        <v>0</v>
      </c>
      <c r="K433" s="233" t="s">
        <v>21</v>
      </c>
      <c r="L433" s="238"/>
      <c r="M433" s="239" t="s">
        <v>21</v>
      </c>
      <c r="N433" s="240" t="s">
        <v>42</v>
      </c>
      <c r="O433" s="41"/>
      <c r="P433" s="201">
        <f>O433*H433</f>
        <v>0</v>
      </c>
      <c r="Q433" s="201">
        <v>0</v>
      </c>
      <c r="R433" s="201">
        <f>Q433*H433</f>
        <v>0</v>
      </c>
      <c r="S433" s="201">
        <v>0</v>
      </c>
      <c r="T433" s="202">
        <f>S433*H433</f>
        <v>0</v>
      </c>
      <c r="AR433" s="23" t="s">
        <v>1000</v>
      </c>
      <c r="AT433" s="23" t="s">
        <v>243</v>
      </c>
      <c r="AU433" s="23" t="s">
        <v>156</v>
      </c>
      <c r="AY433" s="23" t="s">
        <v>147</v>
      </c>
      <c r="BE433" s="203">
        <f>IF(N433="základní",J433,0)</f>
        <v>0</v>
      </c>
      <c r="BF433" s="203">
        <f>IF(N433="snížená",J433,0)</f>
        <v>0</v>
      </c>
      <c r="BG433" s="203">
        <f>IF(N433="zákl. přenesená",J433,0)</f>
        <v>0</v>
      </c>
      <c r="BH433" s="203">
        <f>IF(N433="sníž. přenesená",J433,0)</f>
        <v>0</v>
      </c>
      <c r="BI433" s="203">
        <f>IF(N433="nulová",J433,0)</f>
        <v>0</v>
      </c>
      <c r="BJ433" s="23" t="s">
        <v>156</v>
      </c>
      <c r="BK433" s="203">
        <f>ROUND(I433*H433,2)</f>
        <v>0</v>
      </c>
      <c r="BL433" s="23" t="s">
        <v>477</v>
      </c>
      <c r="BM433" s="23" t="s">
        <v>1675</v>
      </c>
    </row>
    <row r="434" spans="2:65" s="1" customFormat="1" ht="22.5" customHeight="1">
      <c r="B434" s="40"/>
      <c r="C434" s="192" t="s">
        <v>1443</v>
      </c>
      <c r="D434" s="192" t="s">
        <v>150</v>
      </c>
      <c r="E434" s="193" t="s">
        <v>1003</v>
      </c>
      <c r="F434" s="194" t="s">
        <v>1004</v>
      </c>
      <c r="G434" s="195" t="s">
        <v>661</v>
      </c>
      <c r="H434" s="196">
        <v>1</v>
      </c>
      <c r="I434" s="197"/>
      <c r="J434" s="198">
        <f>ROUND(I434*H434,2)</f>
        <v>0</v>
      </c>
      <c r="K434" s="194" t="s">
        <v>21</v>
      </c>
      <c r="L434" s="60"/>
      <c r="M434" s="199" t="s">
        <v>21</v>
      </c>
      <c r="N434" s="259" t="s">
        <v>42</v>
      </c>
      <c r="O434" s="260"/>
      <c r="P434" s="261">
        <f>O434*H434</f>
        <v>0</v>
      </c>
      <c r="Q434" s="261">
        <v>0</v>
      </c>
      <c r="R434" s="261">
        <f>Q434*H434</f>
        <v>0</v>
      </c>
      <c r="S434" s="261">
        <v>0</v>
      </c>
      <c r="T434" s="262">
        <f>S434*H434</f>
        <v>0</v>
      </c>
      <c r="AR434" s="23" t="s">
        <v>477</v>
      </c>
      <c r="AT434" s="23" t="s">
        <v>150</v>
      </c>
      <c r="AU434" s="23" t="s">
        <v>156</v>
      </c>
      <c r="AY434" s="23" t="s">
        <v>147</v>
      </c>
      <c r="BE434" s="203">
        <f>IF(N434="základní",J434,0)</f>
        <v>0</v>
      </c>
      <c r="BF434" s="203">
        <f>IF(N434="snížená",J434,0)</f>
        <v>0</v>
      </c>
      <c r="BG434" s="203">
        <f>IF(N434="zákl. přenesená",J434,0)</f>
        <v>0</v>
      </c>
      <c r="BH434" s="203">
        <f>IF(N434="sníž. přenesená",J434,0)</f>
        <v>0</v>
      </c>
      <c r="BI434" s="203">
        <f>IF(N434="nulová",J434,0)</f>
        <v>0</v>
      </c>
      <c r="BJ434" s="23" t="s">
        <v>156</v>
      </c>
      <c r="BK434" s="203">
        <f>ROUND(I434*H434,2)</f>
        <v>0</v>
      </c>
      <c r="BL434" s="23" t="s">
        <v>477</v>
      </c>
      <c r="BM434" s="23" t="s">
        <v>1676</v>
      </c>
    </row>
    <row r="435" spans="2:65" s="1" customFormat="1" ht="6.95" customHeight="1">
      <c r="B435" s="55"/>
      <c r="C435" s="56"/>
      <c r="D435" s="56"/>
      <c r="E435" s="56"/>
      <c r="F435" s="56"/>
      <c r="G435" s="56"/>
      <c r="H435" s="56"/>
      <c r="I435" s="138"/>
      <c r="J435" s="56"/>
      <c r="K435" s="56"/>
      <c r="L435" s="60"/>
    </row>
  </sheetData>
  <sheetProtection algorithmName="SHA-512" hashValue="LnEJNHqfW69Ri7vl8pzSiYylR5yws9p2swdqsdjEZnxKaQnQ9q4Dz8YgwlRPN+9lJTF8e/k5FNOIfe0jLRdBSQ==" saltValue="leQooIBqnTsOJ012fnneRQ==" spinCount="100000" sheet="1" objects="1" scenarios="1" formatCells="0" formatColumns="0" formatRows="0" sort="0" autoFilter="0"/>
  <autoFilter ref="C98:K434"/>
  <mergeCells count="9">
    <mergeCell ref="E89:H89"/>
    <mergeCell ref="E91:H9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4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95</v>
      </c>
      <c r="G1" s="386" t="s">
        <v>96</v>
      </c>
      <c r="H1" s="386"/>
      <c r="I1" s="114"/>
      <c r="J1" s="113" t="s">
        <v>97</v>
      </c>
      <c r="K1" s="112" t="s">
        <v>98</v>
      </c>
      <c r="L1" s="113" t="s">
        <v>99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3" t="s">
        <v>94</v>
      </c>
    </row>
    <row r="3" spans="1:70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78</v>
      </c>
    </row>
    <row r="4" spans="1:70" ht="36.950000000000003" customHeight="1">
      <c r="B4" s="27"/>
      <c r="C4" s="28"/>
      <c r="D4" s="29" t="s">
        <v>100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1:70" ht="22.5" customHeight="1">
      <c r="B7" s="27"/>
      <c r="C7" s="28"/>
      <c r="D7" s="28"/>
      <c r="E7" s="379" t="str">
        <f>'Rekapitulace stavby'!K6</f>
        <v>Oprava a modernizace volných bytů o velikosti 1+3 v domech Zapletalova 257/14, Sionkova 1501/7 a Chrustova 263/14,</v>
      </c>
      <c r="F7" s="380"/>
      <c r="G7" s="380"/>
      <c r="H7" s="380"/>
      <c r="I7" s="116"/>
      <c r="J7" s="28"/>
      <c r="K7" s="30"/>
    </row>
    <row r="8" spans="1:70" s="1" customFormat="1">
      <c r="B8" s="40"/>
      <c r="C8" s="41"/>
      <c r="D8" s="36" t="s">
        <v>101</v>
      </c>
      <c r="E8" s="41"/>
      <c r="F8" s="41"/>
      <c r="G8" s="41"/>
      <c r="H8" s="41"/>
      <c r="I8" s="117"/>
      <c r="J8" s="41"/>
      <c r="K8" s="44"/>
    </row>
    <row r="9" spans="1:70" s="1" customFormat="1" ht="36.950000000000003" customHeight="1">
      <c r="B9" s="40"/>
      <c r="C9" s="41"/>
      <c r="D9" s="41"/>
      <c r="E9" s="381" t="s">
        <v>1677</v>
      </c>
      <c r="F9" s="382"/>
      <c r="G9" s="382"/>
      <c r="H9" s="382"/>
      <c r="I9" s="117"/>
      <c r="J9" s="41"/>
      <c r="K9" s="44"/>
    </row>
    <row r="10" spans="1:70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5" customHeight="1">
      <c r="B12" s="40"/>
      <c r="C12" s="41"/>
      <c r="D12" s="36" t="s">
        <v>23</v>
      </c>
      <c r="E12" s="41"/>
      <c r="F12" s="34" t="s">
        <v>29</v>
      </c>
      <c r="G12" s="41"/>
      <c r="H12" s="41"/>
      <c r="I12" s="118" t="s">
        <v>25</v>
      </c>
      <c r="J12" s="119" t="str">
        <f>'Rekapitulace stavby'!AN8</f>
        <v>17.5.2017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tr">
        <f>IF('Rekapitulace stavby'!AN10="","",'Rekapitulace stavby'!AN10)</f>
        <v/>
      </c>
      <c r="K14" s="44"/>
    </row>
    <row r="15" spans="1:70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8" t="s">
        <v>30</v>
      </c>
      <c r="J15" s="34" t="str">
        <f>IF('Rekapitulace stavby'!AN11="","",'Rekapitulace stavby'!AN11)</f>
        <v/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18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8" t="s">
        <v>30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35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48" t="s">
        <v>21</v>
      </c>
      <c r="F24" s="348"/>
      <c r="G24" s="348"/>
      <c r="H24" s="348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36</v>
      </c>
      <c r="E27" s="41"/>
      <c r="F27" s="41"/>
      <c r="G27" s="41"/>
      <c r="H27" s="41"/>
      <c r="I27" s="117"/>
      <c r="J27" s="127">
        <f>ROUND(J88,2)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38</v>
      </c>
      <c r="G29" s="41"/>
      <c r="H29" s="41"/>
      <c r="I29" s="128" t="s">
        <v>37</v>
      </c>
      <c r="J29" s="45" t="s">
        <v>39</v>
      </c>
      <c r="K29" s="44"/>
    </row>
    <row r="30" spans="2:11" s="1" customFormat="1" ht="14.45" customHeight="1">
      <c r="B30" s="40"/>
      <c r="C30" s="41"/>
      <c r="D30" s="48" t="s">
        <v>40</v>
      </c>
      <c r="E30" s="48" t="s">
        <v>41</v>
      </c>
      <c r="F30" s="129">
        <f>ROUND(SUM(BE88:BE183), 2)</f>
        <v>0</v>
      </c>
      <c r="G30" s="41"/>
      <c r="H30" s="41"/>
      <c r="I30" s="130">
        <v>0.21</v>
      </c>
      <c r="J30" s="129">
        <f>ROUND(ROUND((SUM(BE88:BE183)),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42</v>
      </c>
      <c r="F31" s="129">
        <f>ROUND(SUM(BF88:BF183), 2)</f>
        <v>0</v>
      </c>
      <c r="G31" s="41"/>
      <c r="H31" s="41"/>
      <c r="I31" s="130">
        <v>0.15</v>
      </c>
      <c r="J31" s="129">
        <f>ROUND(ROUND((SUM(BF88:BF183)),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43</v>
      </c>
      <c r="F32" s="129">
        <f>ROUND(SUM(BG88:BG183),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44</v>
      </c>
      <c r="F33" s="129">
        <f>ROUND(SUM(BH88:BH183),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45</v>
      </c>
      <c r="F34" s="129">
        <f>ROUND(SUM(BI88:BI183),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46</v>
      </c>
      <c r="E36" s="78"/>
      <c r="F36" s="78"/>
      <c r="G36" s="133" t="s">
        <v>47</v>
      </c>
      <c r="H36" s="134" t="s">
        <v>48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>
      <c r="B42" s="40"/>
      <c r="C42" s="29" t="s">
        <v>103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79" t="str">
        <f>E7</f>
        <v>Oprava a modernizace volných bytů o velikosti 1+3 v domech Zapletalova 257/14, Sionkova 1501/7 a Chrustova 263/14,</v>
      </c>
      <c r="F45" s="380"/>
      <c r="G45" s="380"/>
      <c r="H45" s="380"/>
      <c r="I45" s="117"/>
      <c r="J45" s="41"/>
      <c r="K45" s="44"/>
    </row>
    <row r="46" spans="2:11" s="1" customFormat="1" ht="14.45" customHeight="1">
      <c r="B46" s="40"/>
      <c r="C46" s="36" t="s">
        <v>101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1" t="str">
        <f>E9</f>
        <v>03a - Plyn, ÚT, byt č. 2, ul. Chrustova 263/14, k.ú. Slezská Ostrava</v>
      </c>
      <c r="F47" s="382"/>
      <c r="G47" s="382"/>
      <c r="H47" s="382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18" t="s">
        <v>25</v>
      </c>
      <c r="J49" s="119" t="str">
        <f>IF(J12="","",J12)</f>
        <v>17.5.2017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8" t="s">
        <v>33</v>
      </c>
      <c r="J51" s="34" t="str">
        <f>E21</f>
        <v xml:space="preserve"> </v>
      </c>
      <c r="K51" s="44"/>
    </row>
    <row r="52" spans="2:47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>
      <c r="B54" s="40"/>
      <c r="C54" s="143" t="s">
        <v>104</v>
      </c>
      <c r="D54" s="131"/>
      <c r="E54" s="131"/>
      <c r="F54" s="131"/>
      <c r="G54" s="131"/>
      <c r="H54" s="131"/>
      <c r="I54" s="144"/>
      <c r="J54" s="145" t="s">
        <v>105</v>
      </c>
      <c r="K54" s="146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106</v>
      </c>
      <c r="D56" s="41"/>
      <c r="E56" s="41"/>
      <c r="F56" s="41"/>
      <c r="G56" s="41"/>
      <c r="H56" s="41"/>
      <c r="I56" s="117"/>
      <c r="J56" s="127">
        <f>J88</f>
        <v>0</v>
      </c>
      <c r="K56" s="44"/>
      <c r="AU56" s="23" t="s">
        <v>107</v>
      </c>
    </row>
    <row r="57" spans="2:47" s="7" customFormat="1" ht="24.95" customHeight="1">
      <c r="B57" s="148"/>
      <c r="C57" s="149"/>
      <c r="D57" s="150" t="s">
        <v>108</v>
      </c>
      <c r="E57" s="151"/>
      <c r="F57" s="151"/>
      <c r="G57" s="151"/>
      <c r="H57" s="151"/>
      <c r="I57" s="152"/>
      <c r="J57" s="153">
        <f>J89</f>
        <v>0</v>
      </c>
      <c r="K57" s="154"/>
    </row>
    <row r="58" spans="2:47" s="8" customFormat="1" ht="19.899999999999999" customHeight="1">
      <c r="B58" s="155"/>
      <c r="C58" s="156"/>
      <c r="D58" s="157" t="s">
        <v>1007</v>
      </c>
      <c r="E58" s="158"/>
      <c r="F58" s="158"/>
      <c r="G58" s="158"/>
      <c r="H58" s="158"/>
      <c r="I58" s="159"/>
      <c r="J58" s="160">
        <f>J90</f>
        <v>0</v>
      </c>
      <c r="K58" s="161"/>
    </row>
    <row r="59" spans="2:47" s="8" customFormat="1" ht="19.899999999999999" customHeight="1">
      <c r="B59" s="155"/>
      <c r="C59" s="156"/>
      <c r="D59" s="157" t="s">
        <v>1008</v>
      </c>
      <c r="E59" s="158"/>
      <c r="F59" s="158"/>
      <c r="G59" s="158"/>
      <c r="H59" s="158"/>
      <c r="I59" s="159"/>
      <c r="J59" s="160">
        <f>J92</f>
        <v>0</v>
      </c>
      <c r="K59" s="161"/>
    </row>
    <row r="60" spans="2:47" s="7" customFormat="1" ht="24.95" customHeight="1">
      <c r="B60" s="148"/>
      <c r="C60" s="149"/>
      <c r="D60" s="150" t="s">
        <v>114</v>
      </c>
      <c r="E60" s="151"/>
      <c r="F60" s="151"/>
      <c r="G60" s="151"/>
      <c r="H60" s="151"/>
      <c r="I60" s="152"/>
      <c r="J60" s="153">
        <f>J101</f>
        <v>0</v>
      </c>
      <c r="K60" s="154"/>
    </row>
    <row r="61" spans="2:47" s="8" customFormat="1" ht="19.899999999999999" customHeight="1">
      <c r="B61" s="155"/>
      <c r="C61" s="156"/>
      <c r="D61" s="157" t="s">
        <v>1009</v>
      </c>
      <c r="E61" s="158"/>
      <c r="F61" s="158"/>
      <c r="G61" s="158"/>
      <c r="H61" s="158"/>
      <c r="I61" s="159"/>
      <c r="J61" s="160">
        <f>J102</f>
        <v>0</v>
      </c>
      <c r="K61" s="161"/>
    </row>
    <row r="62" spans="2:47" s="8" customFormat="1" ht="19.899999999999999" customHeight="1">
      <c r="B62" s="155"/>
      <c r="C62" s="156"/>
      <c r="D62" s="157" t="s">
        <v>1010</v>
      </c>
      <c r="E62" s="158"/>
      <c r="F62" s="158"/>
      <c r="G62" s="158"/>
      <c r="H62" s="158"/>
      <c r="I62" s="159"/>
      <c r="J62" s="160">
        <f>J133</f>
        <v>0</v>
      </c>
      <c r="K62" s="161"/>
    </row>
    <row r="63" spans="2:47" s="8" customFormat="1" ht="19.899999999999999" customHeight="1">
      <c r="B63" s="155"/>
      <c r="C63" s="156"/>
      <c r="D63" s="157" t="s">
        <v>1446</v>
      </c>
      <c r="E63" s="158"/>
      <c r="F63" s="158"/>
      <c r="G63" s="158"/>
      <c r="H63" s="158"/>
      <c r="I63" s="159"/>
      <c r="J63" s="160">
        <f>J136</f>
        <v>0</v>
      </c>
      <c r="K63" s="161"/>
    </row>
    <row r="64" spans="2:47" s="8" customFormat="1" ht="19.899999999999999" customHeight="1">
      <c r="B64" s="155"/>
      <c r="C64" s="156"/>
      <c r="D64" s="157" t="s">
        <v>1447</v>
      </c>
      <c r="E64" s="158"/>
      <c r="F64" s="158"/>
      <c r="G64" s="158"/>
      <c r="H64" s="158"/>
      <c r="I64" s="159"/>
      <c r="J64" s="160">
        <f>J146</f>
        <v>0</v>
      </c>
      <c r="K64" s="161"/>
    </row>
    <row r="65" spans="2:12" s="8" customFormat="1" ht="19.899999999999999" customHeight="1">
      <c r="B65" s="155"/>
      <c r="C65" s="156"/>
      <c r="D65" s="157" t="s">
        <v>1448</v>
      </c>
      <c r="E65" s="158"/>
      <c r="F65" s="158"/>
      <c r="G65" s="158"/>
      <c r="H65" s="158"/>
      <c r="I65" s="159"/>
      <c r="J65" s="160">
        <f>J153</f>
        <v>0</v>
      </c>
      <c r="K65" s="161"/>
    </row>
    <row r="66" spans="2:12" s="8" customFormat="1" ht="19.899999999999999" customHeight="1">
      <c r="B66" s="155"/>
      <c r="C66" s="156"/>
      <c r="D66" s="157" t="s">
        <v>1449</v>
      </c>
      <c r="E66" s="158"/>
      <c r="F66" s="158"/>
      <c r="G66" s="158"/>
      <c r="H66" s="158"/>
      <c r="I66" s="159"/>
      <c r="J66" s="160">
        <f>J165</f>
        <v>0</v>
      </c>
      <c r="K66" s="161"/>
    </row>
    <row r="67" spans="2:12" s="8" customFormat="1" ht="19.899999999999999" customHeight="1">
      <c r="B67" s="155"/>
      <c r="C67" s="156"/>
      <c r="D67" s="157" t="s">
        <v>1015</v>
      </c>
      <c r="E67" s="158"/>
      <c r="F67" s="158"/>
      <c r="G67" s="158"/>
      <c r="H67" s="158"/>
      <c r="I67" s="159"/>
      <c r="J67" s="160">
        <f>J180</f>
        <v>0</v>
      </c>
      <c r="K67" s="161"/>
    </row>
    <row r="68" spans="2:12" s="8" customFormat="1" ht="19.899999999999999" customHeight="1">
      <c r="B68" s="155"/>
      <c r="C68" s="156"/>
      <c r="D68" s="157" t="s">
        <v>1016</v>
      </c>
      <c r="E68" s="158"/>
      <c r="F68" s="158"/>
      <c r="G68" s="158"/>
      <c r="H68" s="158"/>
      <c r="I68" s="159"/>
      <c r="J68" s="160">
        <f>J182</f>
        <v>0</v>
      </c>
      <c r="K68" s="161"/>
    </row>
    <row r="69" spans="2:12" s="1" customFormat="1" ht="21.75" customHeight="1">
      <c r="B69" s="40"/>
      <c r="C69" s="41"/>
      <c r="D69" s="41"/>
      <c r="E69" s="41"/>
      <c r="F69" s="41"/>
      <c r="G69" s="41"/>
      <c r="H69" s="41"/>
      <c r="I69" s="117"/>
      <c r="J69" s="41"/>
      <c r="K69" s="44"/>
    </row>
    <row r="70" spans="2:12" s="1" customFormat="1" ht="6.95" customHeight="1">
      <c r="B70" s="55"/>
      <c r="C70" s="56"/>
      <c r="D70" s="56"/>
      <c r="E70" s="56"/>
      <c r="F70" s="56"/>
      <c r="G70" s="56"/>
      <c r="H70" s="56"/>
      <c r="I70" s="138"/>
      <c r="J70" s="56"/>
      <c r="K70" s="57"/>
    </row>
    <row r="74" spans="2:12" s="1" customFormat="1" ht="6.95" customHeight="1">
      <c r="B74" s="58"/>
      <c r="C74" s="59"/>
      <c r="D74" s="59"/>
      <c r="E74" s="59"/>
      <c r="F74" s="59"/>
      <c r="G74" s="59"/>
      <c r="H74" s="59"/>
      <c r="I74" s="141"/>
      <c r="J74" s="59"/>
      <c r="K74" s="59"/>
      <c r="L74" s="60"/>
    </row>
    <row r="75" spans="2:12" s="1" customFormat="1" ht="36.950000000000003" customHeight="1">
      <c r="B75" s="40"/>
      <c r="C75" s="61" t="s">
        <v>131</v>
      </c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6.9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12" s="1" customFormat="1" ht="14.45" customHeight="1">
      <c r="B77" s="40"/>
      <c r="C77" s="64" t="s">
        <v>18</v>
      </c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 ht="22.5" customHeight="1">
      <c r="B78" s="40"/>
      <c r="C78" s="62"/>
      <c r="D78" s="62"/>
      <c r="E78" s="383" t="str">
        <f>E7</f>
        <v>Oprava a modernizace volných bytů o velikosti 1+3 v domech Zapletalova 257/14, Sionkova 1501/7 a Chrustova 263/14,</v>
      </c>
      <c r="F78" s="384"/>
      <c r="G78" s="384"/>
      <c r="H78" s="384"/>
      <c r="I78" s="162"/>
      <c r="J78" s="62"/>
      <c r="K78" s="62"/>
      <c r="L78" s="60"/>
    </row>
    <row r="79" spans="2:12" s="1" customFormat="1" ht="14.45" customHeight="1">
      <c r="B79" s="40"/>
      <c r="C79" s="64" t="s">
        <v>101</v>
      </c>
      <c r="D79" s="62"/>
      <c r="E79" s="62"/>
      <c r="F79" s="62"/>
      <c r="G79" s="62"/>
      <c r="H79" s="62"/>
      <c r="I79" s="162"/>
      <c r="J79" s="62"/>
      <c r="K79" s="62"/>
      <c r="L79" s="60"/>
    </row>
    <row r="80" spans="2:12" s="1" customFormat="1" ht="23.25" customHeight="1">
      <c r="B80" s="40"/>
      <c r="C80" s="62"/>
      <c r="D80" s="62"/>
      <c r="E80" s="359" t="str">
        <f>E9</f>
        <v>03a - Plyn, ÚT, byt č. 2, ul. Chrustova 263/14, k.ú. Slezská Ostrava</v>
      </c>
      <c r="F80" s="385"/>
      <c r="G80" s="385"/>
      <c r="H80" s="385"/>
      <c r="I80" s="162"/>
      <c r="J80" s="62"/>
      <c r="K80" s="62"/>
      <c r="L80" s="60"/>
    </row>
    <row r="81" spans="2:65" s="1" customFormat="1" ht="6.95" customHeight="1">
      <c r="B81" s="40"/>
      <c r="C81" s="62"/>
      <c r="D81" s="62"/>
      <c r="E81" s="62"/>
      <c r="F81" s="62"/>
      <c r="G81" s="62"/>
      <c r="H81" s="62"/>
      <c r="I81" s="162"/>
      <c r="J81" s="62"/>
      <c r="K81" s="62"/>
      <c r="L81" s="60"/>
    </row>
    <row r="82" spans="2:65" s="1" customFormat="1" ht="18" customHeight="1">
      <c r="B82" s="40"/>
      <c r="C82" s="64" t="s">
        <v>23</v>
      </c>
      <c r="D82" s="62"/>
      <c r="E82" s="62"/>
      <c r="F82" s="163" t="str">
        <f>F12</f>
        <v xml:space="preserve"> </v>
      </c>
      <c r="G82" s="62"/>
      <c r="H82" s="62"/>
      <c r="I82" s="164" t="s">
        <v>25</v>
      </c>
      <c r="J82" s="72" t="str">
        <f>IF(J12="","",J12)</f>
        <v>17.5.2017</v>
      </c>
      <c r="K82" s="62"/>
      <c r="L82" s="60"/>
    </row>
    <row r="83" spans="2:65" s="1" customFormat="1" ht="6.95" customHeight="1">
      <c r="B83" s="40"/>
      <c r="C83" s="62"/>
      <c r="D83" s="62"/>
      <c r="E83" s="62"/>
      <c r="F83" s="62"/>
      <c r="G83" s="62"/>
      <c r="H83" s="62"/>
      <c r="I83" s="162"/>
      <c r="J83" s="62"/>
      <c r="K83" s="62"/>
      <c r="L83" s="60"/>
    </row>
    <row r="84" spans="2:65" s="1" customFormat="1">
      <c r="B84" s="40"/>
      <c r="C84" s="64" t="s">
        <v>27</v>
      </c>
      <c r="D84" s="62"/>
      <c r="E84" s="62"/>
      <c r="F84" s="163" t="str">
        <f>E15</f>
        <v xml:space="preserve"> </v>
      </c>
      <c r="G84" s="62"/>
      <c r="H84" s="62"/>
      <c r="I84" s="164" t="s">
        <v>33</v>
      </c>
      <c r="J84" s="163" t="str">
        <f>E21</f>
        <v xml:space="preserve"> </v>
      </c>
      <c r="K84" s="62"/>
      <c r="L84" s="60"/>
    </row>
    <row r="85" spans="2:65" s="1" customFormat="1" ht="14.45" customHeight="1">
      <c r="B85" s="40"/>
      <c r="C85" s="64" t="s">
        <v>31</v>
      </c>
      <c r="D85" s="62"/>
      <c r="E85" s="62"/>
      <c r="F85" s="163" t="str">
        <f>IF(E18="","",E18)</f>
        <v/>
      </c>
      <c r="G85" s="62"/>
      <c r="H85" s="62"/>
      <c r="I85" s="162"/>
      <c r="J85" s="62"/>
      <c r="K85" s="62"/>
      <c r="L85" s="60"/>
    </row>
    <row r="86" spans="2:65" s="1" customFormat="1" ht="10.35" customHeight="1">
      <c r="B86" s="40"/>
      <c r="C86" s="62"/>
      <c r="D86" s="62"/>
      <c r="E86" s="62"/>
      <c r="F86" s="62"/>
      <c r="G86" s="62"/>
      <c r="H86" s="62"/>
      <c r="I86" s="162"/>
      <c r="J86" s="62"/>
      <c r="K86" s="62"/>
      <c r="L86" s="60"/>
    </row>
    <row r="87" spans="2:65" s="9" customFormat="1" ht="29.25" customHeight="1">
      <c r="B87" s="165"/>
      <c r="C87" s="166" t="s">
        <v>132</v>
      </c>
      <c r="D87" s="167" t="s">
        <v>55</v>
      </c>
      <c r="E87" s="167" t="s">
        <v>51</v>
      </c>
      <c r="F87" s="167" t="s">
        <v>133</v>
      </c>
      <c r="G87" s="167" t="s">
        <v>134</v>
      </c>
      <c r="H87" s="167" t="s">
        <v>135</v>
      </c>
      <c r="I87" s="168" t="s">
        <v>136</v>
      </c>
      <c r="J87" s="167" t="s">
        <v>105</v>
      </c>
      <c r="K87" s="169" t="s">
        <v>137</v>
      </c>
      <c r="L87" s="170"/>
      <c r="M87" s="80" t="s">
        <v>138</v>
      </c>
      <c r="N87" s="81" t="s">
        <v>40</v>
      </c>
      <c r="O87" s="81" t="s">
        <v>139</v>
      </c>
      <c r="P87" s="81" t="s">
        <v>140</v>
      </c>
      <c r="Q87" s="81" t="s">
        <v>141</v>
      </c>
      <c r="R87" s="81" t="s">
        <v>142</v>
      </c>
      <c r="S87" s="81" t="s">
        <v>143</v>
      </c>
      <c r="T87" s="82" t="s">
        <v>144</v>
      </c>
    </row>
    <row r="88" spans="2:65" s="1" customFormat="1" ht="29.25" customHeight="1">
      <c r="B88" s="40"/>
      <c r="C88" s="86" t="s">
        <v>106</v>
      </c>
      <c r="D88" s="62"/>
      <c r="E88" s="62"/>
      <c r="F88" s="62"/>
      <c r="G88" s="62"/>
      <c r="H88" s="62"/>
      <c r="I88" s="162"/>
      <c r="J88" s="171">
        <f>BK88</f>
        <v>0</v>
      </c>
      <c r="K88" s="62"/>
      <c r="L88" s="60"/>
      <c r="M88" s="83"/>
      <c r="N88" s="84"/>
      <c r="O88" s="84"/>
      <c r="P88" s="172">
        <f>P89+P101</f>
        <v>0</v>
      </c>
      <c r="Q88" s="84"/>
      <c r="R88" s="172">
        <f>R89+R101</f>
        <v>1.98E-3</v>
      </c>
      <c r="S88" s="84"/>
      <c r="T88" s="173">
        <f>T89+T101</f>
        <v>0</v>
      </c>
      <c r="AT88" s="23" t="s">
        <v>69</v>
      </c>
      <c r="AU88" s="23" t="s">
        <v>107</v>
      </c>
      <c r="BK88" s="174">
        <f>BK89+BK101</f>
        <v>0</v>
      </c>
    </row>
    <row r="89" spans="2:65" s="10" customFormat="1" ht="37.35" customHeight="1">
      <c r="B89" s="175"/>
      <c r="C89" s="176"/>
      <c r="D89" s="177" t="s">
        <v>69</v>
      </c>
      <c r="E89" s="178" t="s">
        <v>145</v>
      </c>
      <c r="F89" s="178" t="s">
        <v>146</v>
      </c>
      <c r="G89" s="176"/>
      <c r="H89" s="176"/>
      <c r="I89" s="179"/>
      <c r="J89" s="180">
        <f>BK89</f>
        <v>0</v>
      </c>
      <c r="K89" s="176"/>
      <c r="L89" s="181"/>
      <c r="M89" s="182"/>
      <c r="N89" s="183"/>
      <c r="O89" s="183"/>
      <c r="P89" s="184">
        <f>P90+P92</f>
        <v>0</v>
      </c>
      <c r="Q89" s="183"/>
      <c r="R89" s="184">
        <f>R90+R92</f>
        <v>0</v>
      </c>
      <c r="S89" s="183"/>
      <c r="T89" s="185">
        <f>T90+T92</f>
        <v>0</v>
      </c>
      <c r="AR89" s="186" t="s">
        <v>78</v>
      </c>
      <c r="AT89" s="187" t="s">
        <v>69</v>
      </c>
      <c r="AU89" s="187" t="s">
        <v>70</v>
      </c>
      <c r="AY89" s="186" t="s">
        <v>147</v>
      </c>
      <c r="BK89" s="188">
        <f>BK90+BK92</f>
        <v>0</v>
      </c>
    </row>
    <row r="90" spans="2:65" s="10" customFormat="1" ht="19.899999999999999" customHeight="1">
      <c r="B90" s="175"/>
      <c r="C90" s="176"/>
      <c r="D90" s="189" t="s">
        <v>69</v>
      </c>
      <c r="E90" s="190" t="s">
        <v>606</v>
      </c>
      <c r="F90" s="190" t="s">
        <v>1017</v>
      </c>
      <c r="G90" s="176"/>
      <c r="H90" s="176"/>
      <c r="I90" s="179"/>
      <c r="J90" s="191">
        <f>BK90</f>
        <v>0</v>
      </c>
      <c r="K90" s="176"/>
      <c r="L90" s="181"/>
      <c r="M90" s="182"/>
      <c r="N90" s="183"/>
      <c r="O90" s="183"/>
      <c r="P90" s="184">
        <f>P91</f>
        <v>0</v>
      </c>
      <c r="Q90" s="183"/>
      <c r="R90" s="184">
        <f>R91</f>
        <v>0</v>
      </c>
      <c r="S90" s="183"/>
      <c r="T90" s="185">
        <f>T91</f>
        <v>0</v>
      </c>
      <c r="AR90" s="186" t="s">
        <v>78</v>
      </c>
      <c r="AT90" s="187" t="s">
        <v>69</v>
      </c>
      <c r="AU90" s="187" t="s">
        <v>78</v>
      </c>
      <c r="AY90" s="186" t="s">
        <v>147</v>
      </c>
      <c r="BK90" s="188">
        <f>BK91</f>
        <v>0</v>
      </c>
    </row>
    <row r="91" spans="2:65" s="1" customFormat="1" ht="22.5" customHeight="1">
      <c r="B91" s="40"/>
      <c r="C91" s="192" t="s">
        <v>78</v>
      </c>
      <c r="D91" s="192" t="s">
        <v>150</v>
      </c>
      <c r="E91" s="193" t="s">
        <v>1018</v>
      </c>
      <c r="F91" s="194" t="s">
        <v>1019</v>
      </c>
      <c r="G91" s="195" t="s">
        <v>276</v>
      </c>
      <c r="H91" s="196">
        <v>9</v>
      </c>
      <c r="I91" s="197"/>
      <c r="J91" s="198">
        <f>ROUND(I91*H91,2)</f>
        <v>0</v>
      </c>
      <c r="K91" s="194" t="s">
        <v>21</v>
      </c>
      <c r="L91" s="60"/>
      <c r="M91" s="199" t="s">
        <v>21</v>
      </c>
      <c r="N91" s="200" t="s">
        <v>42</v>
      </c>
      <c r="O91" s="41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3" t="s">
        <v>155</v>
      </c>
      <c r="AT91" s="23" t="s">
        <v>150</v>
      </c>
      <c r="AU91" s="23" t="s">
        <v>156</v>
      </c>
      <c r="AY91" s="23" t="s">
        <v>147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3" t="s">
        <v>156</v>
      </c>
      <c r="BK91" s="203">
        <f>ROUND(I91*H91,2)</f>
        <v>0</v>
      </c>
      <c r="BL91" s="23" t="s">
        <v>155</v>
      </c>
      <c r="BM91" s="23" t="s">
        <v>156</v>
      </c>
    </row>
    <row r="92" spans="2:65" s="10" customFormat="1" ht="29.85" customHeight="1">
      <c r="B92" s="175"/>
      <c r="C92" s="176"/>
      <c r="D92" s="189" t="s">
        <v>69</v>
      </c>
      <c r="E92" s="190" t="s">
        <v>614</v>
      </c>
      <c r="F92" s="190" t="s">
        <v>1020</v>
      </c>
      <c r="G92" s="176"/>
      <c r="H92" s="176"/>
      <c r="I92" s="179"/>
      <c r="J92" s="191">
        <f>BK92</f>
        <v>0</v>
      </c>
      <c r="K92" s="176"/>
      <c r="L92" s="181"/>
      <c r="M92" s="182"/>
      <c r="N92" s="183"/>
      <c r="O92" s="183"/>
      <c r="P92" s="184">
        <f>SUM(P93:P100)</f>
        <v>0</v>
      </c>
      <c r="Q92" s="183"/>
      <c r="R92" s="184">
        <f>SUM(R93:R100)</f>
        <v>0</v>
      </c>
      <c r="S92" s="183"/>
      <c r="T92" s="185">
        <f>SUM(T93:T100)</f>
        <v>0</v>
      </c>
      <c r="AR92" s="186" t="s">
        <v>78</v>
      </c>
      <c r="AT92" s="187" t="s">
        <v>69</v>
      </c>
      <c r="AU92" s="187" t="s">
        <v>78</v>
      </c>
      <c r="AY92" s="186" t="s">
        <v>147</v>
      </c>
      <c r="BK92" s="188">
        <f>SUM(BK93:BK100)</f>
        <v>0</v>
      </c>
    </row>
    <row r="93" spans="2:65" s="1" customFormat="1" ht="22.5" customHeight="1">
      <c r="B93" s="40"/>
      <c r="C93" s="192" t="s">
        <v>156</v>
      </c>
      <c r="D93" s="192" t="s">
        <v>150</v>
      </c>
      <c r="E93" s="193" t="s">
        <v>1021</v>
      </c>
      <c r="F93" s="194" t="s">
        <v>1022</v>
      </c>
      <c r="G93" s="195" t="s">
        <v>153</v>
      </c>
      <c r="H93" s="196">
        <v>8</v>
      </c>
      <c r="I93" s="197"/>
      <c r="J93" s="198">
        <f t="shared" ref="J93:J100" si="0">ROUND(I93*H93,2)</f>
        <v>0</v>
      </c>
      <c r="K93" s="194" t="s">
        <v>21</v>
      </c>
      <c r="L93" s="60"/>
      <c r="M93" s="199" t="s">
        <v>21</v>
      </c>
      <c r="N93" s="200" t="s">
        <v>42</v>
      </c>
      <c r="O93" s="41"/>
      <c r="P93" s="201">
        <f t="shared" ref="P93:P100" si="1">O93*H93</f>
        <v>0</v>
      </c>
      <c r="Q93" s="201">
        <v>0</v>
      </c>
      <c r="R93" s="201">
        <f t="shared" ref="R93:R100" si="2">Q93*H93</f>
        <v>0</v>
      </c>
      <c r="S93" s="201">
        <v>0</v>
      </c>
      <c r="T93" s="202">
        <f t="shared" ref="T93:T100" si="3">S93*H93</f>
        <v>0</v>
      </c>
      <c r="AR93" s="23" t="s">
        <v>155</v>
      </c>
      <c r="AT93" s="23" t="s">
        <v>150</v>
      </c>
      <c r="AU93" s="23" t="s">
        <v>156</v>
      </c>
      <c r="AY93" s="23" t="s">
        <v>147</v>
      </c>
      <c r="BE93" s="203">
        <f t="shared" ref="BE93:BE100" si="4">IF(N93="základní",J93,0)</f>
        <v>0</v>
      </c>
      <c r="BF93" s="203">
        <f t="shared" ref="BF93:BF100" si="5">IF(N93="snížená",J93,0)</f>
        <v>0</v>
      </c>
      <c r="BG93" s="203">
        <f t="shared" ref="BG93:BG100" si="6">IF(N93="zákl. přenesená",J93,0)</f>
        <v>0</v>
      </c>
      <c r="BH93" s="203">
        <f t="shared" ref="BH93:BH100" si="7">IF(N93="sníž. přenesená",J93,0)</f>
        <v>0</v>
      </c>
      <c r="BI93" s="203">
        <f t="shared" ref="BI93:BI100" si="8">IF(N93="nulová",J93,0)</f>
        <v>0</v>
      </c>
      <c r="BJ93" s="23" t="s">
        <v>156</v>
      </c>
      <c r="BK93" s="203">
        <f t="shared" ref="BK93:BK100" si="9">ROUND(I93*H93,2)</f>
        <v>0</v>
      </c>
      <c r="BL93" s="23" t="s">
        <v>155</v>
      </c>
      <c r="BM93" s="23" t="s">
        <v>155</v>
      </c>
    </row>
    <row r="94" spans="2:65" s="1" customFormat="1" ht="22.5" customHeight="1">
      <c r="B94" s="40"/>
      <c r="C94" s="192" t="s">
        <v>148</v>
      </c>
      <c r="D94" s="192" t="s">
        <v>150</v>
      </c>
      <c r="E94" s="193" t="s">
        <v>1023</v>
      </c>
      <c r="F94" s="194" t="s">
        <v>1024</v>
      </c>
      <c r="G94" s="195" t="s">
        <v>153</v>
      </c>
      <c r="H94" s="196">
        <v>1</v>
      </c>
      <c r="I94" s="197"/>
      <c r="J94" s="198">
        <f t="shared" si="0"/>
        <v>0</v>
      </c>
      <c r="K94" s="194" t="s">
        <v>21</v>
      </c>
      <c r="L94" s="60"/>
      <c r="M94" s="199" t="s">
        <v>21</v>
      </c>
      <c r="N94" s="200" t="s">
        <v>42</v>
      </c>
      <c r="O94" s="41"/>
      <c r="P94" s="201">
        <f t="shared" si="1"/>
        <v>0</v>
      </c>
      <c r="Q94" s="201">
        <v>0</v>
      </c>
      <c r="R94" s="201">
        <f t="shared" si="2"/>
        <v>0</v>
      </c>
      <c r="S94" s="201">
        <v>0</v>
      </c>
      <c r="T94" s="202">
        <f t="shared" si="3"/>
        <v>0</v>
      </c>
      <c r="AR94" s="23" t="s">
        <v>155</v>
      </c>
      <c r="AT94" s="23" t="s">
        <v>150</v>
      </c>
      <c r="AU94" s="23" t="s">
        <v>156</v>
      </c>
      <c r="AY94" s="23" t="s">
        <v>147</v>
      </c>
      <c r="BE94" s="203">
        <f t="shared" si="4"/>
        <v>0</v>
      </c>
      <c r="BF94" s="203">
        <f t="shared" si="5"/>
        <v>0</v>
      </c>
      <c r="BG94" s="203">
        <f t="shared" si="6"/>
        <v>0</v>
      </c>
      <c r="BH94" s="203">
        <f t="shared" si="7"/>
        <v>0</v>
      </c>
      <c r="BI94" s="203">
        <f t="shared" si="8"/>
        <v>0</v>
      </c>
      <c r="BJ94" s="23" t="s">
        <v>156</v>
      </c>
      <c r="BK94" s="203">
        <f t="shared" si="9"/>
        <v>0</v>
      </c>
      <c r="BL94" s="23" t="s">
        <v>155</v>
      </c>
      <c r="BM94" s="23" t="s">
        <v>175</v>
      </c>
    </row>
    <row r="95" spans="2:65" s="1" customFormat="1" ht="22.5" customHeight="1">
      <c r="B95" s="40"/>
      <c r="C95" s="192" t="s">
        <v>155</v>
      </c>
      <c r="D95" s="192" t="s">
        <v>150</v>
      </c>
      <c r="E95" s="193" t="s">
        <v>1025</v>
      </c>
      <c r="F95" s="194" t="s">
        <v>1026</v>
      </c>
      <c r="G95" s="195" t="s">
        <v>165</v>
      </c>
      <c r="H95" s="196">
        <v>1</v>
      </c>
      <c r="I95" s="197"/>
      <c r="J95" s="198">
        <f t="shared" si="0"/>
        <v>0</v>
      </c>
      <c r="K95" s="194" t="s">
        <v>21</v>
      </c>
      <c r="L95" s="60"/>
      <c r="M95" s="199" t="s">
        <v>21</v>
      </c>
      <c r="N95" s="200" t="s">
        <v>42</v>
      </c>
      <c r="O95" s="41"/>
      <c r="P95" s="201">
        <f t="shared" si="1"/>
        <v>0</v>
      </c>
      <c r="Q95" s="201">
        <v>0</v>
      </c>
      <c r="R95" s="201">
        <f t="shared" si="2"/>
        <v>0</v>
      </c>
      <c r="S95" s="201">
        <v>0</v>
      </c>
      <c r="T95" s="202">
        <f t="shared" si="3"/>
        <v>0</v>
      </c>
      <c r="AR95" s="23" t="s">
        <v>155</v>
      </c>
      <c r="AT95" s="23" t="s">
        <v>150</v>
      </c>
      <c r="AU95" s="23" t="s">
        <v>156</v>
      </c>
      <c r="AY95" s="23" t="s">
        <v>147</v>
      </c>
      <c r="BE95" s="203">
        <f t="shared" si="4"/>
        <v>0</v>
      </c>
      <c r="BF95" s="203">
        <f t="shared" si="5"/>
        <v>0</v>
      </c>
      <c r="BG95" s="203">
        <f t="shared" si="6"/>
        <v>0</v>
      </c>
      <c r="BH95" s="203">
        <f t="shared" si="7"/>
        <v>0</v>
      </c>
      <c r="BI95" s="203">
        <f t="shared" si="8"/>
        <v>0</v>
      </c>
      <c r="BJ95" s="23" t="s">
        <v>156</v>
      </c>
      <c r="BK95" s="203">
        <f t="shared" si="9"/>
        <v>0</v>
      </c>
      <c r="BL95" s="23" t="s">
        <v>155</v>
      </c>
      <c r="BM95" s="23" t="s">
        <v>202</v>
      </c>
    </row>
    <row r="96" spans="2:65" s="1" customFormat="1" ht="22.5" customHeight="1">
      <c r="B96" s="40"/>
      <c r="C96" s="192" t="s">
        <v>177</v>
      </c>
      <c r="D96" s="192" t="s">
        <v>150</v>
      </c>
      <c r="E96" s="193" t="s">
        <v>1027</v>
      </c>
      <c r="F96" s="194" t="s">
        <v>1028</v>
      </c>
      <c r="G96" s="195" t="s">
        <v>153</v>
      </c>
      <c r="H96" s="196">
        <v>8</v>
      </c>
      <c r="I96" s="197"/>
      <c r="J96" s="198">
        <f t="shared" si="0"/>
        <v>0</v>
      </c>
      <c r="K96" s="194" t="s">
        <v>21</v>
      </c>
      <c r="L96" s="60"/>
      <c r="M96" s="199" t="s">
        <v>21</v>
      </c>
      <c r="N96" s="200" t="s">
        <v>42</v>
      </c>
      <c r="O96" s="41"/>
      <c r="P96" s="201">
        <f t="shared" si="1"/>
        <v>0</v>
      </c>
      <c r="Q96" s="201">
        <v>0</v>
      </c>
      <c r="R96" s="201">
        <f t="shared" si="2"/>
        <v>0</v>
      </c>
      <c r="S96" s="201">
        <v>0</v>
      </c>
      <c r="T96" s="202">
        <f t="shared" si="3"/>
        <v>0</v>
      </c>
      <c r="AR96" s="23" t="s">
        <v>155</v>
      </c>
      <c r="AT96" s="23" t="s">
        <v>150</v>
      </c>
      <c r="AU96" s="23" t="s">
        <v>156</v>
      </c>
      <c r="AY96" s="23" t="s">
        <v>147</v>
      </c>
      <c r="BE96" s="203">
        <f t="shared" si="4"/>
        <v>0</v>
      </c>
      <c r="BF96" s="203">
        <f t="shared" si="5"/>
        <v>0</v>
      </c>
      <c r="BG96" s="203">
        <f t="shared" si="6"/>
        <v>0</v>
      </c>
      <c r="BH96" s="203">
        <f t="shared" si="7"/>
        <v>0</v>
      </c>
      <c r="BI96" s="203">
        <f t="shared" si="8"/>
        <v>0</v>
      </c>
      <c r="BJ96" s="23" t="s">
        <v>156</v>
      </c>
      <c r="BK96" s="203">
        <f t="shared" si="9"/>
        <v>0</v>
      </c>
      <c r="BL96" s="23" t="s">
        <v>155</v>
      </c>
      <c r="BM96" s="23" t="s">
        <v>1029</v>
      </c>
    </row>
    <row r="97" spans="2:65" s="1" customFormat="1" ht="22.5" customHeight="1">
      <c r="B97" s="40"/>
      <c r="C97" s="192" t="s">
        <v>175</v>
      </c>
      <c r="D97" s="192" t="s">
        <v>150</v>
      </c>
      <c r="E97" s="193" t="s">
        <v>1030</v>
      </c>
      <c r="F97" s="194" t="s">
        <v>1031</v>
      </c>
      <c r="G97" s="195" t="s">
        <v>153</v>
      </c>
      <c r="H97" s="196">
        <v>1</v>
      </c>
      <c r="I97" s="197"/>
      <c r="J97" s="198">
        <f t="shared" si="0"/>
        <v>0</v>
      </c>
      <c r="K97" s="194" t="s">
        <v>21</v>
      </c>
      <c r="L97" s="60"/>
      <c r="M97" s="199" t="s">
        <v>21</v>
      </c>
      <c r="N97" s="200" t="s">
        <v>42</v>
      </c>
      <c r="O97" s="41"/>
      <c r="P97" s="201">
        <f t="shared" si="1"/>
        <v>0</v>
      </c>
      <c r="Q97" s="201">
        <v>0</v>
      </c>
      <c r="R97" s="201">
        <f t="shared" si="2"/>
        <v>0</v>
      </c>
      <c r="S97" s="201">
        <v>0</v>
      </c>
      <c r="T97" s="202">
        <f t="shared" si="3"/>
        <v>0</v>
      </c>
      <c r="AR97" s="23" t="s">
        <v>155</v>
      </c>
      <c r="AT97" s="23" t="s">
        <v>150</v>
      </c>
      <c r="AU97" s="23" t="s">
        <v>156</v>
      </c>
      <c r="AY97" s="23" t="s">
        <v>147</v>
      </c>
      <c r="BE97" s="203">
        <f t="shared" si="4"/>
        <v>0</v>
      </c>
      <c r="BF97" s="203">
        <f t="shared" si="5"/>
        <v>0</v>
      </c>
      <c r="BG97" s="203">
        <f t="shared" si="6"/>
        <v>0</v>
      </c>
      <c r="BH97" s="203">
        <f t="shared" si="7"/>
        <v>0</v>
      </c>
      <c r="BI97" s="203">
        <f t="shared" si="8"/>
        <v>0</v>
      </c>
      <c r="BJ97" s="23" t="s">
        <v>156</v>
      </c>
      <c r="BK97" s="203">
        <f t="shared" si="9"/>
        <v>0</v>
      </c>
      <c r="BL97" s="23" t="s">
        <v>155</v>
      </c>
      <c r="BM97" s="23" t="s">
        <v>219</v>
      </c>
    </row>
    <row r="98" spans="2:65" s="1" customFormat="1" ht="22.5" customHeight="1">
      <c r="B98" s="40"/>
      <c r="C98" s="192" t="s">
        <v>197</v>
      </c>
      <c r="D98" s="192" t="s">
        <v>150</v>
      </c>
      <c r="E98" s="193" t="s">
        <v>1032</v>
      </c>
      <c r="F98" s="194" t="s">
        <v>1033</v>
      </c>
      <c r="G98" s="195" t="s">
        <v>276</v>
      </c>
      <c r="H98" s="196">
        <v>2</v>
      </c>
      <c r="I98" s="197"/>
      <c r="J98" s="198">
        <f t="shared" si="0"/>
        <v>0</v>
      </c>
      <c r="K98" s="194" t="s">
        <v>21</v>
      </c>
      <c r="L98" s="60"/>
      <c r="M98" s="199" t="s">
        <v>21</v>
      </c>
      <c r="N98" s="200" t="s">
        <v>42</v>
      </c>
      <c r="O98" s="41"/>
      <c r="P98" s="201">
        <f t="shared" si="1"/>
        <v>0</v>
      </c>
      <c r="Q98" s="201">
        <v>0</v>
      </c>
      <c r="R98" s="201">
        <f t="shared" si="2"/>
        <v>0</v>
      </c>
      <c r="S98" s="201">
        <v>0</v>
      </c>
      <c r="T98" s="202">
        <f t="shared" si="3"/>
        <v>0</v>
      </c>
      <c r="AR98" s="23" t="s">
        <v>155</v>
      </c>
      <c r="AT98" s="23" t="s">
        <v>150</v>
      </c>
      <c r="AU98" s="23" t="s">
        <v>156</v>
      </c>
      <c r="AY98" s="23" t="s">
        <v>147</v>
      </c>
      <c r="BE98" s="203">
        <f t="shared" si="4"/>
        <v>0</v>
      </c>
      <c r="BF98" s="203">
        <f t="shared" si="5"/>
        <v>0</v>
      </c>
      <c r="BG98" s="203">
        <f t="shared" si="6"/>
        <v>0</v>
      </c>
      <c r="BH98" s="203">
        <f t="shared" si="7"/>
        <v>0</v>
      </c>
      <c r="BI98" s="203">
        <f t="shared" si="8"/>
        <v>0</v>
      </c>
      <c r="BJ98" s="23" t="s">
        <v>156</v>
      </c>
      <c r="BK98" s="203">
        <f t="shared" si="9"/>
        <v>0</v>
      </c>
      <c r="BL98" s="23" t="s">
        <v>155</v>
      </c>
      <c r="BM98" s="23" t="s">
        <v>227</v>
      </c>
    </row>
    <row r="99" spans="2:65" s="1" customFormat="1" ht="22.5" customHeight="1">
      <c r="B99" s="40"/>
      <c r="C99" s="192" t="s">
        <v>202</v>
      </c>
      <c r="D99" s="192" t="s">
        <v>150</v>
      </c>
      <c r="E99" s="193" t="s">
        <v>1034</v>
      </c>
      <c r="F99" s="194" t="s">
        <v>1035</v>
      </c>
      <c r="G99" s="195" t="s">
        <v>319</v>
      </c>
      <c r="H99" s="196">
        <v>0.4</v>
      </c>
      <c r="I99" s="197"/>
      <c r="J99" s="198">
        <f t="shared" si="0"/>
        <v>0</v>
      </c>
      <c r="K99" s="194" t="s">
        <v>21</v>
      </c>
      <c r="L99" s="60"/>
      <c r="M99" s="199" t="s">
        <v>21</v>
      </c>
      <c r="N99" s="200" t="s">
        <v>42</v>
      </c>
      <c r="O99" s="41"/>
      <c r="P99" s="201">
        <f t="shared" si="1"/>
        <v>0</v>
      </c>
      <c r="Q99" s="201">
        <v>0</v>
      </c>
      <c r="R99" s="201">
        <f t="shared" si="2"/>
        <v>0</v>
      </c>
      <c r="S99" s="201">
        <v>0</v>
      </c>
      <c r="T99" s="202">
        <f t="shared" si="3"/>
        <v>0</v>
      </c>
      <c r="AR99" s="23" t="s">
        <v>155</v>
      </c>
      <c r="AT99" s="23" t="s">
        <v>150</v>
      </c>
      <c r="AU99" s="23" t="s">
        <v>156</v>
      </c>
      <c r="AY99" s="23" t="s">
        <v>147</v>
      </c>
      <c r="BE99" s="203">
        <f t="shared" si="4"/>
        <v>0</v>
      </c>
      <c r="BF99" s="203">
        <f t="shared" si="5"/>
        <v>0</v>
      </c>
      <c r="BG99" s="203">
        <f t="shared" si="6"/>
        <v>0</v>
      </c>
      <c r="BH99" s="203">
        <f t="shared" si="7"/>
        <v>0</v>
      </c>
      <c r="BI99" s="203">
        <f t="shared" si="8"/>
        <v>0</v>
      </c>
      <c r="BJ99" s="23" t="s">
        <v>156</v>
      </c>
      <c r="BK99" s="203">
        <f t="shared" si="9"/>
        <v>0</v>
      </c>
      <c r="BL99" s="23" t="s">
        <v>155</v>
      </c>
      <c r="BM99" s="23" t="s">
        <v>242</v>
      </c>
    </row>
    <row r="100" spans="2:65" s="1" customFormat="1" ht="22.5" customHeight="1">
      <c r="B100" s="40"/>
      <c r="C100" s="192" t="s">
        <v>206</v>
      </c>
      <c r="D100" s="192" t="s">
        <v>150</v>
      </c>
      <c r="E100" s="193" t="s">
        <v>333</v>
      </c>
      <c r="F100" s="194" t="s">
        <v>334</v>
      </c>
      <c r="G100" s="195" t="s">
        <v>319</v>
      </c>
      <c r="H100" s="196">
        <v>0.4</v>
      </c>
      <c r="I100" s="197"/>
      <c r="J100" s="198">
        <f t="shared" si="0"/>
        <v>0</v>
      </c>
      <c r="K100" s="194" t="s">
        <v>191</v>
      </c>
      <c r="L100" s="60"/>
      <c r="M100" s="199" t="s">
        <v>21</v>
      </c>
      <c r="N100" s="200" t="s">
        <v>42</v>
      </c>
      <c r="O100" s="41"/>
      <c r="P100" s="201">
        <f t="shared" si="1"/>
        <v>0</v>
      </c>
      <c r="Q100" s="201">
        <v>0</v>
      </c>
      <c r="R100" s="201">
        <f t="shared" si="2"/>
        <v>0</v>
      </c>
      <c r="S100" s="201">
        <v>0</v>
      </c>
      <c r="T100" s="202">
        <f t="shared" si="3"/>
        <v>0</v>
      </c>
      <c r="AR100" s="23" t="s">
        <v>155</v>
      </c>
      <c r="AT100" s="23" t="s">
        <v>150</v>
      </c>
      <c r="AU100" s="23" t="s">
        <v>156</v>
      </c>
      <c r="AY100" s="23" t="s">
        <v>147</v>
      </c>
      <c r="BE100" s="203">
        <f t="shared" si="4"/>
        <v>0</v>
      </c>
      <c r="BF100" s="203">
        <f t="shared" si="5"/>
        <v>0</v>
      </c>
      <c r="BG100" s="203">
        <f t="shared" si="6"/>
        <v>0</v>
      </c>
      <c r="BH100" s="203">
        <f t="shared" si="7"/>
        <v>0</v>
      </c>
      <c r="BI100" s="203">
        <f t="shared" si="8"/>
        <v>0</v>
      </c>
      <c r="BJ100" s="23" t="s">
        <v>156</v>
      </c>
      <c r="BK100" s="203">
        <f t="shared" si="9"/>
        <v>0</v>
      </c>
      <c r="BL100" s="23" t="s">
        <v>155</v>
      </c>
      <c r="BM100" s="23" t="s">
        <v>1678</v>
      </c>
    </row>
    <row r="101" spans="2:65" s="10" customFormat="1" ht="37.35" customHeight="1">
      <c r="B101" s="175"/>
      <c r="C101" s="176"/>
      <c r="D101" s="177" t="s">
        <v>69</v>
      </c>
      <c r="E101" s="178" t="s">
        <v>342</v>
      </c>
      <c r="F101" s="178" t="s">
        <v>343</v>
      </c>
      <c r="G101" s="176"/>
      <c r="H101" s="176"/>
      <c r="I101" s="179"/>
      <c r="J101" s="180">
        <f>BK101</f>
        <v>0</v>
      </c>
      <c r="K101" s="176"/>
      <c r="L101" s="181"/>
      <c r="M101" s="182"/>
      <c r="N101" s="183"/>
      <c r="O101" s="183"/>
      <c r="P101" s="184">
        <f>P102+P133+P136+P146+P153+P165+P180+P182</f>
        <v>0</v>
      </c>
      <c r="Q101" s="183"/>
      <c r="R101" s="184">
        <f>R102+R133+R136+R146+R153+R165+R180+R182</f>
        <v>1.98E-3</v>
      </c>
      <c r="S101" s="183"/>
      <c r="T101" s="185">
        <f>T102+T133+T136+T146+T153+T165+T180+T182</f>
        <v>0</v>
      </c>
      <c r="AR101" s="186" t="s">
        <v>156</v>
      </c>
      <c r="AT101" s="187" t="s">
        <v>69</v>
      </c>
      <c r="AU101" s="187" t="s">
        <v>70</v>
      </c>
      <c r="AY101" s="186" t="s">
        <v>147</v>
      </c>
      <c r="BK101" s="188">
        <f>BK102+BK133+BK136+BK146+BK153+BK165+BK180+BK182</f>
        <v>0</v>
      </c>
    </row>
    <row r="102" spans="2:65" s="10" customFormat="1" ht="19.899999999999999" customHeight="1">
      <c r="B102" s="175"/>
      <c r="C102" s="176"/>
      <c r="D102" s="189" t="s">
        <v>69</v>
      </c>
      <c r="E102" s="190" t="s">
        <v>1037</v>
      </c>
      <c r="F102" s="190" t="s">
        <v>1038</v>
      </c>
      <c r="G102" s="176"/>
      <c r="H102" s="176"/>
      <c r="I102" s="179"/>
      <c r="J102" s="191">
        <f>BK102</f>
        <v>0</v>
      </c>
      <c r="K102" s="176"/>
      <c r="L102" s="181"/>
      <c r="M102" s="182"/>
      <c r="N102" s="183"/>
      <c r="O102" s="183"/>
      <c r="P102" s="184">
        <f>SUM(P103:P132)</f>
        <v>0</v>
      </c>
      <c r="Q102" s="183"/>
      <c r="R102" s="184">
        <f>SUM(R103:R132)</f>
        <v>1.98E-3</v>
      </c>
      <c r="S102" s="183"/>
      <c r="T102" s="185">
        <f>SUM(T103:T132)</f>
        <v>0</v>
      </c>
      <c r="AR102" s="186" t="s">
        <v>156</v>
      </c>
      <c r="AT102" s="187" t="s">
        <v>69</v>
      </c>
      <c r="AU102" s="187" t="s">
        <v>78</v>
      </c>
      <c r="AY102" s="186" t="s">
        <v>147</v>
      </c>
      <c r="BK102" s="188">
        <f>SUM(BK103:BK132)</f>
        <v>0</v>
      </c>
    </row>
    <row r="103" spans="2:65" s="1" customFormat="1" ht="22.5" customHeight="1">
      <c r="B103" s="40"/>
      <c r="C103" s="192" t="s">
        <v>1029</v>
      </c>
      <c r="D103" s="192" t="s">
        <v>150</v>
      </c>
      <c r="E103" s="193" t="s">
        <v>1039</v>
      </c>
      <c r="F103" s="194" t="s">
        <v>1040</v>
      </c>
      <c r="G103" s="195" t="s">
        <v>276</v>
      </c>
      <c r="H103" s="196">
        <v>11</v>
      </c>
      <c r="I103" s="197"/>
      <c r="J103" s="198">
        <f t="shared" ref="J103:J132" si="10">ROUND(I103*H103,2)</f>
        <v>0</v>
      </c>
      <c r="K103" s="194" t="s">
        <v>21</v>
      </c>
      <c r="L103" s="60"/>
      <c r="M103" s="199" t="s">
        <v>21</v>
      </c>
      <c r="N103" s="200" t="s">
        <v>42</v>
      </c>
      <c r="O103" s="41"/>
      <c r="P103" s="201">
        <f t="shared" ref="P103:P132" si="11">O103*H103</f>
        <v>0</v>
      </c>
      <c r="Q103" s="201">
        <v>0</v>
      </c>
      <c r="R103" s="201">
        <f t="shared" ref="R103:R132" si="12">Q103*H103</f>
        <v>0</v>
      </c>
      <c r="S103" s="201">
        <v>0</v>
      </c>
      <c r="T103" s="202">
        <f t="shared" ref="T103:T132" si="13">S103*H103</f>
        <v>0</v>
      </c>
      <c r="AR103" s="23" t="s">
        <v>242</v>
      </c>
      <c r="AT103" s="23" t="s">
        <v>150</v>
      </c>
      <c r="AU103" s="23" t="s">
        <v>156</v>
      </c>
      <c r="AY103" s="23" t="s">
        <v>147</v>
      </c>
      <c r="BE103" s="203">
        <f t="shared" ref="BE103:BE132" si="14">IF(N103="základní",J103,0)</f>
        <v>0</v>
      </c>
      <c r="BF103" s="203">
        <f t="shared" ref="BF103:BF132" si="15">IF(N103="snížená",J103,0)</f>
        <v>0</v>
      </c>
      <c r="BG103" s="203">
        <f t="shared" ref="BG103:BG132" si="16">IF(N103="zákl. přenesená",J103,0)</f>
        <v>0</v>
      </c>
      <c r="BH103" s="203">
        <f t="shared" ref="BH103:BH132" si="17">IF(N103="sníž. přenesená",J103,0)</f>
        <v>0</v>
      </c>
      <c r="BI103" s="203">
        <f t="shared" ref="BI103:BI132" si="18">IF(N103="nulová",J103,0)</f>
        <v>0</v>
      </c>
      <c r="BJ103" s="23" t="s">
        <v>156</v>
      </c>
      <c r="BK103" s="203">
        <f t="shared" ref="BK103:BK132" si="19">ROUND(I103*H103,2)</f>
        <v>0</v>
      </c>
      <c r="BL103" s="23" t="s">
        <v>242</v>
      </c>
      <c r="BM103" s="23" t="s">
        <v>252</v>
      </c>
    </row>
    <row r="104" spans="2:65" s="1" customFormat="1" ht="22.5" customHeight="1">
      <c r="B104" s="40"/>
      <c r="C104" s="192" t="s">
        <v>211</v>
      </c>
      <c r="D104" s="192" t="s">
        <v>150</v>
      </c>
      <c r="E104" s="193" t="s">
        <v>1041</v>
      </c>
      <c r="F104" s="194" t="s">
        <v>1042</v>
      </c>
      <c r="G104" s="195" t="s">
        <v>276</v>
      </c>
      <c r="H104" s="196">
        <v>4</v>
      </c>
      <c r="I104" s="197"/>
      <c r="J104" s="198">
        <f t="shared" si="10"/>
        <v>0</v>
      </c>
      <c r="K104" s="194" t="s">
        <v>21</v>
      </c>
      <c r="L104" s="60"/>
      <c r="M104" s="199" t="s">
        <v>21</v>
      </c>
      <c r="N104" s="200" t="s">
        <v>42</v>
      </c>
      <c r="O104" s="41"/>
      <c r="P104" s="201">
        <f t="shared" si="11"/>
        <v>0</v>
      </c>
      <c r="Q104" s="201">
        <v>0</v>
      </c>
      <c r="R104" s="201">
        <f t="shared" si="12"/>
        <v>0</v>
      </c>
      <c r="S104" s="201">
        <v>0</v>
      </c>
      <c r="T104" s="202">
        <f t="shared" si="13"/>
        <v>0</v>
      </c>
      <c r="AR104" s="23" t="s">
        <v>242</v>
      </c>
      <c r="AT104" s="23" t="s">
        <v>150</v>
      </c>
      <c r="AU104" s="23" t="s">
        <v>156</v>
      </c>
      <c r="AY104" s="23" t="s">
        <v>147</v>
      </c>
      <c r="BE104" s="203">
        <f t="shared" si="14"/>
        <v>0</v>
      </c>
      <c r="BF104" s="203">
        <f t="shared" si="15"/>
        <v>0</v>
      </c>
      <c r="BG104" s="203">
        <f t="shared" si="16"/>
        <v>0</v>
      </c>
      <c r="BH104" s="203">
        <f t="shared" si="17"/>
        <v>0</v>
      </c>
      <c r="BI104" s="203">
        <f t="shared" si="18"/>
        <v>0</v>
      </c>
      <c r="BJ104" s="23" t="s">
        <v>156</v>
      </c>
      <c r="BK104" s="203">
        <f t="shared" si="19"/>
        <v>0</v>
      </c>
      <c r="BL104" s="23" t="s">
        <v>242</v>
      </c>
      <c r="BM104" s="23" t="s">
        <v>261</v>
      </c>
    </row>
    <row r="105" spans="2:65" s="1" customFormat="1" ht="22.5" customHeight="1">
      <c r="B105" s="40"/>
      <c r="C105" s="192" t="s">
        <v>219</v>
      </c>
      <c r="D105" s="192" t="s">
        <v>150</v>
      </c>
      <c r="E105" s="193" t="s">
        <v>1043</v>
      </c>
      <c r="F105" s="194" t="s">
        <v>1044</v>
      </c>
      <c r="G105" s="195" t="s">
        <v>276</v>
      </c>
      <c r="H105" s="196">
        <v>3</v>
      </c>
      <c r="I105" s="197"/>
      <c r="J105" s="198">
        <f t="shared" si="10"/>
        <v>0</v>
      </c>
      <c r="K105" s="194" t="s">
        <v>21</v>
      </c>
      <c r="L105" s="60"/>
      <c r="M105" s="199" t="s">
        <v>21</v>
      </c>
      <c r="N105" s="200" t="s">
        <v>42</v>
      </c>
      <c r="O105" s="41"/>
      <c r="P105" s="201">
        <f t="shared" si="11"/>
        <v>0</v>
      </c>
      <c r="Q105" s="201">
        <v>0</v>
      </c>
      <c r="R105" s="201">
        <f t="shared" si="12"/>
        <v>0</v>
      </c>
      <c r="S105" s="201">
        <v>0</v>
      </c>
      <c r="T105" s="202">
        <f t="shared" si="13"/>
        <v>0</v>
      </c>
      <c r="AR105" s="23" t="s">
        <v>242</v>
      </c>
      <c r="AT105" s="23" t="s">
        <v>150</v>
      </c>
      <c r="AU105" s="23" t="s">
        <v>156</v>
      </c>
      <c r="AY105" s="23" t="s">
        <v>147</v>
      </c>
      <c r="BE105" s="203">
        <f t="shared" si="14"/>
        <v>0</v>
      </c>
      <c r="BF105" s="203">
        <f t="shared" si="15"/>
        <v>0</v>
      </c>
      <c r="BG105" s="203">
        <f t="shared" si="16"/>
        <v>0</v>
      </c>
      <c r="BH105" s="203">
        <f t="shared" si="17"/>
        <v>0</v>
      </c>
      <c r="BI105" s="203">
        <f t="shared" si="18"/>
        <v>0</v>
      </c>
      <c r="BJ105" s="23" t="s">
        <v>156</v>
      </c>
      <c r="BK105" s="203">
        <f t="shared" si="19"/>
        <v>0</v>
      </c>
      <c r="BL105" s="23" t="s">
        <v>242</v>
      </c>
      <c r="BM105" s="23" t="s">
        <v>273</v>
      </c>
    </row>
    <row r="106" spans="2:65" s="1" customFormat="1" ht="22.5" customHeight="1">
      <c r="B106" s="40"/>
      <c r="C106" s="192" t="s">
        <v>223</v>
      </c>
      <c r="D106" s="192" t="s">
        <v>150</v>
      </c>
      <c r="E106" s="193" t="s">
        <v>1045</v>
      </c>
      <c r="F106" s="194" t="s">
        <v>1046</v>
      </c>
      <c r="G106" s="195" t="s">
        <v>276</v>
      </c>
      <c r="H106" s="196">
        <v>1</v>
      </c>
      <c r="I106" s="197"/>
      <c r="J106" s="198">
        <f t="shared" si="10"/>
        <v>0</v>
      </c>
      <c r="K106" s="194" t="s">
        <v>21</v>
      </c>
      <c r="L106" s="60"/>
      <c r="M106" s="199" t="s">
        <v>21</v>
      </c>
      <c r="N106" s="200" t="s">
        <v>42</v>
      </c>
      <c r="O106" s="41"/>
      <c r="P106" s="201">
        <f t="shared" si="11"/>
        <v>0</v>
      </c>
      <c r="Q106" s="201">
        <v>0</v>
      </c>
      <c r="R106" s="201">
        <f t="shared" si="12"/>
        <v>0</v>
      </c>
      <c r="S106" s="201">
        <v>0</v>
      </c>
      <c r="T106" s="202">
        <f t="shared" si="13"/>
        <v>0</v>
      </c>
      <c r="AR106" s="23" t="s">
        <v>242</v>
      </c>
      <c r="AT106" s="23" t="s">
        <v>150</v>
      </c>
      <c r="AU106" s="23" t="s">
        <v>156</v>
      </c>
      <c r="AY106" s="23" t="s">
        <v>147</v>
      </c>
      <c r="BE106" s="203">
        <f t="shared" si="14"/>
        <v>0</v>
      </c>
      <c r="BF106" s="203">
        <f t="shared" si="15"/>
        <v>0</v>
      </c>
      <c r="BG106" s="203">
        <f t="shared" si="16"/>
        <v>0</v>
      </c>
      <c r="BH106" s="203">
        <f t="shared" si="17"/>
        <v>0</v>
      </c>
      <c r="BI106" s="203">
        <f t="shared" si="18"/>
        <v>0</v>
      </c>
      <c r="BJ106" s="23" t="s">
        <v>156</v>
      </c>
      <c r="BK106" s="203">
        <f t="shared" si="19"/>
        <v>0</v>
      </c>
      <c r="BL106" s="23" t="s">
        <v>242</v>
      </c>
      <c r="BM106" s="23" t="s">
        <v>286</v>
      </c>
    </row>
    <row r="107" spans="2:65" s="1" customFormat="1" ht="22.5" customHeight="1">
      <c r="B107" s="40"/>
      <c r="C107" s="192" t="s">
        <v>227</v>
      </c>
      <c r="D107" s="192" t="s">
        <v>150</v>
      </c>
      <c r="E107" s="193" t="s">
        <v>1047</v>
      </c>
      <c r="F107" s="194" t="s">
        <v>1048</v>
      </c>
      <c r="G107" s="195" t="s">
        <v>276</v>
      </c>
      <c r="H107" s="196">
        <v>20</v>
      </c>
      <c r="I107" s="197"/>
      <c r="J107" s="198">
        <f t="shared" si="10"/>
        <v>0</v>
      </c>
      <c r="K107" s="194" t="s">
        <v>21</v>
      </c>
      <c r="L107" s="60"/>
      <c r="M107" s="199" t="s">
        <v>21</v>
      </c>
      <c r="N107" s="200" t="s">
        <v>42</v>
      </c>
      <c r="O107" s="41"/>
      <c r="P107" s="201">
        <f t="shared" si="11"/>
        <v>0</v>
      </c>
      <c r="Q107" s="201">
        <v>0</v>
      </c>
      <c r="R107" s="201">
        <f t="shared" si="12"/>
        <v>0</v>
      </c>
      <c r="S107" s="201">
        <v>0</v>
      </c>
      <c r="T107" s="202">
        <f t="shared" si="13"/>
        <v>0</v>
      </c>
      <c r="AR107" s="23" t="s">
        <v>242</v>
      </c>
      <c r="AT107" s="23" t="s">
        <v>150</v>
      </c>
      <c r="AU107" s="23" t="s">
        <v>156</v>
      </c>
      <c r="AY107" s="23" t="s">
        <v>147</v>
      </c>
      <c r="BE107" s="203">
        <f t="shared" si="14"/>
        <v>0</v>
      </c>
      <c r="BF107" s="203">
        <f t="shared" si="15"/>
        <v>0</v>
      </c>
      <c r="BG107" s="203">
        <f t="shared" si="16"/>
        <v>0</v>
      </c>
      <c r="BH107" s="203">
        <f t="shared" si="17"/>
        <v>0</v>
      </c>
      <c r="BI107" s="203">
        <f t="shared" si="18"/>
        <v>0</v>
      </c>
      <c r="BJ107" s="23" t="s">
        <v>156</v>
      </c>
      <c r="BK107" s="203">
        <f t="shared" si="19"/>
        <v>0</v>
      </c>
      <c r="BL107" s="23" t="s">
        <v>242</v>
      </c>
      <c r="BM107" s="23" t="s">
        <v>296</v>
      </c>
    </row>
    <row r="108" spans="2:65" s="1" customFormat="1" ht="22.5" customHeight="1">
      <c r="B108" s="40"/>
      <c r="C108" s="192" t="s">
        <v>10</v>
      </c>
      <c r="D108" s="192" t="s">
        <v>150</v>
      </c>
      <c r="E108" s="193" t="s">
        <v>1049</v>
      </c>
      <c r="F108" s="194" t="s">
        <v>1050</v>
      </c>
      <c r="G108" s="195" t="s">
        <v>276</v>
      </c>
      <c r="H108" s="196">
        <v>4</v>
      </c>
      <c r="I108" s="197"/>
      <c r="J108" s="198">
        <f t="shared" si="10"/>
        <v>0</v>
      </c>
      <c r="K108" s="194" t="s">
        <v>21</v>
      </c>
      <c r="L108" s="60"/>
      <c r="M108" s="199" t="s">
        <v>21</v>
      </c>
      <c r="N108" s="200" t="s">
        <v>42</v>
      </c>
      <c r="O108" s="41"/>
      <c r="P108" s="201">
        <f t="shared" si="11"/>
        <v>0</v>
      </c>
      <c r="Q108" s="201">
        <v>0</v>
      </c>
      <c r="R108" s="201">
        <f t="shared" si="12"/>
        <v>0</v>
      </c>
      <c r="S108" s="201">
        <v>0</v>
      </c>
      <c r="T108" s="202">
        <f t="shared" si="13"/>
        <v>0</v>
      </c>
      <c r="AR108" s="23" t="s">
        <v>242</v>
      </c>
      <c r="AT108" s="23" t="s">
        <v>150</v>
      </c>
      <c r="AU108" s="23" t="s">
        <v>156</v>
      </c>
      <c r="AY108" s="23" t="s">
        <v>147</v>
      </c>
      <c r="BE108" s="203">
        <f t="shared" si="14"/>
        <v>0</v>
      </c>
      <c r="BF108" s="203">
        <f t="shared" si="15"/>
        <v>0</v>
      </c>
      <c r="BG108" s="203">
        <f t="shared" si="16"/>
        <v>0</v>
      </c>
      <c r="BH108" s="203">
        <f t="shared" si="17"/>
        <v>0</v>
      </c>
      <c r="BI108" s="203">
        <f t="shared" si="18"/>
        <v>0</v>
      </c>
      <c r="BJ108" s="23" t="s">
        <v>156</v>
      </c>
      <c r="BK108" s="203">
        <f t="shared" si="19"/>
        <v>0</v>
      </c>
      <c r="BL108" s="23" t="s">
        <v>242</v>
      </c>
      <c r="BM108" s="23" t="s">
        <v>306</v>
      </c>
    </row>
    <row r="109" spans="2:65" s="1" customFormat="1" ht="22.5" customHeight="1">
      <c r="B109" s="40"/>
      <c r="C109" s="192" t="s">
        <v>242</v>
      </c>
      <c r="D109" s="192" t="s">
        <v>150</v>
      </c>
      <c r="E109" s="193" t="s">
        <v>1051</v>
      </c>
      <c r="F109" s="194" t="s">
        <v>1052</v>
      </c>
      <c r="G109" s="195" t="s">
        <v>153</v>
      </c>
      <c r="H109" s="196">
        <v>1</v>
      </c>
      <c r="I109" s="197"/>
      <c r="J109" s="198">
        <f t="shared" si="10"/>
        <v>0</v>
      </c>
      <c r="K109" s="194" t="s">
        <v>21</v>
      </c>
      <c r="L109" s="60"/>
      <c r="M109" s="199" t="s">
        <v>21</v>
      </c>
      <c r="N109" s="200" t="s">
        <v>42</v>
      </c>
      <c r="O109" s="41"/>
      <c r="P109" s="201">
        <f t="shared" si="11"/>
        <v>0</v>
      </c>
      <c r="Q109" s="201">
        <v>0</v>
      </c>
      <c r="R109" s="201">
        <f t="shared" si="12"/>
        <v>0</v>
      </c>
      <c r="S109" s="201">
        <v>0</v>
      </c>
      <c r="T109" s="202">
        <f t="shared" si="13"/>
        <v>0</v>
      </c>
      <c r="AR109" s="23" t="s">
        <v>242</v>
      </c>
      <c r="AT109" s="23" t="s">
        <v>150</v>
      </c>
      <c r="AU109" s="23" t="s">
        <v>156</v>
      </c>
      <c r="AY109" s="23" t="s">
        <v>147</v>
      </c>
      <c r="BE109" s="203">
        <f t="shared" si="14"/>
        <v>0</v>
      </c>
      <c r="BF109" s="203">
        <f t="shared" si="15"/>
        <v>0</v>
      </c>
      <c r="BG109" s="203">
        <f t="shared" si="16"/>
        <v>0</v>
      </c>
      <c r="BH109" s="203">
        <f t="shared" si="17"/>
        <v>0</v>
      </c>
      <c r="BI109" s="203">
        <f t="shared" si="18"/>
        <v>0</v>
      </c>
      <c r="BJ109" s="23" t="s">
        <v>156</v>
      </c>
      <c r="BK109" s="203">
        <f t="shared" si="19"/>
        <v>0</v>
      </c>
      <c r="BL109" s="23" t="s">
        <v>242</v>
      </c>
      <c r="BM109" s="23" t="s">
        <v>321</v>
      </c>
    </row>
    <row r="110" spans="2:65" s="1" customFormat="1" ht="22.5" customHeight="1">
      <c r="B110" s="40"/>
      <c r="C110" s="192" t="s">
        <v>247</v>
      </c>
      <c r="D110" s="192" t="s">
        <v>150</v>
      </c>
      <c r="E110" s="193" t="s">
        <v>1053</v>
      </c>
      <c r="F110" s="194" t="s">
        <v>1054</v>
      </c>
      <c r="G110" s="195" t="s">
        <v>153</v>
      </c>
      <c r="H110" s="196">
        <v>1</v>
      </c>
      <c r="I110" s="197"/>
      <c r="J110" s="198">
        <f t="shared" si="10"/>
        <v>0</v>
      </c>
      <c r="K110" s="194" t="s">
        <v>21</v>
      </c>
      <c r="L110" s="60"/>
      <c r="M110" s="199" t="s">
        <v>21</v>
      </c>
      <c r="N110" s="200" t="s">
        <v>42</v>
      </c>
      <c r="O110" s="41"/>
      <c r="P110" s="201">
        <f t="shared" si="11"/>
        <v>0</v>
      </c>
      <c r="Q110" s="201">
        <v>0</v>
      </c>
      <c r="R110" s="201">
        <f t="shared" si="12"/>
        <v>0</v>
      </c>
      <c r="S110" s="201">
        <v>0</v>
      </c>
      <c r="T110" s="202">
        <f t="shared" si="13"/>
        <v>0</v>
      </c>
      <c r="AR110" s="23" t="s">
        <v>242</v>
      </c>
      <c r="AT110" s="23" t="s">
        <v>150</v>
      </c>
      <c r="AU110" s="23" t="s">
        <v>156</v>
      </c>
      <c r="AY110" s="23" t="s">
        <v>147</v>
      </c>
      <c r="BE110" s="203">
        <f t="shared" si="14"/>
        <v>0</v>
      </c>
      <c r="BF110" s="203">
        <f t="shared" si="15"/>
        <v>0</v>
      </c>
      <c r="BG110" s="203">
        <f t="shared" si="16"/>
        <v>0</v>
      </c>
      <c r="BH110" s="203">
        <f t="shared" si="17"/>
        <v>0</v>
      </c>
      <c r="BI110" s="203">
        <f t="shared" si="18"/>
        <v>0</v>
      </c>
      <c r="BJ110" s="23" t="s">
        <v>156</v>
      </c>
      <c r="BK110" s="203">
        <f t="shared" si="19"/>
        <v>0</v>
      </c>
      <c r="BL110" s="23" t="s">
        <v>242</v>
      </c>
      <c r="BM110" s="23" t="s">
        <v>332</v>
      </c>
    </row>
    <row r="111" spans="2:65" s="1" customFormat="1" ht="22.5" customHeight="1">
      <c r="B111" s="40"/>
      <c r="C111" s="192" t="s">
        <v>252</v>
      </c>
      <c r="D111" s="192" t="s">
        <v>150</v>
      </c>
      <c r="E111" s="193" t="s">
        <v>1055</v>
      </c>
      <c r="F111" s="194" t="s">
        <v>1056</v>
      </c>
      <c r="G111" s="195" t="s">
        <v>153</v>
      </c>
      <c r="H111" s="196">
        <v>1</v>
      </c>
      <c r="I111" s="197"/>
      <c r="J111" s="198">
        <f t="shared" si="10"/>
        <v>0</v>
      </c>
      <c r="K111" s="194" t="s">
        <v>21</v>
      </c>
      <c r="L111" s="60"/>
      <c r="M111" s="199" t="s">
        <v>21</v>
      </c>
      <c r="N111" s="200" t="s">
        <v>42</v>
      </c>
      <c r="O111" s="41"/>
      <c r="P111" s="201">
        <f t="shared" si="11"/>
        <v>0</v>
      </c>
      <c r="Q111" s="201">
        <v>0</v>
      </c>
      <c r="R111" s="201">
        <f t="shared" si="12"/>
        <v>0</v>
      </c>
      <c r="S111" s="201">
        <v>0</v>
      </c>
      <c r="T111" s="202">
        <f t="shared" si="13"/>
        <v>0</v>
      </c>
      <c r="AR111" s="23" t="s">
        <v>242</v>
      </c>
      <c r="AT111" s="23" t="s">
        <v>150</v>
      </c>
      <c r="AU111" s="23" t="s">
        <v>156</v>
      </c>
      <c r="AY111" s="23" t="s">
        <v>147</v>
      </c>
      <c r="BE111" s="203">
        <f t="shared" si="14"/>
        <v>0</v>
      </c>
      <c r="BF111" s="203">
        <f t="shared" si="15"/>
        <v>0</v>
      </c>
      <c r="BG111" s="203">
        <f t="shared" si="16"/>
        <v>0</v>
      </c>
      <c r="BH111" s="203">
        <f t="shared" si="17"/>
        <v>0</v>
      </c>
      <c r="BI111" s="203">
        <f t="shared" si="18"/>
        <v>0</v>
      </c>
      <c r="BJ111" s="23" t="s">
        <v>156</v>
      </c>
      <c r="BK111" s="203">
        <f t="shared" si="19"/>
        <v>0</v>
      </c>
      <c r="BL111" s="23" t="s">
        <v>242</v>
      </c>
      <c r="BM111" s="23" t="s">
        <v>346</v>
      </c>
    </row>
    <row r="112" spans="2:65" s="1" customFormat="1" ht="22.5" customHeight="1">
      <c r="B112" s="40"/>
      <c r="C112" s="192" t="s">
        <v>256</v>
      </c>
      <c r="D112" s="192" t="s">
        <v>150</v>
      </c>
      <c r="E112" s="193" t="s">
        <v>1057</v>
      </c>
      <c r="F112" s="194" t="s">
        <v>1058</v>
      </c>
      <c r="G112" s="195" t="s">
        <v>153</v>
      </c>
      <c r="H112" s="196">
        <v>1</v>
      </c>
      <c r="I112" s="197"/>
      <c r="J112" s="198">
        <f t="shared" si="10"/>
        <v>0</v>
      </c>
      <c r="K112" s="194" t="s">
        <v>21</v>
      </c>
      <c r="L112" s="60"/>
      <c r="M112" s="199" t="s">
        <v>21</v>
      </c>
      <c r="N112" s="200" t="s">
        <v>42</v>
      </c>
      <c r="O112" s="41"/>
      <c r="P112" s="201">
        <f t="shared" si="11"/>
        <v>0</v>
      </c>
      <c r="Q112" s="201">
        <v>0</v>
      </c>
      <c r="R112" s="201">
        <f t="shared" si="12"/>
        <v>0</v>
      </c>
      <c r="S112" s="201">
        <v>0</v>
      </c>
      <c r="T112" s="202">
        <f t="shared" si="13"/>
        <v>0</v>
      </c>
      <c r="AR112" s="23" t="s">
        <v>242</v>
      </c>
      <c r="AT112" s="23" t="s">
        <v>150</v>
      </c>
      <c r="AU112" s="23" t="s">
        <v>156</v>
      </c>
      <c r="AY112" s="23" t="s">
        <v>147</v>
      </c>
      <c r="BE112" s="203">
        <f t="shared" si="14"/>
        <v>0</v>
      </c>
      <c r="BF112" s="203">
        <f t="shared" si="15"/>
        <v>0</v>
      </c>
      <c r="BG112" s="203">
        <f t="shared" si="16"/>
        <v>0</v>
      </c>
      <c r="BH112" s="203">
        <f t="shared" si="17"/>
        <v>0</v>
      </c>
      <c r="BI112" s="203">
        <f t="shared" si="18"/>
        <v>0</v>
      </c>
      <c r="BJ112" s="23" t="s">
        <v>156</v>
      </c>
      <c r="BK112" s="203">
        <f t="shared" si="19"/>
        <v>0</v>
      </c>
      <c r="BL112" s="23" t="s">
        <v>242</v>
      </c>
      <c r="BM112" s="23" t="s">
        <v>356</v>
      </c>
    </row>
    <row r="113" spans="2:65" s="1" customFormat="1" ht="22.5" customHeight="1">
      <c r="B113" s="40"/>
      <c r="C113" s="192" t="s">
        <v>261</v>
      </c>
      <c r="D113" s="192" t="s">
        <v>150</v>
      </c>
      <c r="E113" s="193" t="s">
        <v>1059</v>
      </c>
      <c r="F113" s="194" t="s">
        <v>1060</v>
      </c>
      <c r="G113" s="195" t="s">
        <v>153</v>
      </c>
      <c r="H113" s="196">
        <v>1</v>
      </c>
      <c r="I113" s="197"/>
      <c r="J113" s="198">
        <f t="shared" si="10"/>
        <v>0</v>
      </c>
      <c r="K113" s="194" t="s">
        <v>21</v>
      </c>
      <c r="L113" s="60"/>
      <c r="M113" s="199" t="s">
        <v>21</v>
      </c>
      <c r="N113" s="200" t="s">
        <v>42</v>
      </c>
      <c r="O113" s="41"/>
      <c r="P113" s="201">
        <f t="shared" si="11"/>
        <v>0</v>
      </c>
      <c r="Q113" s="201">
        <v>0</v>
      </c>
      <c r="R113" s="201">
        <f t="shared" si="12"/>
        <v>0</v>
      </c>
      <c r="S113" s="201">
        <v>0</v>
      </c>
      <c r="T113" s="202">
        <f t="shared" si="13"/>
        <v>0</v>
      </c>
      <c r="AR113" s="23" t="s">
        <v>242</v>
      </c>
      <c r="AT113" s="23" t="s">
        <v>150</v>
      </c>
      <c r="AU113" s="23" t="s">
        <v>156</v>
      </c>
      <c r="AY113" s="23" t="s">
        <v>147</v>
      </c>
      <c r="BE113" s="203">
        <f t="shared" si="14"/>
        <v>0</v>
      </c>
      <c r="BF113" s="203">
        <f t="shared" si="15"/>
        <v>0</v>
      </c>
      <c r="BG113" s="203">
        <f t="shared" si="16"/>
        <v>0</v>
      </c>
      <c r="BH113" s="203">
        <f t="shared" si="17"/>
        <v>0</v>
      </c>
      <c r="BI113" s="203">
        <f t="shared" si="18"/>
        <v>0</v>
      </c>
      <c r="BJ113" s="23" t="s">
        <v>156</v>
      </c>
      <c r="BK113" s="203">
        <f t="shared" si="19"/>
        <v>0</v>
      </c>
      <c r="BL113" s="23" t="s">
        <v>242</v>
      </c>
      <c r="BM113" s="23" t="s">
        <v>366</v>
      </c>
    </row>
    <row r="114" spans="2:65" s="1" customFormat="1" ht="22.5" customHeight="1">
      <c r="B114" s="40"/>
      <c r="C114" s="192" t="s">
        <v>9</v>
      </c>
      <c r="D114" s="192" t="s">
        <v>150</v>
      </c>
      <c r="E114" s="193" t="s">
        <v>1061</v>
      </c>
      <c r="F114" s="194" t="s">
        <v>1062</v>
      </c>
      <c r="G114" s="195" t="s">
        <v>153</v>
      </c>
      <c r="H114" s="196">
        <v>1</v>
      </c>
      <c r="I114" s="197"/>
      <c r="J114" s="198">
        <f t="shared" si="10"/>
        <v>0</v>
      </c>
      <c r="K114" s="194" t="s">
        <v>21</v>
      </c>
      <c r="L114" s="60"/>
      <c r="M114" s="199" t="s">
        <v>21</v>
      </c>
      <c r="N114" s="200" t="s">
        <v>42</v>
      </c>
      <c r="O114" s="41"/>
      <c r="P114" s="201">
        <f t="shared" si="11"/>
        <v>0</v>
      </c>
      <c r="Q114" s="201">
        <v>0</v>
      </c>
      <c r="R114" s="201">
        <f t="shared" si="12"/>
        <v>0</v>
      </c>
      <c r="S114" s="201">
        <v>0</v>
      </c>
      <c r="T114" s="202">
        <f t="shared" si="13"/>
        <v>0</v>
      </c>
      <c r="AR114" s="23" t="s">
        <v>242</v>
      </c>
      <c r="AT114" s="23" t="s">
        <v>150</v>
      </c>
      <c r="AU114" s="23" t="s">
        <v>156</v>
      </c>
      <c r="AY114" s="23" t="s">
        <v>147</v>
      </c>
      <c r="BE114" s="203">
        <f t="shared" si="14"/>
        <v>0</v>
      </c>
      <c r="BF114" s="203">
        <f t="shared" si="15"/>
        <v>0</v>
      </c>
      <c r="BG114" s="203">
        <f t="shared" si="16"/>
        <v>0</v>
      </c>
      <c r="BH114" s="203">
        <f t="shared" si="17"/>
        <v>0</v>
      </c>
      <c r="BI114" s="203">
        <f t="shared" si="18"/>
        <v>0</v>
      </c>
      <c r="BJ114" s="23" t="s">
        <v>156</v>
      </c>
      <c r="BK114" s="203">
        <f t="shared" si="19"/>
        <v>0</v>
      </c>
      <c r="BL114" s="23" t="s">
        <v>242</v>
      </c>
      <c r="BM114" s="23" t="s">
        <v>377</v>
      </c>
    </row>
    <row r="115" spans="2:65" s="1" customFormat="1" ht="22.5" customHeight="1">
      <c r="B115" s="40"/>
      <c r="C115" s="192" t="s">
        <v>273</v>
      </c>
      <c r="D115" s="192" t="s">
        <v>150</v>
      </c>
      <c r="E115" s="193" t="s">
        <v>1063</v>
      </c>
      <c r="F115" s="194" t="s">
        <v>1064</v>
      </c>
      <c r="G115" s="195" t="s">
        <v>153</v>
      </c>
      <c r="H115" s="196">
        <v>1</v>
      </c>
      <c r="I115" s="197"/>
      <c r="J115" s="198">
        <f t="shared" si="10"/>
        <v>0</v>
      </c>
      <c r="K115" s="194" t="s">
        <v>21</v>
      </c>
      <c r="L115" s="60"/>
      <c r="M115" s="199" t="s">
        <v>21</v>
      </c>
      <c r="N115" s="200" t="s">
        <v>42</v>
      </c>
      <c r="O115" s="41"/>
      <c r="P115" s="201">
        <f t="shared" si="11"/>
        <v>0</v>
      </c>
      <c r="Q115" s="201">
        <v>0</v>
      </c>
      <c r="R115" s="201">
        <f t="shared" si="12"/>
        <v>0</v>
      </c>
      <c r="S115" s="201">
        <v>0</v>
      </c>
      <c r="T115" s="202">
        <f t="shared" si="13"/>
        <v>0</v>
      </c>
      <c r="AR115" s="23" t="s">
        <v>242</v>
      </c>
      <c r="AT115" s="23" t="s">
        <v>150</v>
      </c>
      <c r="AU115" s="23" t="s">
        <v>156</v>
      </c>
      <c r="AY115" s="23" t="s">
        <v>147</v>
      </c>
      <c r="BE115" s="203">
        <f t="shared" si="14"/>
        <v>0</v>
      </c>
      <c r="BF115" s="203">
        <f t="shared" si="15"/>
        <v>0</v>
      </c>
      <c r="BG115" s="203">
        <f t="shared" si="16"/>
        <v>0</v>
      </c>
      <c r="BH115" s="203">
        <f t="shared" si="17"/>
        <v>0</v>
      </c>
      <c r="BI115" s="203">
        <f t="shared" si="18"/>
        <v>0</v>
      </c>
      <c r="BJ115" s="23" t="s">
        <v>156</v>
      </c>
      <c r="BK115" s="203">
        <f t="shared" si="19"/>
        <v>0</v>
      </c>
      <c r="BL115" s="23" t="s">
        <v>242</v>
      </c>
      <c r="BM115" s="23" t="s">
        <v>385</v>
      </c>
    </row>
    <row r="116" spans="2:65" s="1" customFormat="1" ht="22.5" customHeight="1">
      <c r="B116" s="40"/>
      <c r="C116" s="192" t="s">
        <v>280</v>
      </c>
      <c r="D116" s="192" t="s">
        <v>150</v>
      </c>
      <c r="E116" s="193" t="s">
        <v>1065</v>
      </c>
      <c r="F116" s="194" t="s">
        <v>1066</v>
      </c>
      <c r="G116" s="195" t="s">
        <v>276</v>
      </c>
      <c r="H116" s="196">
        <v>19</v>
      </c>
      <c r="I116" s="197"/>
      <c r="J116" s="198">
        <f t="shared" si="10"/>
        <v>0</v>
      </c>
      <c r="K116" s="194" t="s">
        <v>21</v>
      </c>
      <c r="L116" s="60"/>
      <c r="M116" s="199" t="s">
        <v>21</v>
      </c>
      <c r="N116" s="200" t="s">
        <v>42</v>
      </c>
      <c r="O116" s="41"/>
      <c r="P116" s="201">
        <f t="shared" si="11"/>
        <v>0</v>
      </c>
      <c r="Q116" s="201">
        <v>0</v>
      </c>
      <c r="R116" s="201">
        <f t="shared" si="12"/>
        <v>0</v>
      </c>
      <c r="S116" s="201">
        <v>0</v>
      </c>
      <c r="T116" s="202">
        <f t="shared" si="13"/>
        <v>0</v>
      </c>
      <c r="AR116" s="23" t="s">
        <v>242</v>
      </c>
      <c r="AT116" s="23" t="s">
        <v>150</v>
      </c>
      <c r="AU116" s="23" t="s">
        <v>156</v>
      </c>
      <c r="AY116" s="23" t="s">
        <v>147</v>
      </c>
      <c r="BE116" s="203">
        <f t="shared" si="14"/>
        <v>0</v>
      </c>
      <c r="BF116" s="203">
        <f t="shared" si="15"/>
        <v>0</v>
      </c>
      <c r="BG116" s="203">
        <f t="shared" si="16"/>
        <v>0</v>
      </c>
      <c r="BH116" s="203">
        <f t="shared" si="17"/>
        <v>0</v>
      </c>
      <c r="BI116" s="203">
        <f t="shared" si="18"/>
        <v>0</v>
      </c>
      <c r="BJ116" s="23" t="s">
        <v>156</v>
      </c>
      <c r="BK116" s="203">
        <f t="shared" si="19"/>
        <v>0</v>
      </c>
      <c r="BL116" s="23" t="s">
        <v>242</v>
      </c>
      <c r="BM116" s="23" t="s">
        <v>393</v>
      </c>
    </row>
    <row r="117" spans="2:65" s="1" customFormat="1" ht="22.5" customHeight="1">
      <c r="B117" s="40"/>
      <c r="C117" s="192" t="s">
        <v>286</v>
      </c>
      <c r="D117" s="192" t="s">
        <v>150</v>
      </c>
      <c r="E117" s="193" t="s">
        <v>1067</v>
      </c>
      <c r="F117" s="194" t="s">
        <v>1068</v>
      </c>
      <c r="G117" s="195" t="s">
        <v>153</v>
      </c>
      <c r="H117" s="196">
        <v>1</v>
      </c>
      <c r="I117" s="197"/>
      <c r="J117" s="198">
        <f t="shared" si="10"/>
        <v>0</v>
      </c>
      <c r="K117" s="194" t="s">
        <v>21</v>
      </c>
      <c r="L117" s="60"/>
      <c r="M117" s="199" t="s">
        <v>21</v>
      </c>
      <c r="N117" s="200" t="s">
        <v>42</v>
      </c>
      <c r="O117" s="41"/>
      <c r="P117" s="201">
        <f t="shared" si="11"/>
        <v>0</v>
      </c>
      <c r="Q117" s="201">
        <v>0</v>
      </c>
      <c r="R117" s="201">
        <f t="shared" si="12"/>
        <v>0</v>
      </c>
      <c r="S117" s="201">
        <v>0</v>
      </c>
      <c r="T117" s="202">
        <f t="shared" si="13"/>
        <v>0</v>
      </c>
      <c r="AR117" s="23" t="s">
        <v>242</v>
      </c>
      <c r="AT117" s="23" t="s">
        <v>150</v>
      </c>
      <c r="AU117" s="23" t="s">
        <v>156</v>
      </c>
      <c r="AY117" s="23" t="s">
        <v>147</v>
      </c>
      <c r="BE117" s="203">
        <f t="shared" si="14"/>
        <v>0</v>
      </c>
      <c r="BF117" s="203">
        <f t="shared" si="15"/>
        <v>0</v>
      </c>
      <c r="BG117" s="203">
        <f t="shared" si="16"/>
        <v>0</v>
      </c>
      <c r="BH117" s="203">
        <f t="shared" si="17"/>
        <v>0</v>
      </c>
      <c r="BI117" s="203">
        <f t="shared" si="18"/>
        <v>0</v>
      </c>
      <c r="BJ117" s="23" t="s">
        <v>156</v>
      </c>
      <c r="BK117" s="203">
        <f t="shared" si="19"/>
        <v>0</v>
      </c>
      <c r="BL117" s="23" t="s">
        <v>242</v>
      </c>
      <c r="BM117" s="23" t="s">
        <v>401</v>
      </c>
    </row>
    <row r="118" spans="2:65" s="1" customFormat="1" ht="22.5" customHeight="1">
      <c r="B118" s="40"/>
      <c r="C118" s="192" t="s">
        <v>292</v>
      </c>
      <c r="D118" s="192" t="s">
        <v>150</v>
      </c>
      <c r="E118" s="193" t="s">
        <v>1069</v>
      </c>
      <c r="F118" s="194" t="s">
        <v>1070</v>
      </c>
      <c r="G118" s="195" t="s">
        <v>153</v>
      </c>
      <c r="H118" s="196">
        <v>1</v>
      </c>
      <c r="I118" s="197"/>
      <c r="J118" s="198">
        <f t="shared" si="10"/>
        <v>0</v>
      </c>
      <c r="K118" s="194" t="s">
        <v>21</v>
      </c>
      <c r="L118" s="60"/>
      <c r="M118" s="199" t="s">
        <v>21</v>
      </c>
      <c r="N118" s="200" t="s">
        <v>42</v>
      </c>
      <c r="O118" s="41"/>
      <c r="P118" s="201">
        <f t="shared" si="11"/>
        <v>0</v>
      </c>
      <c r="Q118" s="201">
        <v>0</v>
      </c>
      <c r="R118" s="201">
        <f t="shared" si="12"/>
        <v>0</v>
      </c>
      <c r="S118" s="201">
        <v>0</v>
      </c>
      <c r="T118" s="202">
        <f t="shared" si="13"/>
        <v>0</v>
      </c>
      <c r="AR118" s="23" t="s">
        <v>242</v>
      </c>
      <c r="AT118" s="23" t="s">
        <v>150</v>
      </c>
      <c r="AU118" s="23" t="s">
        <v>156</v>
      </c>
      <c r="AY118" s="23" t="s">
        <v>147</v>
      </c>
      <c r="BE118" s="203">
        <f t="shared" si="14"/>
        <v>0</v>
      </c>
      <c r="BF118" s="203">
        <f t="shared" si="15"/>
        <v>0</v>
      </c>
      <c r="BG118" s="203">
        <f t="shared" si="16"/>
        <v>0</v>
      </c>
      <c r="BH118" s="203">
        <f t="shared" si="17"/>
        <v>0</v>
      </c>
      <c r="BI118" s="203">
        <f t="shared" si="18"/>
        <v>0</v>
      </c>
      <c r="BJ118" s="23" t="s">
        <v>156</v>
      </c>
      <c r="BK118" s="203">
        <f t="shared" si="19"/>
        <v>0</v>
      </c>
      <c r="BL118" s="23" t="s">
        <v>242</v>
      </c>
      <c r="BM118" s="23" t="s">
        <v>409</v>
      </c>
    </row>
    <row r="119" spans="2:65" s="1" customFormat="1" ht="22.5" customHeight="1">
      <c r="B119" s="40"/>
      <c r="C119" s="192" t="s">
        <v>296</v>
      </c>
      <c r="D119" s="192" t="s">
        <v>150</v>
      </c>
      <c r="E119" s="193" t="s">
        <v>1071</v>
      </c>
      <c r="F119" s="194" t="s">
        <v>1072</v>
      </c>
      <c r="G119" s="195" t="s">
        <v>153</v>
      </c>
      <c r="H119" s="196">
        <v>1</v>
      </c>
      <c r="I119" s="197"/>
      <c r="J119" s="198">
        <f t="shared" si="10"/>
        <v>0</v>
      </c>
      <c r="K119" s="194" t="s">
        <v>21</v>
      </c>
      <c r="L119" s="60"/>
      <c r="M119" s="199" t="s">
        <v>21</v>
      </c>
      <c r="N119" s="200" t="s">
        <v>42</v>
      </c>
      <c r="O119" s="41"/>
      <c r="P119" s="201">
        <f t="shared" si="11"/>
        <v>0</v>
      </c>
      <c r="Q119" s="201">
        <v>0</v>
      </c>
      <c r="R119" s="201">
        <f t="shared" si="12"/>
        <v>0</v>
      </c>
      <c r="S119" s="201">
        <v>0</v>
      </c>
      <c r="T119" s="202">
        <f t="shared" si="13"/>
        <v>0</v>
      </c>
      <c r="AR119" s="23" t="s">
        <v>242</v>
      </c>
      <c r="AT119" s="23" t="s">
        <v>150</v>
      </c>
      <c r="AU119" s="23" t="s">
        <v>156</v>
      </c>
      <c r="AY119" s="23" t="s">
        <v>147</v>
      </c>
      <c r="BE119" s="203">
        <f t="shared" si="14"/>
        <v>0</v>
      </c>
      <c r="BF119" s="203">
        <f t="shared" si="15"/>
        <v>0</v>
      </c>
      <c r="BG119" s="203">
        <f t="shared" si="16"/>
        <v>0</v>
      </c>
      <c r="BH119" s="203">
        <f t="shared" si="17"/>
        <v>0</v>
      </c>
      <c r="BI119" s="203">
        <f t="shared" si="18"/>
        <v>0</v>
      </c>
      <c r="BJ119" s="23" t="s">
        <v>156</v>
      </c>
      <c r="BK119" s="203">
        <f t="shared" si="19"/>
        <v>0</v>
      </c>
      <c r="BL119" s="23" t="s">
        <v>242</v>
      </c>
      <c r="BM119" s="23" t="s">
        <v>417</v>
      </c>
    </row>
    <row r="120" spans="2:65" s="1" customFormat="1" ht="22.5" customHeight="1">
      <c r="B120" s="40"/>
      <c r="C120" s="192" t="s">
        <v>300</v>
      </c>
      <c r="D120" s="192" t="s">
        <v>150</v>
      </c>
      <c r="E120" s="193" t="s">
        <v>1073</v>
      </c>
      <c r="F120" s="194" t="s">
        <v>1074</v>
      </c>
      <c r="G120" s="195" t="s">
        <v>153</v>
      </c>
      <c r="H120" s="196">
        <v>1</v>
      </c>
      <c r="I120" s="197"/>
      <c r="J120" s="198">
        <f t="shared" si="10"/>
        <v>0</v>
      </c>
      <c r="K120" s="194" t="s">
        <v>21</v>
      </c>
      <c r="L120" s="60"/>
      <c r="M120" s="199" t="s">
        <v>21</v>
      </c>
      <c r="N120" s="200" t="s">
        <v>42</v>
      </c>
      <c r="O120" s="41"/>
      <c r="P120" s="201">
        <f t="shared" si="11"/>
        <v>0</v>
      </c>
      <c r="Q120" s="201">
        <v>0</v>
      </c>
      <c r="R120" s="201">
        <f t="shared" si="12"/>
        <v>0</v>
      </c>
      <c r="S120" s="201">
        <v>0</v>
      </c>
      <c r="T120" s="202">
        <f t="shared" si="13"/>
        <v>0</v>
      </c>
      <c r="AR120" s="23" t="s">
        <v>242</v>
      </c>
      <c r="AT120" s="23" t="s">
        <v>150</v>
      </c>
      <c r="AU120" s="23" t="s">
        <v>156</v>
      </c>
      <c r="AY120" s="23" t="s">
        <v>147</v>
      </c>
      <c r="BE120" s="203">
        <f t="shared" si="14"/>
        <v>0</v>
      </c>
      <c r="BF120" s="203">
        <f t="shared" si="15"/>
        <v>0</v>
      </c>
      <c r="BG120" s="203">
        <f t="shared" si="16"/>
        <v>0</v>
      </c>
      <c r="BH120" s="203">
        <f t="shared" si="17"/>
        <v>0</v>
      </c>
      <c r="BI120" s="203">
        <f t="shared" si="18"/>
        <v>0</v>
      </c>
      <c r="BJ120" s="23" t="s">
        <v>156</v>
      </c>
      <c r="BK120" s="203">
        <f t="shared" si="19"/>
        <v>0</v>
      </c>
      <c r="BL120" s="23" t="s">
        <v>242</v>
      </c>
      <c r="BM120" s="23" t="s">
        <v>427</v>
      </c>
    </row>
    <row r="121" spans="2:65" s="1" customFormat="1" ht="22.5" customHeight="1">
      <c r="B121" s="40"/>
      <c r="C121" s="192" t="s">
        <v>306</v>
      </c>
      <c r="D121" s="192" t="s">
        <v>150</v>
      </c>
      <c r="E121" s="193" t="s">
        <v>1075</v>
      </c>
      <c r="F121" s="194" t="s">
        <v>1076</v>
      </c>
      <c r="G121" s="195" t="s">
        <v>153</v>
      </c>
      <c r="H121" s="196">
        <v>1</v>
      </c>
      <c r="I121" s="197"/>
      <c r="J121" s="198">
        <f t="shared" si="10"/>
        <v>0</v>
      </c>
      <c r="K121" s="194" t="s">
        <v>21</v>
      </c>
      <c r="L121" s="60"/>
      <c r="M121" s="199" t="s">
        <v>21</v>
      </c>
      <c r="N121" s="200" t="s">
        <v>42</v>
      </c>
      <c r="O121" s="41"/>
      <c r="P121" s="201">
        <f t="shared" si="11"/>
        <v>0</v>
      </c>
      <c r="Q121" s="201">
        <v>0</v>
      </c>
      <c r="R121" s="201">
        <f t="shared" si="12"/>
        <v>0</v>
      </c>
      <c r="S121" s="201">
        <v>0</v>
      </c>
      <c r="T121" s="202">
        <f t="shared" si="13"/>
        <v>0</v>
      </c>
      <c r="AR121" s="23" t="s">
        <v>242</v>
      </c>
      <c r="AT121" s="23" t="s">
        <v>150</v>
      </c>
      <c r="AU121" s="23" t="s">
        <v>156</v>
      </c>
      <c r="AY121" s="23" t="s">
        <v>147</v>
      </c>
      <c r="BE121" s="203">
        <f t="shared" si="14"/>
        <v>0</v>
      </c>
      <c r="BF121" s="203">
        <f t="shared" si="15"/>
        <v>0</v>
      </c>
      <c r="BG121" s="203">
        <f t="shared" si="16"/>
        <v>0</v>
      </c>
      <c r="BH121" s="203">
        <f t="shared" si="17"/>
        <v>0</v>
      </c>
      <c r="BI121" s="203">
        <f t="shared" si="18"/>
        <v>0</v>
      </c>
      <c r="BJ121" s="23" t="s">
        <v>156</v>
      </c>
      <c r="BK121" s="203">
        <f t="shared" si="19"/>
        <v>0</v>
      </c>
      <c r="BL121" s="23" t="s">
        <v>242</v>
      </c>
      <c r="BM121" s="23" t="s">
        <v>435</v>
      </c>
    </row>
    <row r="122" spans="2:65" s="1" customFormat="1" ht="22.5" customHeight="1">
      <c r="B122" s="40"/>
      <c r="C122" s="192" t="s">
        <v>316</v>
      </c>
      <c r="D122" s="192" t="s">
        <v>150</v>
      </c>
      <c r="E122" s="193" t="s">
        <v>1077</v>
      </c>
      <c r="F122" s="194" t="s">
        <v>1078</v>
      </c>
      <c r="G122" s="195" t="s">
        <v>153</v>
      </c>
      <c r="H122" s="196">
        <v>1</v>
      </c>
      <c r="I122" s="197"/>
      <c r="J122" s="198">
        <f t="shared" si="10"/>
        <v>0</v>
      </c>
      <c r="K122" s="194" t="s">
        <v>21</v>
      </c>
      <c r="L122" s="60"/>
      <c r="M122" s="199" t="s">
        <v>21</v>
      </c>
      <c r="N122" s="200" t="s">
        <v>42</v>
      </c>
      <c r="O122" s="41"/>
      <c r="P122" s="201">
        <f t="shared" si="11"/>
        <v>0</v>
      </c>
      <c r="Q122" s="201">
        <v>0</v>
      </c>
      <c r="R122" s="201">
        <f t="shared" si="12"/>
        <v>0</v>
      </c>
      <c r="S122" s="201">
        <v>0</v>
      </c>
      <c r="T122" s="202">
        <f t="shared" si="13"/>
        <v>0</v>
      </c>
      <c r="AR122" s="23" t="s">
        <v>242</v>
      </c>
      <c r="AT122" s="23" t="s">
        <v>150</v>
      </c>
      <c r="AU122" s="23" t="s">
        <v>156</v>
      </c>
      <c r="AY122" s="23" t="s">
        <v>147</v>
      </c>
      <c r="BE122" s="203">
        <f t="shared" si="14"/>
        <v>0</v>
      </c>
      <c r="BF122" s="203">
        <f t="shared" si="15"/>
        <v>0</v>
      </c>
      <c r="BG122" s="203">
        <f t="shared" si="16"/>
        <v>0</v>
      </c>
      <c r="BH122" s="203">
        <f t="shared" si="17"/>
        <v>0</v>
      </c>
      <c r="BI122" s="203">
        <f t="shared" si="18"/>
        <v>0</v>
      </c>
      <c r="BJ122" s="23" t="s">
        <v>156</v>
      </c>
      <c r="BK122" s="203">
        <f t="shared" si="19"/>
        <v>0</v>
      </c>
      <c r="BL122" s="23" t="s">
        <v>242</v>
      </c>
      <c r="BM122" s="23" t="s">
        <v>443</v>
      </c>
    </row>
    <row r="123" spans="2:65" s="1" customFormat="1" ht="22.5" customHeight="1">
      <c r="B123" s="40"/>
      <c r="C123" s="192" t="s">
        <v>321</v>
      </c>
      <c r="D123" s="192" t="s">
        <v>150</v>
      </c>
      <c r="E123" s="193" t="s">
        <v>1079</v>
      </c>
      <c r="F123" s="194" t="s">
        <v>1080</v>
      </c>
      <c r="G123" s="195" t="s">
        <v>153</v>
      </c>
      <c r="H123" s="196">
        <v>2</v>
      </c>
      <c r="I123" s="197"/>
      <c r="J123" s="198">
        <f t="shared" si="10"/>
        <v>0</v>
      </c>
      <c r="K123" s="194" t="s">
        <v>21</v>
      </c>
      <c r="L123" s="60"/>
      <c r="M123" s="199" t="s">
        <v>21</v>
      </c>
      <c r="N123" s="200" t="s">
        <v>42</v>
      </c>
      <c r="O123" s="41"/>
      <c r="P123" s="201">
        <f t="shared" si="11"/>
        <v>0</v>
      </c>
      <c r="Q123" s="201">
        <v>0</v>
      </c>
      <c r="R123" s="201">
        <f t="shared" si="12"/>
        <v>0</v>
      </c>
      <c r="S123" s="201">
        <v>0</v>
      </c>
      <c r="T123" s="202">
        <f t="shared" si="13"/>
        <v>0</v>
      </c>
      <c r="AR123" s="23" t="s">
        <v>242</v>
      </c>
      <c r="AT123" s="23" t="s">
        <v>150</v>
      </c>
      <c r="AU123" s="23" t="s">
        <v>156</v>
      </c>
      <c r="AY123" s="23" t="s">
        <v>147</v>
      </c>
      <c r="BE123" s="203">
        <f t="shared" si="14"/>
        <v>0</v>
      </c>
      <c r="BF123" s="203">
        <f t="shared" si="15"/>
        <v>0</v>
      </c>
      <c r="BG123" s="203">
        <f t="shared" si="16"/>
        <v>0</v>
      </c>
      <c r="BH123" s="203">
        <f t="shared" si="17"/>
        <v>0</v>
      </c>
      <c r="BI123" s="203">
        <f t="shared" si="18"/>
        <v>0</v>
      </c>
      <c r="BJ123" s="23" t="s">
        <v>156</v>
      </c>
      <c r="BK123" s="203">
        <f t="shared" si="19"/>
        <v>0</v>
      </c>
      <c r="BL123" s="23" t="s">
        <v>242</v>
      </c>
      <c r="BM123" s="23" t="s">
        <v>451</v>
      </c>
    </row>
    <row r="124" spans="2:65" s="1" customFormat="1" ht="22.5" customHeight="1">
      <c r="B124" s="40"/>
      <c r="C124" s="192" t="s">
        <v>325</v>
      </c>
      <c r="D124" s="192" t="s">
        <v>150</v>
      </c>
      <c r="E124" s="193" t="s">
        <v>1081</v>
      </c>
      <c r="F124" s="194" t="s">
        <v>1082</v>
      </c>
      <c r="G124" s="195" t="s">
        <v>153</v>
      </c>
      <c r="H124" s="196">
        <v>1</v>
      </c>
      <c r="I124" s="197"/>
      <c r="J124" s="198">
        <f t="shared" si="10"/>
        <v>0</v>
      </c>
      <c r="K124" s="194" t="s">
        <v>21</v>
      </c>
      <c r="L124" s="60"/>
      <c r="M124" s="199" t="s">
        <v>21</v>
      </c>
      <c r="N124" s="200" t="s">
        <v>42</v>
      </c>
      <c r="O124" s="41"/>
      <c r="P124" s="201">
        <f t="shared" si="11"/>
        <v>0</v>
      </c>
      <c r="Q124" s="201">
        <v>0</v>
      </c>
      <c r="R124" s="201">
        <f t="shared" si="12"/>
        <v>0</v>
      </c>
      <c r="S124" s="201">
        <v>0</v>
      </c>
      <c r="T124" s="202">
        <f t="shared" si="13"/>
        <v>0</v>
      </c>
      <c r="AR124" s="23" t="s">
        <v>242</v>
      </c>
      <c r="AT124" s="23" t="s">
        <v>150</v>
      </c>
      <c r="AU124" s="23" t="s">
        <v>156</v>
      </c>
      <c r="AY124" s="23" t="s">
        <v>147</v>
      </c>
      <c r="BE124" s="203">
        <f t="shared" si="14"/>
        <v>0</v>
      </c>
      <c r="BF124" s="203">
        <f t="shared" si="15"/>
        <v>0</v>
      </c>
      <c r="BG124" s="203">
        <f t="shared" si="16"/>
        <v>0</v>
      </c>
      <c r="BH124" s="203">
        <f t="shared" si="17"/>
        <v>0</v>
      </c>
      <c r="BI124" s="203">
        <f t="shared" si="18"/>
        <v>0</v>
      </c>
      <c r="BJ124" s="23" t="s">
        <v>156</v>
      </c>
      <c r="BK124" s="203">
        <f t="shared" si="19"/>
        <v>0</v>
      </c>
      <c r="BL124" s="23" t="s">
        <v>242</v>
      </c>
      <c r="BM124" s="23" t="s">
        <v>460</v>
      </c>
    </row>
    <row r="125" spans="2:65" s="1" customFormat="1" ht="22.5" customHeight="1">
      <c r="B125" s="40"/>
      <c r="C125" s="192" t="s">
        <v>332</v>
      </c>
      <c r="D125" s="192" t="s">
        <v>150</v>
      </c>
      <c r="E125" s="193" t="s">
        <v>1083</v>
      </c>
      <c r="F125" s="194" t="s">
        <v>1084</v>
      </c>
      <c r="G125" s="195" t="s">
        <v>153</v>
      </c>
      <c r="H125" s="196">
        <v>1</v>
      </c>
      <c r="I125" s="197"/>
      <c r="J125" s="198">
        <f t="shared" si="10"/>
        <v>0</v>
      </c>
      <c r="K125" s="194" t="s">
        <v>191</v>
      </c>
      <c r="L125" s="60"/>
      <c r="M125" s="199" t="s">
        <v>21</v>
      </c>
      <c r="N125" s="200" t="s">
        <v>42</v>
      </c>
      <c r="O125" s="41"/>
      <c r="P125" s="201">
        <f t="shared" si="11"/>
        <v>0</v>
      </c>
      <c r="Q125" s="201">
        <v>1.98E-3</v>
      </c>
      <c r="R125" s="201">
        <f t="shared" si="12"/>
        <v>1.98E-3</v>
      </c>
      <c r="S125" s="201">
        <v>0</v>
      </c>
      <c r="T125" s="202">
        <f t="shared" si="13"/>
        <v>0</v>
      </c>
      <c r="AR125" s="23" t="s">
        <v>242</v>
      </c>
      <c r="AT125" s="23" t="s">
        <v>150</v>
      </c>
      <c r="AU125" s="23" t="s">
        <v>156</v>
      </c>
      <c r="AY125" s="23" t="s">
        <v>147</v>
      </c>
      <c r="BE125" s="203">
        <f t="shared" si="14"/>
        <v>0</v>
      </c>
      <c r="BF125" s="203">
        <f t="shared" si="15"/>
        <v>0</v>
      </c>
      <c r="BG125" s="203">
        <f t="shared" si="16"/>
        <v>0</v>
      </c>
      <c r="BH125" s="203">
        <f t="shared" si="17"/>
        <v>0</v>
      </c>
      <c r="BI125" s="203">
        <f t="shared" si="18"/>
        <v>0</v>
      </c>
      <c r="BJ125" s="23" t="s">
        <v>156</v>
      </c>
      <c r="BK125" s="203">
        <f t="shared" si="19"/>
        <v>0</v>
      </c>
      <c r="BL125" s="23" t="s">
        <v>242</v>
      </c>
      <c r="BM125" s="23" t="s">
        <v>1679</v>
      </c>
    </row>
    <row r="126" spans="2:65" s="1" customFormat="1" ht="22.5" customHeight="1">
      <c r="B126" s="40"/>
      <c r="C126" s="231" t="s">
        <v>338</v>
      </c>
      <c r="D126" s="231" t="s">
        <v>243</v>
      </c>
      <c r="E126" s="232" t="s">
        <v>1086</v>
      </c>
      <c r="F126" s="233" t="s">
        <v>1087</v>
      </c>
      <c r="G126" s="234" t="s">
        <v>153</v>
      </c>
      <c r="H126" s="235">
        <v>1</v>
      </c>
      <c r="I126" s="236"/>
      <c r="J126" s="237">
        <f t="shared" si="10"/>
        <v>0</v>
      </c>
      <c r="K126" s="233" t="s">
        <v>21</v>
      </c>
      <c r="L126" s="238"/>
      <c r="M126" s="239" t="s">
        <v>21</v>
      </c>
      <c r="N126" s="240" t="s">
        <v>42</v>
      </c>
      <c r="O126" s="41"/>
      <c r="P126" s="201">
        <f t="shared" si="11"/>
        <v>0</v>
      </c>
      <c r="Q126" s="201">
        <v>0</v>
      </c>
      <c r="R126" s="201">
        <f t="shared" si="12"/>
        <v>0</v>
      </c>
      <c r="S126" s="201">
        <v>0</v>
      </c>
      <c r="T126" s="202">
        <f t="shared" si="13"/>
        <v>0</v>
      </c>
      <c r="AR126" s="23" t="s">
        <v>332</v>
      </c>
      <c r="AT126" s="23" t="s">
        <v>243</v>
      </c>
      <c r="AU126" s="23" t="s">
        <v>156</v>
      </c>
      <c r="AY126" s="23" t="s">
        <v>147</v>
      </c>
      <c r="BE126" s="203">
        <f t="shared" si="14"/>
        <v>0</v>
      </c>
      <c r="BF126" s="203">
        <f t="shared" si="15"/>
        <v>0</v>
      </c>
      <c r="BG126" s="203">
        <f t="shared" si="16"/>
        <v>0</v>
      </c>
      <c r="BH126" s="203">
        <f t="shared" si="17"/>
        <v>0</v>
      </c>
      <c r="BI126" s="203">
        <f t="shared" si="18"/>
        <v>0</v>
      </c>
      <c r="BJ126" s="23" t="s">
        <v>156</v>
      </c>
      <c r="BK126" s="203">
        <f t="shared" si="19"/>
        <v>0</v>
      </c>
      <c r="BL126" s="23" t="s">
        <v>242</v>
      </c>
      <c r="BM126" s="23" t="s">
        <v>1680</v>
      </c>
    </row>
    <row r="127" spans="2:65" s="1" customFormat="1" ht="22.5" customHeight="1">
      <c r="B127" s="40"/>
      <c r="C127" s="231" t="s">
        <v>346</v>
      </c>
      <c r="D127" s="231" t="s">
        <v>243</v>
      </c>
      <c r="E127" s="232" t="s">
        <v>1456</v>
      </c>
      <c r="F127" s="233" t="s">
        <v>1681</v>
      </c>
      <c r="G127" s="234" t="s">
        <v>153</v>
      </c>
      <c r="H127" s="235">
        <v>1</v>
      </c>
      <c r="I127" s="236"/>
      <c r="J127" s="237">
        <f t="shared" si="10"/>
        <v>0</v>
      </c>
      <c r="K127" s="233" t="s">
        <v>21</v>
      </c>
      <c r="L127" s="238"/>
      <c r="M127" s="239" t="s">
        <v>21</v>
      </c>
      <c r="N127" s="240" t="s">
        <v>42</v>
      </c>
      <c r="O127" s="41"/>
      <c r="P127" s="201">
        <f t="shared" si="11"/>
        <v>0</v>
      </c>
      <c r="Q127" s="201">
        <v>0</v>
      </c>
      <c r="R127" s="201">
        <f t="shared" si="12"/>
        <v>0</v>
      </c>
      <c r="S127" s="201">
        <v>0</v>
      </c>
      <c r="T127" s="202">
        <f t="shared" si="13"/>
        <v>0</v>
      </c>
      <c r="AR127" s="23" t="s">
        <v>332</v>
      </c>
      <c r="AT127" s="23" t="s">
        <v>243</v>
      </c>
      <c r="AU127" s="23" t="s">
        <v>156</v>
      </c>
      <c r="AY127" s="23" t="s">
        <v>147</v>
      </c>
      <c r="BE127" s="203">
        <f t="shared" si="14"/>
        <v>0</v>
      </c>
      <c r="BF127" s="203">
        <f t="shared" si="15"/>
        <v>0</v>
      </c>
      <c r="BG127" s="203">
        <f t="shared" si="16"/>
        <v>0</v>
      </c>
      <c r="BH127" s="203">
        <f t="shared" si="17"/>
        <v>0</v>
      </c>
      <c r="BI127" s="203">
        <f t="shared" si="18"/>
        <v>0</v>
      </c>
      <c r="BJ127" s="23" t="s">
        <v>156</v>
      </c>
      <c r="BK127" s="203">
        <f t="shared" si="19"/>
        <v>0</v>
      </c>
      <c r="BL127" s="23" t="s">
        <v>242</v>
      </c>
      <c r="BM127" s="23" t="s">
        <v>477</v>
      </c>
    </row>
    <row r="128" spans="2:65" s="1" customFormat="1" ht="22.5" customHeight="1">
      <c r="B128" s="40"/>
      <c r="C128" s="231" t="s">
        <v>351</v>
      </c>
      <c r="D128" s="231" t="s">
        <v>243</v>
      </c>
      <c r="E128" s="232" t="s">
        <v>1089</v>
      </c>
      <c r="F128" s="233" t="s">
        <v>1090</v>
      </c>
      <c r="G128" s="234" t="s">
        <v>153</v>
      </c>
      <c r="H128" s="235">
        <v>1</v>
      </c>
      <c r="I128" s="236"/>
      <c r="J128" s="237">
        <f t="shared" si="10"/>
        <v>0</v>
      </c>
      <c r="K128" s="233" t="s">
        <v>21</v>
      </c>
      <c r="L128" s="238"/>
      <c r="M128" s="239" t="s">
        <v>21</v>
      </c>
      <c r="N128" s="240" t="s">
        <v>42</v>
      </c>
      <c r="O128" s="41"/>
      <c r="P128" s="201">
        <f t="shared" si="11"/>
        <v>0</v>
      </c>
      <c r="Q128" s="201">
        <v>0</v>
      </c>
      <c r="R128" s="201">
        <f t="shared" si="12"/>
        <v>0</v>
      </c>
      <c r="S128" s="201">
        <v>0</v>
      </c>
      <c r="T128" s="202">
        <f t="shared" si="13"/>
        <v>0</v>
      </c>
      <c r="AR128" s="23" t="s">
        <v>332</v>
      </c>
      <c r="AT128" s="23" t="s">
        <v>243</v>
      </c>
      <c r="AU128" s="23" t="s">
        <v>156</v>
      </c>
      <c r="AY128" s="23" t="s">
        <v>147</v>
      </c>
      <c r="BE128" s="203">
        <f t="shared" si="14"/>
        <v>0</v>
      </c>
      <c r="BF128" s="203">
        <f t="shared" si="15"/>
        <v>0</v>
      </c>
      <c r="BG128" s="203">
        <f t="shared" si="16"/>
        <v>0</v>
      </c>
      <c r="BH128" s="203">
        <f t="shared" si="17"/>
        <v>0</v>
      </c>
      <c r="BI128" s="203">
        <f t="shared" si="18"/>
        <v>0</v>
      </c>
      <c r="BJ128" s="23" t="s">
        <v>156</v>
      </c>
      <c r="BK128" s="203">
        <f t="shared" si="19"/>
        <v>0</v>
      </c>
      <c r="BL128" s="23" t="s">
        <v>242</v>
      </c>
      <c r="BM128" s="23" t="s">
        <v>487</v>
      </c>
    </row>
    <row r="129" spans="2:65" s="1" customFormat="1" ht="22.5" customHeight="1">
      <c r="B129" s="40"/>
      <c r="C129" s="192" t="s">
        <v>356</v>
      </c>
      <c r="D129" s="192" t="s">
        <v>150</v>
      </c>
      <c r="E129" s="193" t="s">
        <v>1454</v>
      </c>
      <c r="F129" s="194" t="s">
        <v>1455</v>
      </c>
      <c r="G129" s="195" t="s">
        <v>153</v>
      </c>
      <c r="H129" s="196">
        <v>2</v>
      </c>
      <c r="I129" s="197"/>
      <c r="J129" s="198">
        <f t="shared" si="10"/>
        <v>0</v>
      </c>
      <c r="K129" s="194" t="s">
        <v>21</v>
      </c>
      <c r="L129" s="60"/>
      <c r="M129" s="199" t="s">
        <v>21</v>
      </c>
      <c r="N129" s="200" t="s">
        <v>42</v>
      </c>
      <c r="O129" s="41"/>
      <c r="P129" s="201">
        <f t="shared" si="11"/>
        <v>0</v>
      </c>
      <c r="Q129" s="201">
        <v>0</v>
      </c>
      <c r="R129" s="201">
        <f t="shared" si="12"/>
        <v>0</v>
      </c>
      <c r="S129" s="201">
        <v>0</v>
      </c>
      <c r="T129" s="202">
        <f t="shared" si="13"/>
        <v>0</v>
      </c>
      <c r="AR129" s="23" t="s">
        <v>242</v>
      </c>
      <c r="AT129" s="23" t="s">
        <v>150</v>
      </c>
      <c r="AU129" s="23" t="s">
        <v>156</v>
      </c>
      <c r="AY129" s="23" t="s">
        <v>147</v>
      </c>
      <c r="BE129" s="203">
        <f t="shared" si="14"/>
        <v>0</v>
      </c>
      <c r="BF129" s="203">
        <f t="shared" si="15"/>
        <v>0</v>
      </c>
      <c r="BG129" s="203">
        <f t="shared" si="16"/>
        <v>0</v>
      </c>
      <c r="BH129" s="203">
        <f t="shared" si="17"/>
        <v>0</v>
      </c>
      <c r="BI129" s="203">
        <f t="shared" si="18"/>
        <v>0</v>
      </c>
      <c r="BJ129" s="23" t="s">
        <v>156</v>
      </c>
      <c r="BK129" s="203">
        <f t="shared" si="19"/>
        <v>0</v>
      </c>
      <c r="BL129" s="23" t="s">
        <v>242</v>
      </c>
      <c r="BM129" s="23" t="s">
        <v>496</v>
      </c>
    </row>
    <row r="130" spans="2:65" s="1" customFormat="1" ht="22.5" customHeight="1">
      <c r="B130" s="40"/>
      <c r="C130" s="231" t="s">
        <v>361</v>
      </c>
      <c r="D130" s="231" t="s">
        <v>243</v>
      </c>
      <c r="E130" s="232" t="s">
        <v>1091</v>
      </c>
      <c r="F130" s="233" t="s">
        <v>1092</v>
      </c>
      <c r="G130" s="234" t="s">
        <v>153</v>
      </c>
      <c r="H130" s="235">
        <v>1</v>
      </c>
      <c r="I130" s="236"/>
      <c r="J130" s="237">
        <f t="shared" si="10"/>
        <v>0</v>
      </c>
      <c r="K130" s="233" t="s">
        <v>21</v>
      </c>
      <c r="L130" s="238"/>
      <c r="M130" s="239" t="s">
        <v>21</v>
      </c>
      <c r="N130" s="240" t="s">
        <v>42</v>
      </c>
      <c r="O130" s="41"/>
      <c r="P130" s="201">
        <f t="shared" si="11"/>
        <v>0</v>
      </c>
      <c r="Q130" s="201">
        <v>0</v>
      </c>
      <c r="R130" s="201">
        <f t="shared" si="12"/>
        <v>0</v>
      </c>
      <c r="S130" s="201">
        <v>0</v>
      </c>
      <c r="T130" s="202">
        <f t="shared" si="13"/>
        <v>0</v>
      </c>
      <c r="AR130" s="23" t="s">
        <v>332</v>
      </c>
      <c r="AT130" s="23" t="s">
        <v>243</v>
      </c>
      <c r="AU130" s="23" t="s">
        <v>156</v>
      </c>
      <c r="AY130" s="23" t="s">
        <v>147</v>
      </c>
      <c r="BE130" s="203">
        <f t="shared" si="14"/>
        <v>0</v>
      </c>
      <c r="BF130" s="203">
        <f t="shared" si="15"/>
        <v>0</v>
      </c>
      <c r="BG130" s="203">
        <f t="shared" si="16"/>
        <v>0</v>
      </c>
      <c r="BH130" s="203">
        <f t="shared" si="17"/>
        <v>0</v>
      </c>
      <c r="BI130" s="203">
        <f t="shared" si="18"/>
        <v>0</v>
      </c>
      <c r="BJ130" s="23" t="s">
        <v>156</v>
      </c>
      <c r="BK130" s="203">
        <f t="shared" si="19"/>
        <v>0</v>
      </c>
      <c r="BL130" s="23" t="s">
        <v>242</v>
      </c>
      <c r="BM130" s="23" t="s">
        <v>504</v>
      </c>
    </row>
    <row r="131" spans="2:65" s="1" customFormat="1" ht="22.5" customHeight="1">
      <c r="B131" s="40"/>
      <c r="C131" s="231" t="s">
        <v>366</v>
      </c>
      <c r="D131" s="231" t="s">
        <v>243</v>
      </c>
      <c r="E131" s="232" t="s">
        <v>1093</v>
      </c>
      <c r="F131" s="233" t="s">
        <v>1094</v>
      </c>
      <c r="G131" s="234" t="s">
        <v>153</v>
      </c>
      <c r="H131" s="235">
        <v>1</v>
      </c>
      <c r="I131" s="236"/>
      <c r="J131" s="237">
        <f t="shared" si="10"/>
        <v>0</v>
      </c>
      <c r="K131" s="233" t="s">
        <v>21</v>
      </c>
      <c r="L131" s="238"/>
      <c r="M131" s="239" t="s">
        <v>21</v>
      </c>
      <c r="N131" s="240" t="s">
        <v>42</v>
      </c>
      <c r="O131" s="41"/>
      <c r="P131" s="201">
        <f t="shared" si="11"/>
        <v>0</v>
      </c>
      <c r="Q131" s="201">
        <v>0</v>
      </c>
      <c r="R131" s="201">
        <f t="shared" si="12"/>
        <v>0</v>
      </c>
      <c r="S131" s="201">
        <v>0</v>
      </c>
      <c r="T131" s="202">
        <f t="shared" si="13"/>
        <v>0</v>
      </c>
      <c r="AR131" s="23" t="s">
        <v>332</v>
      </c>
      <c r="AT131" s="23" t="s">
        <v>243</v>
      </c>
      <c r="AU131" s="23" t="s">
        <v>156</v>
      </c>
      <c r="AY131" s="23" t="s">
        <v>147</v>
      </c>
      <c r="BE131" s="203">
        <f t="shared" si="14"/>
        <v>0</v>
      </c>
      <c r="BF131" s="203">
        <f t="shared" si="15"/>
        <v>0</v>
      </c>
      <c r="BG131" s="203">
        <f t="shared" si="16"/>
        <v>0</v>
      </c>
      <c r="BH131" s="203">
        <f t="shared" si="17"/>
        <v>0</v>
      </c>
      <c r="BI131" s="203">
        <f t="shared" si="18"/>
        <v>0</v>
      </c>
      <c r="BJ131" s="23" t="s">
        <v>156</v>
      </c>
      <c r="BK131" s="203">
        <f t="shared" si="19"/>
        <v>0</v>
      </c>
      <c r="BL131" s="23" t="s">
        <v>242</v>
      </c>
      <c r="BM131" s="23" t="s">
        <v>512</v>
      </c>
    </row>
    <row r="132" spans="2:65" s="1" customFormat="1" ht="22.5" customHeight="1">
      <c r="B132" s="40"/>
      <c r="C132" s="192" t="s">
        <v>373</v>
      </c>
      <c r="D132" s="192" t="s">
        <v>150</v>
      </c>
      <c r="E132" s="193" t="s">
        <v>1458</v>
      </c>
      <c r="F132" s="194" t="s">
        <v>1459</v>
      </c>
      <c r="G132" s="195" t="s">
        <v>369</v>
      </c>
      <c r="H132" s="257"/>
      <c r="I132" s="197"/>
      <c r="J132" s="198">
        <f t="shared" si="10"/>
        <v>0</v>
      </c>
      <c r="K132" s="194" t="s">
        <v>21</v>
      </c>
      <c r="L132" s="60"/>
      <c r="M132" s="199" t="s">
        <v>21</v>
      </c>
      <c r="N132" s="200" t="s">
        <v>42</v>
      </c>
      <c r="O132" s="41"/>
      <c r="P132" s="201">
        <f t="shared" si="11"/>
        <v>0</v>
      </c>
      <c r="Q132" s="201">
        <v>0</v>
      </c>
      <c r="R132" s="201">
        <f t="shared" si="12"/>
        <v>0</v>
      </c>
      <c r="S132" s="201">
        <v>0</v>
      </c>
      <c r="T132" s="202">
        <f t="shared" si="13"/>
        <v>0</v>
      </c>
      <c r="AR132" s="23" t="s">
        <v>242</v>
      </c>
      <c r="AT132" s="23" t="s">
        <v>150</v>
      </c>
      <c r="AU132" s="23" t="s">
        <v>156</v>
      </c>
      <c r="AY132" s="23" t="s">
        <v>147</v>
      </c>
      <c r="BE132" s="203">
        <f t="shared" si="14"/>
        <v>0</v>
      </c>
      <c r="BF132" s="203">
        <f t="shared" si="15"/>
        <v>0</v>
      </c>
      <c r="BG132" s="203">
        <f t="shared" si="16"/>
        <v>0</v>
      </c>
      <c r="BH132" s="203">
        <f t="shared" si="17"/>
        <v>0</v>
      </c>
      <c r="BI132" s="203">
        <f t="shared" si="18"/>
        <v>0</v>
      </c>
      <c r="BJ132" s="23" t="s">
        <v>156</v>
      </c>
      <c r="BK132" s="203">
        <f t="shared" si="19"/>
        <v>0</v>
      </c>
      <c r="BL132" s="23" t="s">
        <v>242</v>
      </c>
      <c r="BM132" s="23" t="s">
        <v>520</v>
      </c>
    </row>
    <row r="133" spans="2:65" s="10" customFormat="1" ht="29.85" customHeight="1">
      <c r="B133" s="175"/>
      <c r="C133" s="176"/>
      <c r="D133" s="189" t="s">
        <v>69</v>
      </c>
      <c r="E133" s="190" t="s">
        <v>1098</v>
      </c>
      <c r="F133" s="190" t="s">
        <v>1099</v>
      </c>
      <c r="G133" s="176"/>
      <c r="H133" s="176"/>
      <c r="I133" s="179"/>
      <c r="J133" s="191">
        <f>BK133</f>
        <v>0</v>
      </c>
      <c r="K133" s="176"/>
      <c r="L133" s="181"/>
      <c r="M133" s="182"/>
      <c r="N133" s="183"/>
      <c r="O133" s="183"/>
      <c r="P133" s="184">
        <f>SUM(P134:P135)</f>
        <v>0</v>
      </c>
      <c r="Q133" s="183"/>
      <c r="R133" s="184">
        <f>SUM(R134:R135)</f>
        <v>0</v>
      </c>
      <c r="S133" s="183"/>
      <c r="T133" s="185">
        <f>SUM(T134:T135)</f>
        <v>0</v>
      </c>
      <c r="AR133" s="186" t="s">
        <v>78</v>
      </c>
      <c r="AT133" s="187" t="s">
        <v>69</v>
      </c>
      <c r="AU133" s="187" t="s">
        <v>78</v>
      </c>
      <c r="AY133" s="186" t="s">
        <v>147</v>
      </c>
      <c r="BK133" s="188">
        <f>SUM(BK134:BK135)</f>
        <v>0</v>
      </c>
    </row>
    <row r="134" spans="2:65" s="1" customFormat="1" ht="31.5" customHeight="1">
      <c r="B134" s="40"/>
      <c r="C134" s="192" t="s">
        <v>377</v>
      </c>
      <c r="D134" s="192" t="s">
        <v>150</v>
      </c>
      <c r="E134" s="193" t="s">
        <v>1100</v>
      </c>
      <c r="F134" s="194" t="s">
        <v>1101</v>
      </c>
      <c r="G134" s="195" t="s">
        <v>359</v>
      </c>
      <c r="H134" s="196">
        <v>24</v>
      </c>
      <c r="I134" s="197"/>
      <c r="J134" s="198">
        <f>ROUND(I134*H134,2)</f>
        <v>0</v>
      </c>
      <c r="K134" s="194" t="s">
        <v>21</v>
      </c>
      <c r="L134" s="60"/>
      <c r="M134" s="199" t="s">
        <v>21</v>
      </c>
      <c r="N134" s="200" t="s">
        <v>42</v>
      </c>
      <c r="O134" s="41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3" t="s">
        <v>155</v>
      </c>
      <c r="AT134" s="23" t="s">
        <v>150</v>
      </c>
      <c r="AU134" s="23" t="s">
        <v>156</v>
      </c>
      <c r="AY134" s="23" t="s">
        <v>147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3" t="s">
        <v>156</v>
      </c>
      <c r="BK134" s="203">
        <f>ROUND(I134*H134,2)</f>
        <v>0</v>
      </c>
      <c r="BL134" s="23" t="s">
        <v>155</v>
      </c>
      <c r="BM134" s="23" t="s">
        <v>528</v>
      </c>
    </row>
    <row r="135" spans="2:65" s="1" customFormat="1" ht="22.5" customHeight="1">
      <c r="B135" s="40"/>
      <c r="C135" s="192" t="s">
        <v>381</v>
      </c>
      <c r="D135" s="192" t="s">
        <v>150</v>
      </c>
      <c r="E135" s="193" t="s">
        <v>1102</v>
      </c>
      <c r="F135" s="194" t="s">
        <v>1103</v>
      </c>
      <c r="G135" s="195" t="s">
        <v>359</v>
      </c>
      <c r="H135" s="196">
        <v>16</v>
      </c>
      <c r="I135" s="197"/>
      <c r="J135" s="198">
        <f>ROUND(I135*H135,2)</f>
        <v>0</v>
      </c>
      <c r="K135" s="194" t="s">
        <v>21</v>
      </c>
      <c r="L135" s="60"/>
      <c r="M135" s="199" t="s">
        <v>21</v>
      </c>
      <c r="N135" s="200" t="s">
        <v>42</v>
      </c>
      <c r="O135" s="41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3" t="s">
        <v>155</v>
      </c>
      <c r="AT135" s="23" t="s">
        <v>150</v>
      </c>
      <c r="AU135" s="23" t="s">
        <v>156</v>
      </c>
      <c r="AY135" s="23" t="s">
        <v>147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3" t="s">
        <v>156</v>
      </c>
      <c r="BK135" s="203">
        <f>ROUND(I135*H135,2)</f>
        <v>0</v>
      </c>
      <c r="BL135" s="23" t="s">
        <v>155</v>
      </c>
      <c r="BM135" s="23" t="s">
        <v>536</v>
      </c>
    </row>
    <row r="136" spans="2:65" s="10" customFormat="1" ht="29.85" customHeight="1">
      <c r="B136" s="175"/>
      <c r="C136" s="176"/>
      <c r="D136" s="189" t="s">
        <v>69</v>
      </c>
      <c r="E136" s="190" t="s">
        <v>1104</v>
      </c>
      <c r="F136" s="190" t="s">
        <v>1460</v>
      </c>
      <c r="G136" s="176"/>
      <c r="H136" s="176"/>
      <c r="I136" s="179"/>
      <c r="J136" s="191">
        <f>BK136</f>
        <v>0</v>
      </c>
      <c r="K136" s="176"/>
      <c r="L136" s="181"/>
      <c r="M136" s="182"/>
      <c r="N136" s="183"/>
      <c r="O136" s="183"/>
      <c r="P136" s="184">
        <f>SUM(P137:P145)</f>
        <v>0</v>
      </c>
      <c r="Q136" s="183"/>
      <c r="R136" s="184">
        <f>SUM(R137:R145)</f>
        <v>0</v>
      </c>
      <c r="S136" s="183"/>
      <c r="T136" s="185">
        <f>SUM(T137:T145)</f>
        <v>0</v>
      </c>
      <c r="AR136" s="186" t="s">
        <v>156</v>
      </c>
      <c r="AT136" s="187" t="s">
        <v>69</v>
      </c>
      <c r="AU136" s="187" t="s">
        <v>78</v>
      </c>
      <c r="AY136" s="186" t="s">
        <v>147</v>
      </c>
      <c r="BK136" s="188">
        <f>SUM(BK137:BK145)</f>
        <v>0</v>
      </c>
    </row>
    <row r="137" spans="2:65" s="1" customFormat="1" ht="22.5" customHeight="1">
      <c r="B137" s="40"/>
      <c r="C137" s="192" t="s">
        <v>385</v>
      </c>
      <c r="D137" s="192" t="s">
        <v>150</v>
      </c>
      <c r="E137" s="193" t="s">
        <v>1106</v>
      </c>
      <c r="F137" s="194" t="s">
        <v>1107</v>
      </c>
      <c r="G137" s="195" t="s">
        <v>153</v>
      </c>
      <c r="H137" s="196">
        <v>1</v>
      </c>
      <c r="I137" s="197"/>
      <c r="J137" s="198">
        <f t="shared" ref="J137:J145" si="20">ROUND(I137*H137,2)</f>
        <v>0</v>
      </c>
      <c r="K137" s="194" t="s">
        <v>21</v>
      </c>
      <c r="L137" s="60"/>
      <c r="M137" s="199" t="s">
        <v>21</v>
      </c>
      <c r="N137" s="200" t="s">
        <v>42</v>
      </c>
      <c r="O137" s="41"/>
      <c r="P137" s="201">
        <f t="shared" ref="P137:P145" si="21">O137*H137</f>
        <v>0</v>
      </c>
      <c r="Q137" s="201">
        <v>0</v>
      </c>
      <c r="R137" s="201">
        <f t="shared" ref="R137:R145" si="22">Q137*H137</f>
        <v>0</v>
      </c>
      <c r="S137" s="201">
        <v>0</v>
      </c>
      <c r="T137" s="202">
        <f t="shared" ref="T137:T145" si="23">S137*H137</f>
        <v>0</v>
      </c>
      <c r="AR137" s="23" t="s">
        <v>242</v>
      </c>
      <c r="AT137" s="23" t="s">
        <v>150</v>
      </c>
      <c r="AU137" s="23" t="s">
        <v>156</v>
      </c>
      <c r="AY137" s="23" t="s">
        <v>147</v>
      </c>
      <c r="BE137" s="203">
        <f t="shared" ref="BE137:BE145" si="24">IF(N137="základní",J137,0)</f>
        <v>0</v>
      </c>
      <c r="BF137" s="203">
        <f t="shared" ref="BF137:BF145" si="25">IF(N137="snížená",J137,0)</f>
        <v>0</v>
      </c>
      <c r="BG137" s="203">
        <f t="shared" ref="BG137:BG145" si="26">IF(N137="zákl. přenesená",J137,0)</f>
        <v>0</v>
      </c>
      <c r="BH137" s="203">
        <f t="shared" ref="BH137:BH145" si="27">IF(N137="sníž. přenesená",J137,0)</f>
        <v>0</v>
      </c>
      <c r="BI137" s="203">
        <f t="shared" ref="BI137:BI145" si="28">IF(N137="nulová",J137,0)</f>
        <v>0</v>
      </c>
      <c r="BJ137" s="23" t="s">
        <v>156</v>
      </c>
      <c r="BK137" s="203">
        <f t="shared" ref="BK137:BK145" si="29">ROUND(I137*H137,2)</f>
        <v>0</v>
      </c>
      <c r="BL137" s="23" t="s">
        <v>242</v>
      </c>
      <c r="BM137" s="23" t="s">
        <v>544</v>
      </c>
    </row>
    <row r="138" spans="2:65" s="1" customFormat="1" ht="22.5" customHeight="1">
      <c r="B138" s="40"/>
      <c r="C138" s="231" t="s">
        <v>389</v>
      </c>
      <c r="D138" s="231" t="s">
        <v>243</v>
      </c>
      <c r="E138" s="232" t="s">
        <v>1108</v>
      </c>
      <c r="F138" s="233" t="s">
        <v>1109</v>
      </c>
      <c r="G138" s="234" t="s">
        <v>153</v>
      </c>
      <c r="H138" s="235">
        <v>1</v>
      </c>
      <c r="I138" s="236"/>
      <c r="J138" s="237">
        <f t="shared" si="20"/>
        <v>0</v>
      </c>
      <c r="K138" s="233" t="s">
        <v>21</v>
      </c>
      <c r="L138" s="238"/>
      <c r="M138" s="239" t="s">
        <v>21</v>
      </c>
      <c r="N138" s="240" t="s">
        <v>42</v>
      </c>
      <c r="O138" s="41"/>
      <c r="P138" s="201">
        <f t="shared" si="21"/>
        <v>0</v>
      </c>
      <c r="Q138" s="201">
        <v>0</v>
      </c>
      <c r="R138" s="201">
        <f t="shared" si="22"/>
        <v>0</v>
      </c>
      <c r="S138" s="201">
        <v>0</v>
      </c>
      <c r="T138" s="202">
        <f t="shared" si="23"/>
        <v>0</v>
      </c>
      <c r="AR138" s="23" t="s">
        <v>332</v>
      </c>
      <c r="AT138" s="23" t="s">
        <v>243</v>
      </c>
      <c r="AU138" s="23" t="s">
        <v>156</v>
      </c>
      <c r="AY138" s="23" t="s">
        <v>147</v>
      </c>
      <c r="BE138" s="203">
        <f t="shared" si="24"/>
        <v>0</v>
      </c>
      <c r="BF138" s="203">
        <f t="shared" si="25"/>
        <v>0</v>
      </c>
      <c r="BG138" s="203">
        <f t="shared" si="26"/>
        <v>0</v>
      </c>
      <c r="BH138" s="203">
        <f t="shared" si="27"/>
        <v>0</v>
      </c>
      <c r="BI138" s="203">
        <f t="shared" si="28"/>
        <v>0</v>
      </c>
      <c r="BJ138" s="23" t="s">
        <v>156</v>
      </c>
      <c r="BK138" s="203">
        <f t="shared" si="29"/>
        <v>0</v>
      </c>
      <c r="BL138" s="23" t="s">
        <v>242</v>
      </c>
      <c r="BM138" s="23" t="s">
        <v>552</v>
      </c>
    </row>
    <row r="139" spans="2:65" s="1" customFormat="1" ht="22.5" customHeight="1">
      <c r="B139" s="40"/>
      <c r="C139" s="231" t="s">
        <v>393</v>
      </c>
      <c r="D139" s="231" t="s">
        <v>243</v>
      </c>
      <c r="E139" s="232" t="s">
        <v>1110</v>
      </c>
      <c r="F139" s="233" t="s">
        <v>1111</v>
      </c>
      <c r="G139" s="234" t="s">
        <v>153</v>
      </c>
      <c r="H139" s="235">
        <v>1</v>
      </c>
      <c r="I139" s="236"/>
      <c r="J139" s="237">
        <f t="shared" si="20"/>
        <v>0</v>
      </c>
      <c r="K139" s="233" t="s">
        <v>21</v>
      </c>
      <c r="L139" s="238"/>
      <c r="M139" s="239" t="s">
        <v>21</v>
      </c>
      <c r="N139" s="240" t="s">
        <v>42</v>
      </c>
      <c r="O139" s="41"/>
      <c r="P139" s="201">
        <f t="shared" si="21"/>
        <v>0</v>
      </c>
      <c r="Q139" s="201">
        <v>0</v>
      </c>
      <c r="R139" s="201">
        <f t="shared" si="22"/>
        <v>0</v>
      </c>
      <c r="S139" s="201">
        <v>0</v>
      </c>
      <c r="T139" s="202">
        <f t="shared" si="23"/>
        <v>0</v>
      </c>
      <c r="AR139" s="23" t="s">
        <v>332</v>
      </c>
      <c r="AT139" s="23" t="s">
        <v>243</v>
      </c>
      <c r="AU139" s="23" t="s">
        <v>156</v>
      </c>
      <c r="AY139" s="23" t="s">
        <v>147</v>
      </c>
      <c r="BE139" s="203">
        <f t="shared" si="24"/>
        <v>0</v>
      </c>
      <c r="BF139" s="203">
        <f t="shared" si="25"/>
        <v>0</v>
      </c>
      <c r="BG139" s="203">
        <f t="shared" si="26"/>
        <v>0</v>
      </c>
      <c r="BH139" s="203">
        <f t="shared" si="27"/>
        <v>0</v>
      </c>
      <c r="BI139" s="203">
        <f t="shared" si="28"/>
        <v>0</v>
      </c>
      <c r="BJ139" s="23" t="s">
        <v>156</v>
      </c>
      <c r="BK139" s="203">
        <f t="shared" si="29"/>
        <v>0</v>
      </c>
      <c r="BL139" s="23" t="s">
        <v>242</v>
      </c>
      <c r="BM139" s="23" t="s">
        <v>560</v>
      </c>
    </row>
    <row r="140" spans="2:65" s="1" customFormat="1" ht="31.5" customHeight="1">
      <c r="B140" s="40"/>
      <c r="C140" s="231" t="s">
        <v>397</v>
      </c>
      <c r="D140" s="231" t="s">
        <v>243</v>
      </c>
      <c r="E140" s="232" t="s">
        <v>1112</v>
      </c>
      <c r="F140" s="233" t="s">
        <v>1113</v>
      </c>
      <c r="G140" s="234" t="s">
        <v>153</v>
      </c>
      <c r="H140" s="235">
        <v>1</v>
      </c>
      <c r="I140" s="236"/>
      <c r="J140" s="237">
        <f t="shared" si="20"/>
        <v>0</v>
      </c>
      <c r="K140" s="233" t="s">
        <v>21</v>
      </c>
      <c r="L140" s="238"/>
      <c r="M140" s="239" t="s">
        <v>21</v>
      </c>
      <c r="N140" s="240" t="s">
        <v>42</v>
      </c>
      <c r="O140" s="41"/>
      <c r="P140" s="201">
        <f t="shared" si="21"/>
        <v>0</v>
      </c>
      <c r="Q140" s="201">
        <v>0</v>
      </c>
      <c r="R140" s="201">
        <f t="shared" si="22"/>
        <v>0</v>
      </c>
      <c r="S140" s="201">
        <v>0</v>
      </c>
      <c r="T140" s="202">
        <f t="shared" si="23"/>
        <v>0</v>
      </c>
      <c r="AR140" s="23" t="s">
        <v>332</v>
      </c>
      <c r="AT140" s="23" t="s">
        <v>243</v>
      </c>
      <c r="AU140" s="23" t="s">
        <v>156</v>
      </c>
      <c r="AY140" s="23" t="s">
        <v>147</v>
      </c>
      <c r="BE140" s="203">
        <f t="shared" si="24"/>
        <v>0</v>
      </c>
      <c r="BF140" s="203">
        <f t="shared" si="25"/>
        <v>0</v>
      </c>
      <c r="BG140" s="203">
        <f t="shared" si="26"/>
        <v>0</v>
      </c>
      <c r="BH140" s="203">
        <f t="shared" si="27"/>
        <v>0</v>
      </c>
      <c r="BI140" s="203">
        <f t="shared" si="28"/>
        <v>0</v>
      </c>
      <c r="BJ140" s="23" t="s">
        <v>156</v>
      </c>
      <c r="BK140" s="203">
        <f t="shared" si="29"/>
        <v>0</v>
      </c>
      <c r="BL140" s="23" t="s">
        <v>242</v>
      </c>
      <c r="BM140" s="23" t="s">
        <v>568</v>
      </c>
    </row>
    <row r="141" spans="2:65" s="1" customFormat="1" ht="22.5" customHeight="1">
      <c r="B141" s="40"/>
      <c r="C141" s="231" t="s">
        <v>401</v>
      </c>
      <c r="D141" s="231" t="s">
        <v>243</v>
      </c>
      <c r="E141" s="232" t="s">
        <v>1114</v>
      </c>
      <c r="F141" s="233" t="s">
        <v>1115</v>
      </c>
      <c r="G141" s="234" t="s">
        <v>153</v>
      </c>
      <c r="H141" s="235">
        <v>1</v>
      </c>
      <c r="I141" s="236"/>
      <c r="J141" s="237">
        <f t="shared" si="20"/>
        <v>0</v>
      </c>
      <c r="K141" s="233" t="s">
        <v>21</v>
      </c>
      <c r="L141" s="238"/>
      <c r="M141" s="239" t="s">
        <v>21</v>
      </c>
      <c r="N141" s="240" t="s">
        <v>42</v>
      </c>
      <c r="O141" s="41"/>
      <c r="P141" s="201">
        <f t="shared" si="21"/>
        <v>0</v>
      </c>
      <c r="Q141" s="201">
        <v>0</v>
      </c>
      <c r="R141" s="201">
        <f t="shared" si="22"/>
        <v>0</v>
      </c>
      <c r="S141" s="201">
        <v>0</v>
      </c>
      <c r="T141" s="202">
        <f t="shared" si="23"/>
        <v>0</v>
      </c>
      <c r="AR141" s="23" t="s">
        <v>332</v>
      </c>
      <c r="AT141" s="23" t="s">
        <v>243</v>
      </c>
      <c r="AU141" s="23" t="s">
        <v>156</v>
      </c>
      <c r="AY141" s="23" t="s">
        <v>147</v>
      </c>
      <c r="BE141" s="203">
        <f t="shared" si="24"/>
        <v>0</v>
      </c>
      <c r="BF141" s="203">
        <f t="shared" si="25"/>
        <v>0</v>
      </c>
      <c r="BG141" s="203">
        <f t="shared" si="26"/>
        <v>0</v>
      </c>
      <c r="BH141" s="203">
        <f t="shared" si="27"/>
        <v>0</v>
      </c>
      <c r="BI141" s="203">
        <f t="shared" si="28"/>
        <v>0</v>
      </c>
      <c r="BJ141" s="23" t="s">
        <v>156</v>
      </c>
      <c r="BK141" s="203">
        <f t="shared" si="29"/>
        <v>0</v>
      </c>
      <c r="BL141" s="23" t="s">
        <v>242</v>
      </c>
      <c r="BM141" s="23" t="s">
        <v>578</v>
      </c>
    </row>
    <row r="142" spans="2:65" s="1" customFormat="1" ht="31.5" customHeight="1">
      <c r="B142" s="40"/>
      <c r="C142" s="231" t="s">
        <v>405</v>
      </c>
      <c r="D142" s="231" t="s">
        <v>243</v>
      </c>
      <c r="E142" s="232" t="s">
        <v>1116</v>
      </c>
      <c r="F142" s="233" t="s">
        <v>1117</v>
      </c>
      <c r="G142" s="234" t="s">
        <v>153</v>
      </c>
      <c r="H142" s="235">
        <v>1</v>
      </c>
      <c r="I142" s="236"/>
      <c r="J142" s="237">
        <f t="shared" si="20"/>
        <v>0</v>
      </c>
      <c r="K142" s="233" t="s">
        <v>21</v>
      </c>
      <c r="L142" s="238"/>
      <c r="M142" s="239" t="s">
        <v>21</v>
      </c>
      <c r="N142" s="240" t="s">
        <v>42</v>
      </c>
      <c r="O142" s="41"/>
      <c r="P142" s="201">
        <f t="shared" si="21"/>
        <v>0</v>
      </c>
      <c r="Q142" s="201">
        <v>0</v>
      </c>
      <c r="R142" s="201">
        <f t="shared" si="22"/>
        <v>0</v>
      </c>
      <c r="S142" s="201">
        <v>0</v>
      </c>
      <c r="T142" s="202">
        <f t="shared" si="23"/>
        <v>0</v>
      </c>
      <c r="AR142" s="23" t="s">
        <v>332</v>
      </c>
      <c r="AT142" s="23" t="s">
        <v>243</v>
      </c>
      <c r="AU142" s="23" t="s">
        <v>156</v>
      </c>
      <c r="AY142" s="23" t="s">
        <v>147</v>
      </c>
      <c r="BE142" s="203">
        <f t="shared" si="24"/>
        <v>0</v>
      </c>
      <c r="BF142" s="203">
        <f t="shared" si="25"/>
        <v>0</v>
      </c>
      <c r="BG142" s="203">
        <f t="shared" si="26"/>
        <v>0</v>
      </c>
      <c r="BH142" s="203">
        <f t="shared" si="27"/>
        <v>0</v>
      </c>
      <c r="BI142" s="203">
        <f t="shared" si="28"/>
        <v>0</v>
      </c>
      <c r="BJ142" s="23" t="s">
        <v>156</v>
      </c>
      <c r="BK142" s="203">
        <f t="shared" si="29"/>
        <v>0</v>
      </c>
      <c r="BL142" s="23" t="s">
        <v>242</v>
      </c>
      <c r="BM142" s="23" t="s">
        <v>586</v>
      </c>
    </row>
    <row r="143" spans="2:65" s="1" customFormat="1" ht="22.5" customHeight="1">
      <c r="B143" s="40"/>
      <c r="C143" s="231" t="s">
        <v>409</v>
      </c>
      <c r="D143" s="231" t="s">
        <v>243</v>
      </c>
      <c r="E143" s="232" t="s">
        <v>1118</v>
      </c>
      <c r="F143" s="233" t="s">
        <v>1119</v>
      </c>
      <c r="G143" s="234" t="s">
        <v>153</v>
      </c>
      <c r="H143" s="235">
        <v>1</v>
      </c>
      <c r="I143" s="236"/>
      <c r="J143" s="237">
        <f t="shared" si="20"/>
        <v>0</v>
      </c>
      <c r="K143" s="233" t="s">
        <v>21</v>
      </c>
      <c r="L143" s="238"/>
      <c r="M143" s="239" t="s">
        <v>21</v>
      </c>
      <c r="N143" s="240" t="s">
        <v>42</v>
      </c>
      <c r="O143" s="41"/>
      <c r="P143" s="201">
        <f t="shared" si="21"/>
        <v>0</v>
      </c>
      <c r="Q143" s="201">
        <v>0</v>
      </c>
      <c r="R143" s="201">
        <f t="shared" si="22"/>
        <v>0</v>
      </c>
      <c r="S143" s="201">
        <v>0</v>
      </c>
      <c r="T143" s="202">
        <f t="shared" si="23"/>
        <v>0</v>
      </c>
      <c r="AR143" s="23" t="s">
        <v>332</v>
      </c>
      <c r="AT143" s="23" t="s">
        <v>243</v>
      </c>
      <c r="AU143" s="23" t="s">
        <v>156</v>
      </c>
      <c r="AY143" s="23" t="s">
        <v>147</v>
      </c>
      <c r="BE143" s="203">
        <f t="shared" si="24"/>
        <v>0</v>
      </c>
      <c r="BF143" s="203">
        <f t="shared" si="25"/>
        <v>0</v>
      </c>
      <c r="BG143" s="203">
        <f t="shared" si="26"/>
        <v>0</v>
      </c>
      <c r="BH143" s="203">
        <f t="shared" si="27"/>
        <v>0</v>
      </c>
      <c r="BI143" s="203">
        <f t="shared" si="28"/>
        <v>0</v>
      </c>
      <c r="BJ143" s="23" t="s">
        <v>156</v>
      </c>
      <c r="BK143" s="203">
        <f t="shared" si="29"/>
        <v>0</v>
      </c>
      <c r="BL143" s="23" t="s">
        <v>242</v>
      </c>
      <c r="BM143" s="23" t="s">
        <v>594</v>
      </c>
    </row>
    <row r="144" spans="2:65" s="1" customFormat="1" ht="22.5" customHeight="1">
      <c r="B144" s="40"/>
      <c r="C144" s="231" t="s">
        <v>413</v>
      </c>
      <c r="D144" s="231" t="s">
        <v>243</v>
      </c>
      <c r="E144" s="232" t="s">
        <v>1120</v>
      </c>
      <c r="F144" s="233" t="s">
        <v>1121</v>
      </c>
      <c r="G144" s="234" t="s">
        <v>153</v>
      </c>
      <c r="H144" s="235">
        <v>1</v>
      </c>
      <c r="I144" s="236"/>
      <c r="J144" s="237">
        <f t="shared" si="20"/>
        <v>0</v>
      </c>
      <c r="K144" s="233" t="s">
        <v>21</v>
      </c>
      <c r="L144" s="238"/>
      <c r="M144" s="239" t="s">
        <v>21</v>
      </c>
      <c r="N144" s="240" t="s">
        <v>42</v>
      </c>
      <c r="O144" s="41"/>
      <c r="P144" s="201">
        <f t="shared" si="21"/>
        <v>0</v>
      </c>
      <c r="Q144" s="201">
        <v>0</v>
      </c>
      <c r="R144" s="201">
        <f t="shared" si="22"/>
        <v>0</v>
      </c>
      <c r="S144" s="201">
        <v>0</v>
      </c>
      <c r="T144" s="202">
        <f t="shared" si="23"/>
        <v>0</v>
      </c>
      <c r="AR144" s="23" t="s">
        <v>332</v>
      </c>
      <c r="AT144" s="23" t="s">
        <v>243</v>
      </c>
      <c r="AU144" s="23" t="s">
        <v>156</v>
      </c>
      <c r="AY144" s="23" t="s">
        <v>147</v>
      </c>
      <c r="BE144" s="203">
        <f t="shared" si="24"/>
        <v>0</v>
      </c>
      <c r="BF144" s="203">
        <f t="shared" si="25"/>
        <v>0</v>
      </c>
      <c r="BG144" s="203">
        <f t="shared" si="26"/>
        <v>0</v>
      </c>
      <c r="BH144" s="203">
        <f t="shared" si="27"/>
        <v>0</v>
      </c>
      <c r="BI144" s="203">
        <f t="shared" si="28"/>
        <v>0</v>
      </c>
      <c r="BJ144" s="23" t="s">
        <v>156</v>
      </c>
      <c r="BK144" s="203">
        <f t="shared" si="29"/>
        <v>0</v>
      </c>
      <c r="BL144" s="23" t="s">
        <v>242</v>
      </c>
      <c r="BM144" s="23" t="s">
        <v>602</v>
      </c>
    </row>
    <row r="145" spans="2:65" s="1" customFormat="1" ht="22.5" customHeight="1">
      <c r="B145" s="40"/>
      <c r="C145" s="192" t="s">
        <v>417</v>
      </c>
      <c r="D145" s="192" t="s">
        <v>150</v>
      </c>
      <c r="E145" s="193" t="s">
        <v>1461</v>
      </c>
      <c r="F145" s="194" t="s">
        <v>1462</v>
      </c>
      <c r="G145" s="195" t="s">
        <v>369</v>
      </c>
      <c r="H145" s="257"/>
      <c r="I145" s="197"/>
      <c r="J145" s="198">
        <f t="shared" si="20"/>
        <v>0</v>
      </c>
      <c r="K145" s="194" t="s">
        <v>21</v>
      </c>
      <c r="L145" s="60"/>
      <c r="M145" s="199" t="s">
        <v>21</v>
      </c>
      <c r="N145" s="200" t="s">
        <v>42</v>
      </c>
      <c r="O145" s="41"/>
      <c r="P145" s="201">
        <f t="shared" si="21"/>
        <v>0</v>
      </c>
      <c r="Q145" s="201">
        <v>0</v>
      </c>
      <c r="R145" s="201">
        <f t="shared" si="22"/>
        <v>0</v>
      </c>
      <c r="S145" s="201">
        <v>0</v>
      </c>
      <c r="T145" s="202">
        <f t="shared" si="23"/>
        <v>0</v>
      </c>
      <c r="AR145" s="23" t="s">
        <v>242</v>
      </c>
      <c r="AT145" s="23" t="s">
        <v>150</v>
      </c>
      <c r="AU145" s="23" t="s">
        <v>156</v>
      </c>
      <c r="AY145" s="23" t="s">
        <v>147</v>
      </c>
      <c r="BE145" s="203">
        <f t="shared" si="24"/>
        <v>0</v>
      </c>
      <c r="BF145" s="203">
        <f t="shared" si="25"/>
        <v>0</v>
      </c>
      <c r="BG145" s="203">
        <f t="shared" si="26"/>
        <v>0</v>
      </c>
      <c r="BH145" s="203">
        <f t="shared" si="27"/>
        <v>0</v>
      </c>
      <c r="BI145" s="203">
        <f t="shared" si="28"/>
        <v>0</v>
      </c>
      <c r="BJ145" s="23" t="s">
        <v>156</v>
      </c>
      <c r="BK145" s="203">
        <f t="shared" si="29"/>
        <v>0</v>
      </c>
      <c r="BL145" s="23" t="s">
        <v>242</v>
      </c>
      <c r="BM145" s="23" t="s">
        <v>610</v>
      </c>
    </row>
    <row r="146" spans="2:65" s="10" customFormat="1" ht="29.85" customHeight="1">
      <c r="B146" s="175"/>
      <c r="C146" s="176"/>
      <c r="D146" s="189" t="s">
        <v>69</v>
      </c>
      <c r="E146" s="190" t="s">
        <v>1125</v>
      </c>
      <c r="F146" s="190" t="s">
        <v>1463</v>
      </c>
      <c r="G146" s="176"/>
      <c r="H146" s="176"/>
      <c r="I146" s="179"/>
      <c r="J146" s="191">
        <f>BK146</f>
        <v>0</v>
      </c>
      <c r="K146" s="176"/>
      <c r="L146" s="181"/>
      <c r="M146" s="182"/>
      <c r="N146" s="183"/>
      <c r="O146" s="183"/>
      <c r="P146" s="184">
        <f>SUM(P147:P152)</f>
        <v>0</v>
      </c>
      <c r="Q146" s="183"/>
      <c r="R146" s="184">
        <f>SUM(R147:R152)</f>
        <v>0</v>
      </c>
      <c r="S146" s="183"/>
      <c r="T146" s="185">
        <f>SUM(T147:T152)</f>
        <v>0</v>
      </c>
      <c r="AR146" s="186" t="s">
        <v>156</v>
      </c>
      <c r="AT146" s="187" t="s">
        <v>69</v>
      </c>
      <c r="AU146" s="187" t="s">
        <v>78</v>
      </c>
      <c r="AY146" s="186" t="s">
        <v>147</v>
      </c>
      <c r="BK146" s="188">
        <f>SUM(BK147:BK152)</f>
        <v>0</v>
      </c>
    </row>
    <row r="147" spans="2:65" s="1" customFormat="1" ht="22.5" customHeight="1">
      <c r="B147" s="40"/>
      <c r="C147" s="192" t="s">
        <v>423</v>
      </c>
      <c r="D147" s="192" t="s">
        <v>150</v>
      </c>
      <c r="E147" s="193" t="s">
        <v>1127</v>
      </c>
      <c r="F147" s="194" t="s">
        <v>1128</v>
      </c>
      <c r="G147" s="195" t="s">
        <v>153</v>
      </c>
      <c r="H147" s="196">
        <v>14</v>
      </c>
      <c r="I147" s="197"/>
      <c r="J147" s="198">
        <f t="shared" ref="J147:J152" si="30">ROUND(I147*H147,2)</f>
        <v>0</v>
      </c>
      <c r="K147" s="194" t="s">
        <v>21</v>
      </c>
      <c r="L147" s="60"/>
      <c r="M147" s="199" t="s">
        <v>21</v>
      </c>
      <c r="N147" s="200" t="s">
        <v>42</v>
      </c>
      <c r="O147" s="41"/>
      <c r="P147" s="201">
        <f t="shared" ref="P147:P152" si="31">O147*H147</f>
        <v>0</v>
      </c>
      <c r="Q147" s="201">
        <v>0</v>
      </c>
      <c r="R147" s="201">
        <f t="shared" ref="R147:R152" si="32">Q147*H147</f>
        <v>0</v>
      </c>
      <c r="S147" s="201">
        <v>0</v>
      </c>
      <c r="T147" s="202">
        <f t="shared" ref="T147:T152" si="33">S147*H147</f>
        <v>0</v>
      </c>
      <c r="AR147" s="23" t="s">
        <v>242</v>
      </c>
      <c r="AT147" s="23" t="s">
        <v>150</v>
      </c>
      <c r="AU147" s="23" t="s">
        <v>156</v>
      </c>
      <c r="AY147" s="23" t="s">
        <v>147</v>
      </c>
      <c r="BE147" s="203">
        <f t="shared" ref="BE147:BE152" si="34">IF(N147="základní",J147,0)</f>
        <v>0</v>
      </c>
      <c r="BF147" s="203">
        <f t="shared" ref="BF147:BF152" si="35">IF(N147="snížená",J147,0)</f>
        <v>0</v>
      </c>
      <c r="BG147" s="203">
        <f t="shared" ref="BG147:BG152" si="36">IF(N147="zákl. přenesená",J147,0)</f>
        <v>0</v>
      </c>
      <c r="BH147" s="203">
        <f t="shared" ref="BH147:BH152" si="37">IF(N147="sníž. přenesená",J147,0)</f>
        <v>0</v>
      </c>
      <c r="BI147" s="203">
        <f t="shared" ref="BI147:BI152" si="38">IF(N147="nulová",J147,0)</f>
        <v>0</v>
      </c>
      <c r="BJ147" s="23" t="s">
        <v>156</v>
      </c>
      <c r="BK147" s="203">
        <f t="shared" ref="BK147:BK152" si="39">ROUND(I147*H147,2)</f>
        <v>0</v>
      </c>
      <c r="BL147" s="23" t="s">
        <v>242</v>
      </c>
      <c r="BM147" s="23" t="s">
        <v>618</v>
      </c>
    </row>
    <row r="148" spans="2:65" s="1" customFormat="1" ht="22.5" customHeight="1">
      <c r="B148" s="40"/>
      <c r="C148" s="192" t="s">
        <v>427</v>
      </c>
      <c r="D148" s="192" t="s">
        <v>150</v>
      </c>
      <c r="E148" s="193" t="s">
        <v>1129</v>
      </c>
      <c r="F148" s="194" t="s">
        <v>1130</v>
      </c>
      <c r="G148" s="195" t="s">
        <v>276</v>
      </c>
      <c r="H148" s="196">
        <v>30</v>
      </c>
      <c r="I148" s="197"/>
      <c r="J148" s="198">
        <f t="shared" si="30"/>
        <v>0</v>
      </c>
      <c r="K148" s="194" t="s">
        <v>21</v>
      </c>
      <c r="L148" s="60"/>
      <c r="M148" s="199" t="s">
        <v>21</v>
      </c>
      <c r="N148" s="200" t="s">
        <v>42</v>
      </c>
      <c r="O148" s="41"/>
      <c r="P148" s="201">
        <f t="shared" si="31"/>
        <v>0</v>
      </c>
      <c r="Q148" s="201">
        <v>0</v>
      </c>
      <c r="R148" s="201">
        <f t="shared" si="32"/>
        <v>0</v>
      </c>
      <c r="S148" s="201">
        <v>0</v>
      </c>
      <c r="T148" s="202">
        <f t="shared" si="33"/>
        <v>0</v>
      </c>
      <c r="AR148" s="23" t="s">
        <v>242</v>
      </c>
      <c r="AT148" s="23" t="s">
        <v>150</v>
      </c>
      <c r="AU148" s="23" t="s">
        <v>156</v>
      </c>
      <c r="AY148" s="23" t="s">
        <v>147</v>
      </c>
      <c r="BE148" s="203">
        <f t="shared" si="34"/>
        <v>0</v>
      </c>
      <c r="BF148" s="203">
        <f t="shared" si="35"/>
        <v>0</v>
      </c>
      <c r="BG148" s="203">
        <f t="shared" si="36"/>
        <v>0</v>
      </c>
      <c r="BH148" s="203">
        <f t="shared" si="37"/>
        <v>0</v>
      </c>
      <c r="BI148" s="203">
        <f t="shared" si="38"/>
        <v>0</v>
      </c>
      <c r="BJ148" s="23" t="s">
        <v>156</v>
      </c>
      <c r="BK148" s="203">
        <f t="shared" si="39"/>
        <v>0</v>
      </c>
      <c r="BL148" s="23" t="s">
        <v>242</v>
      </c>
      <c r="BM148" s="23" t="s">
        <v>626</v>
      </c>
    </row>
    <row r="149" spans="2:65" s="1" customFormat="1" ht="22.5" customHeight="1">
      <c r="B149" s="40"/>
      <c r="C149" s="192" t="s">
        <v>431</v>
      </c>
      <c r="D149" s="192" t="s">
        <v>150</v>
      </c>
      <c r="E149" s="193" t="s">
        <v>1131</v>
      </c>
      <c r="F149" s="194" t="s">
        <v>1132</v>
      </c>
      <c r="G149" s="195" t="s">
        <v>276</v>
      </c>
      <c r="H149" s="196">
        <v>35</v>
      </c>
      <c r="I149" s="197"/>
      <c r="J149" s="198">
        <f t="shared" si="30"/>
        <v>0</v>
      </c>
      <c r="K149" s="194" t="s">
        <v>21</v>
      </c>
      <c r="L149" s="60"/>
      <c r="M149" s="199" t="s">
        <v>21</v>
      </c>
      <c r="N149" s="200" t="s">
        <v>42</v>
      </c>
      <c r="O149" s="41"/>
      <c r="P149" s="201">
        <f t="shared" si="31"/>
        <v>0</v>
      </c>
      <c r="Q149" s="201">
        <v>0</v>
      </c>
      <c r="R149" s="201">
        <f t="shared" si="32"/>
        <v>0</v>
      </c>
      <c r="S149" s="201">
        <v>0</v>
      </c>
      <c r="T149" s="202">
        <f t="shared" si="33"/>
        <v>0</v>
      </c>
      <c r="AR149" s="23" t="s">
        <v>242</v>
      </c>
      <c r="AT149" s="23" t="s">
        <v>150</v>
      </c>
      <c r="AU149" s="23" t="s">
        <v>156</v>
      </c>
      <c r="AY149" s="23" t="s">
        <v>147</v>
      </c>
      <c r="BE149" s="203">
        <f t="shared" si="34"/>
        <v>0</v>
      </c>
      <c r="BF149" s="203">
        <f t="shared" si="35"/>
        <v>0</v>
      </c>
      <c r="BG149" s="203">
        <f t="shared" si="36"/>
        <v>0</v>
      </c>
      <c r="BH149" s="203">
        <f t="shared" si="37"/>
        <v>0</v>
      </c>
      <c r="BI149" s="203">
        <f t="shared" si="38"/>
        <v>0</v>
      </c>
      <c r="BJ149" s="23" t="s">
        <v>156</v>
      </c>
      <c r="BK149" s="203">
        <f t="shared" si="39"/>
        <v>0</v>
      </c>
      <c r="BL149" s="23" t="s">
        <v>242</v>
      </c>
      <c r="BM149" s="23" t="s">
        <v>634</v>
      </c>
    </row>
    <row r="150" spans="2:65" s="1" customFormat="1" ht="22.5" customHeight="1">
      <c r="B150" s="40"/>
      <c r="C150" s="192" t="s">
        <v>435</v>
      </c>
      <c r="D150" s="192" t="s">
        <v>150</v>
      </c>
      <c r="E150" s="193" t="s">
        <v>1133</v>
      </c>
      <c r="F150" s="194" t="s">
        <v>1134</v>
      </c>
      <c r="G150" s="195" t="s">
        <v>276</v>
      </c>
      <c r="H150" s="196">
        <v>8</v>
      </c>
      <c r="I150" s="197"/>
      <c r="J150" s="198">
        <f t="shared" si="30"/>
        <v>0</v>
      </c>
      <c r="K150" s="194" t="s">
        <v>21</v>
      </c>
      <c r="L150" s="60"/>
      <c r="M150" s="199" t="s">
        <v>21</v>
      </c>
      <c r="N150" s="200" t="s">
        <v>42</v>
      </c>
      <c r="O150" s="41"/>
      <c r="P150" s="201">
        <f t="shared" si="31"/>
        <v>0</v>
      </c>
      <c r="Q150" s="201">
        <v>0</v>
      </c>
      <c r="R150" s="201">
        <f t="shared" si="32"/>
        <v>0</v>
      </c>
      <c r="S150" s="201">
        <v>0</v>
      </c>
      <c r="T150" s="202">
        <f t="shared" si="33"/>
        <v>0</v>
      </c>
      <c r="AR150" s="23" t="s">
        <v>242</v>
      </c>
      <c r="AT150" s="23" t="s">
        <v>150</v>
      </c>
      <c r="AU150" s="23" t="s">
        <v>156</v>
      </c>
      <c r="AY150" s="23" t="s">
        <v>147</v>
      </c>
      <c r="BE150" s="203">
        <f t="shared" si="34"/>
        <v>0</v>
      </c>
      <c r="BF150" s="203">
        <f t="shared" si="35"/>
        <v>0</v>
      </c>
      <c r="BG150" s="203">
        <f t="shared" si="36"/>
        <v>0</v>
      </c>
      <c r="BH150" s="203">
        <f t="shared" si="37"/>
        <v>0</v>
      </c>
      <c r="BI150" s="203">
        <f t="shared" si="38"/>
        <v>0</v>
      </c>
      <c r="BJ150" s="23" t="s">
        <v>156</v>
      </c>
      <c r="BK150" s="203">
        <f t="shared" si="39"/>
        <v>0</v>
      </c>
      <c r="BL150" s="23" t="s">
        <v>242</v>
      </c>
      <c r="BM150" s="23" t="s">
        <v>642</v>
      </c>
    </row>
    <row r="151" spans="2:65" s="1" customFormat="1" ht="22.5" customHeight="1">
      <c r="B151" s="40"/>
      <c r="C151" s="192" t="s">
        <v>439</v>
      </c>
      <c r="D151" s="192" t="s">
        <v>150</v>
      </c>
      <c r="E151" s="193" t="s">
        <v>1135</v>
      </c>
      <c r="F151" s="194" t="s">
        <v>1136</v>
      </c>
      <c r="G151" s="195" t="s">
        <v>276</v>
      </c>
      <c r="H151" s="196">
        <v>73</v>
      </c>
      <c r="I151" s="197"/>
      <c r="J151" s="198">
        <f t="shared" si="30"/>
        <v>0</v>
      </c>
      <c r="K151" s="194" t="s">
        <v>21</v>
      </c>
      <c r="L151" s="60"/>
      <c r="M151" s="199" t="s">
        <v>21</v>
      </c>
      <c r="N151" s="200" t="s">
        <v>42</v>
      </c>
      <c r="O151" s="41"/>
      <c r="P151" s="201">
        <f t="shared" si="31"/>
        <v>0</v>
      </c>
      <c r="Q151" s="201">
        <v>0</v>
      </c>
      <c r="R151" s="201">
        <f t="shared" si="32"/>
        <v>0</v>
      </c>
      <c r="S151" s="201">
        <v>0</v>
      </c>
      <c r="T151" s="202">
        <f t="shared" si="33"/>
        <v>0</v>
      </c>
      <c r="AR151" s="23" t="s">
        <v>242</v>
      </c>
      <c r="AT151" s="23" t="s">
        <v>150</v>
      </c>
      <c r="AU151" s="23" t="s">
        <v>156</v>
      </c>
      <c r="AY151" s="23" t="s">
        <v>147</v>
      </c>
      <c r="BE151" s="203">
        <f t="shared" si="34"/>
        <v>0</v>
      </c>
      <c r="BF151" s="203">
        <f t="shared" si="35"/>
        <v>0</v>
      </c>
      <c r="BG151" s="203">
        <f t="shared" si="36"/>
        <v>0</v>
      </c>
      <c r="BH151" s="203">
        <f t="shared" si="37"/>
        <v>0</v>
      </c>
      <c r="BI151" s="203">
        <f t="shared" si="38"/>
        <v>0</v>
      </c>
      <c r="BJ151" s="23" t="s">
        <v>156</v>
      </c>
      <c r="BK151" s="203">
        <f t="shared" si="39"/>
        <v>0</v>
      </c>
      <c r="BL151" s="23" t="s">
        <v>242</v>
      </c>
      <c r="BM151" s="23" t="s">
        <v>650</v>
      </c>
    </row>
    <row r="152" spans="2:65" s="1" customFormat="1" ht="22.5" customHeight="1">
      <c r="B152" s="40"/>
      <c r="C152" s="192" t="s">
        <v>443</v>
      </c>
      <c r="D152" s="192" t="s">
        <v>150</v>
      </c>
      <c r="E152" s="193" t="s">
        <v>1464</v>
      </c>
      <c r="F152" s="194" t="s">
        <v>1465</v>
      </c>
      <c r="G152" s="195" t="s">
        <v>369</v>
      </c>
      <c r="H152" s="257"/>
      <c r="I152" s="197"/>
      <c r="J152" s="198">
        <f t="shared" si="30"/>
        <v>0</v>
      </c>
      <c r="K152" s="194" t="s">
        <v>21</v>
      </c>
      <c r="L152" s="60"/>
      <c r="M152" s="199" t="s">
        <v>21</v>
      </c>
      <c r="N152" s="200" t="s">
        <v>42</v>
      </c>
      <c r="O152" s="41"/>
      <c r="P152" s="201">
        <f t="shared" si="31"/>
        <v>0</v>
      </c>
      <c r="Q152" s="201">
        <v>0</v>
      </c>
      <c r="R152" s="201">
        <f t="shared" si="32"/>
        <v>0</v>
      </c>
      <c r="S152" s="201">
        <v>0</v>
      </c>
      <c r="T152" s="202">
        <f t="shared" si="33"/>
        <v>0</v>
      </c>
      <c r="AR152" s="23" t="s">
        <v>242</v>
      </c>
      <c r="AT152" s="23" t="s">
        <v>150</v>
      </c>
      <c r="AU152" s="23" t="s">
        <v>156</v>
      </c>
      <c r="AY152" s="23" t="s">
        <v>147</v>
      </c>
      <c r="BE152" s="203">
        <f t="shared" si="34"/>
        <v>0</v>
      </c>
      <c r="BF152" s="203">
        <f t="shared" si="35"/>
        <v>0</v>
      </c>
      <c r="BG152" s="203">
        <f t="shared" si="36"/>
        <v>0</v>
      </c>
      <c r="BH152" s="203">
        <f t="shared" si="37"/>
        <v>0</v>
      </c>
      <c r="BI152" s="203">
        <f t="shared" si="38"/>
        <v>0</v>
      </c>
      <c r="BJ152" s="23" t="s">
        <v>156</v>
      </c>
      <c r="BK152" s="203">
        <f t="shared" si="39"/>
        <v>0</v>
      </c>
      <c r="BL152" s="23" t="s">
        <v>242</v>
      </c>
      <c r="BM152" s="23" t="s">
        <v>658</v>
      </c>
    </row>
    <row r="153" spans="2:65" s="10" customFormat="1" ht="29.85" customHeight="1">
      <c r="B153" s="175"/>
      <c r="C153" s="176"/>
      <c r="D153" s="189" t="s">
        <v>69</v>
      </c>
      <c r="E153" s="190" t="s">
        <v>1140</v>
      </c>
      <c r="F153" s="190" t="s">
        <v>1466</v>
      </c>
      <c r="G153" s="176"/>
      <c r="H153" s="176"/>
      <c r="I153" s="179"/>
      <c r="J153" s="191">
        <f>BK153</f>
        <v>0</v>
      </c>
      <c r="K153" s="176"/>
      <c r="L153" s="181"/>
      <c r="M153" s="182"/>
      <c r="N153" s="183"/>
      <c r="O153" s="183"/>
      <c r="P153" s="184">
        <f>SUM(P154:P164)</f>
        <v>0</v>
      </c>
      <c r="Q153" s="183"/>
      <c r="R153" s="184">
        <f>SUM(R154:R164)</f>
        <v>0</v>
      </c>
      <c r="S153" s="183"/>
      <c r="T153" s="185">
        <f>SUM(T154:T164)</f>
        <v>0</v>
      </c>
      <c r="AR153" s="186" t="s">
        <v>156</v>
      </c>
      <c r="AT153" s="187" t="s">
        <v>69</v>
      </c>
      <c r="AU153" s="187" t="s">
        <v>78</v>
      </c>
      <c r="AY153" s="186" t="s">
        <v>147</v>
      </c>
      <c r="BK153" s="188">
        <f>SUM(BK154:BK164)</f>
        <v>0</v>
      </c>
    </row>
    <row r="154" spans="2:65" s="1" customFormat="1" ht="22.5" customHeight="1">
      <c r="B154" s="40"/>
      <c r="C154" s="192" t="s">
        <v>447</v>
      </c>
      <c r="D154" s="192" t="s">
        <v>150</v>
      </c>
      <c r="E154" s="193" t="s">
        <v>1142</v>
      </c>
      <c r="F154" s="194" t="s">
        <v>1143</v>
      </c>
      <c r="G154" s="195" t="s">
        <v>153</v>
      </c>
      <c r="H154" s="196">
        <v>2</v>
      </c>
      <c r="I154" s="197"/>
      <c r="J154" s="198">
        <f t="shared" ref="J154:J164" si="40">ROUND(I154*H154,2)</f>
        <v>0</v>
      </c>
      <c r="K154" s="194" t="s">
        <v>21</v>
      </c>
      <c r="L154" s="60"/>
      <c r="M154" s="199" t="s">
        <v>21</v>
      </c>
      <c r="N154" s="200" t="s">
        <v>42</v>
      </c>
      <c r="O154" s="41"/>
      <c r="P154" s="201">
        <f t="shared" ref="P154:P164" si="41">O154*H154</f>
        <v>0</v>
      </c>
      <c r="Q154" s="201">
        <v>0</v>
      </c>
      <c r="R154" s="201">
        <f t="shared" ref="R154:R164" si="42">Q154*H154</f>
        <v>0</v>
      </c>
      <c r="S154" s="201">
        <v>0</v>
      </c>
      <c r="T154" s="202">
        <f t="shared" ref="T154:T164" si="43">S154*H154</f>
        <v>0</v>
      </c>
      <c r="AR154" s="23" t="s">
        <v>242</v>
      </c>
      <c r="AT154" s="23" t="s">
        <v>150</v>
      </c>
      <c r="AU154" s="23" t="s">
        <v>156</v>
      </c>
      <c r="AY154" s="23" t="s">
        <v>147</v>
      </c>
      <c r="BE154" s="203">
        <f t="shared" ref="BE154:BE164" si="44">IF(N154="základní",J154,0)</f>
        <v>0</v>
      </c>
      <c r="BF154" s="203">
        <f t="shared" ref="BF154:BF164" si="45">IF(N154="snížená",J154,0)</f>
        <v>0</v>
      </c>
      <c r="BG154" s="203">
        <f t="shared" ref="BG154:BG164" si="46">IF(N154="zákl. přenesená",J154,0)</f>
        <v>0</v>
      </c>
      <c r="BH154" s="203">
        <f t="shared" ref="BH154:BH164" si="47">IF(N154="sníž. přenesená",J154,0)</f>
        <v>0</v>
      </c>
      <c r="BI154" s="203">
        <f t="shared" ref="BI154:BI164" si="48">IF(N154="nulová",J154,0)</f>
        <v>0</v>
      </c>
      <c r="BJ154" s="23" t="s">
        <v>156</v>
      </c>
      <c r="BK154" s="203">
        <f t="shared" ref="BK154:BK164" si="49">ROUND(I154*H154,2)</f>
        <v>0</v>
      </c>
      <c r="BL154" s="23" t="s">
        <v>242</v>
      </c>
      <c r="BM154" s="23" t="s">
        <v>667</v>
      </c>
    </row>
    <row r="155" spans="2:65" s="1" customFormat="1" ht="22.5" customHeight="1">
      <c r="B155" s="40"/>
      <c r="C155" s="192" t="s">
        <v>451</v>
      </c>
      <c r="D155" s="192" t="s">
        <v>150</v>
      </c>
      <c r="E155" s="193" t="s">
        <v>1144</v>
      </c>
      <c r="F155" s="194" t="s">
        <v>1145</v>
      </c>
      <c r="G155" s="195" t="s">
        <v>153</v>
      </c>
      <c r="H155" s="196">
        <v>14</v>
      </c>
      <c r="I155" s="197"/>
      <c r="J155" s="198">
        <f t="shared" si="40"/>
        <v>0</v>
      </c>
      <c r="K155" s="194" t="s">
        <v>21</v>
      </c>
      <c r="L155" s="60"/>
      <c r="M155" s="199" t="s">
        <v>21</v>
      </c>
      <c r="N155" s="200" t="s">
        <v>42</v>
      </c>
      <c r="O155" s="41"/>
      <c r="P155" s="201">
        <f t="shared" si="41"/>
        <v>0</v>
      </c>
      <c r="Q155" s="201">
        <v>0</v>
      </c>
      <c r="R155" s="201">
        <f t="shared" si="42"/>
        <v>0</v>
      </c>
      <c r="S155" s="201">
        <v>0</v>
      </c>
      <c r="T155" s="202">
        <f t="shared" si="43"/>
        <v>0</v>
      </c>
      <c r="AR155" s="23" t="s">
        <v>242</v>
      </c>
      <c r="AT155" s="23" t="s">
        <v>150</v>
      </c>
      <c r="AU155" s="23" t="s">
        <v>156</v>
      </c>
      <c r="AY155" s="23" t="s">
        <v>147</v>
      </c>
      <c r="BE155" s="203">
        <f t="shared" si="44"/>
        <v>0</v>
      </c>
      <c r="BF155" s="203">
        <f t="shared" si="45"/>
        <v>0</v>
      </c>
      <c r="BG155" s="203">
        <f t="shared" si="46"/>
        <v>0</v>
      </c>
      <c r="BH155" s="203">
        <f t="shared" si="47"/>
        <v>0</v>
      </c>
      <c r="BI155" s="203">
        <f t="shared" si="48"/>
        <v>0</v>
      </c>
      <c r="BJ155" s="23" t="s">
        <v>156</v>
      </c>
      <c r="BK155" s="203">
        <f t="shared" si="49"/>
        <v>0</v>
      </c>
      <c r="BL155" s="23" t="s">
        <v>242</v>
      </c>
      <c r="BM155" s="23" t="s">
        <v>675</v>
      </c>
    </row>
    <row r="156" spans="2:65" s="1" customFormat="1" ht="22.5" customHeight="1">
      <c r="B156" s="40"/>
      <c r="C156" s="192" t="s">
        <v>455</v>
      </c>
      <c r="D156" s="192" t="s">
        <v>150</v>
      </c>
      <c r="E156" s="193" t="s">
        <v>1146</v>
      </c>
      <c r="F156" s="194" t="s">
        <v>1147</v>
      </c>
      <c r="G156" s="195" t="s">
        <v>153</v>
      </c>
      <c r="H156" s="196">
        <v>2</v>
      </c>
      <c r="I156" s="197"/>
      <c r="J156" s="198">
        <f t="shared" si="40"/>
        <v>0</v>
      </c>
      <c r="K156" s="194" t="s">
        <v>21</v>
      </c>
      <c r="L156" s="60"/>
      <c r="M156" s="199" t="s">
        <v>21</v>
      </c>
      <c r="N156" s="200" t="s">
        <v>42</v>
      </c>
      <c r="O156" s="41"/>
      <c r="P156" s="201">
        <f t="shared" si="41"/>
        <v>0</v>
      </c>
      <c r="Q156" s="201">
        <v>0</v>
      </c>
      <c r="R156" s="201">
        <f t="shared" si="42"/>
        <v>0</v>
      </c>
      <c r="S156" s="201">
        <v>0</v>
      </c>
      <c r="T156" s="202">
        <f t="shared" si="43"/>
        <v>0</v>
      </c>
      <c r="AR156" s="23" t="s">
        <v>242</v>
      </c>
      <c r="AT156" s="23" t="s">
        <v>150</v>
      </c>
      <c r="AU156" s="23" t="s">
        <v>156</v>
      </c>
      <c r="AY156" s="23" t="s">
        <v>147</v>
      </c>
      <c r="BE156" s="203">
        <f t="shared" si="44"/>
        <v>0</v>
      </c>
      <c r="BF156" s="203">
        <f t="shared" si="45"/>
        <v>0</v>
      </c>
      <c r="BG156" s="203">
        <f t="shared" si="46"/>
        <v>0</v>
      </c>
      <c r="BH156" s="203">
        <f t="shared" si="47"/>
        <v>0</v>
      </c>
      <c r="BI156" s="203">
        <f t="shared" si="48"/>
        <v>0</v>
      </c>
      <c r="BJ156" s="23" t="s">
        <v>156</v>
      </c>
      <c r="BK156" s="203">
        <f t="shared" si="49"/>
        <v>0</v>
      </c>
      <c r="BL156" s="23" t="s">
        <v>242</v>
      </c>
      <c r="BM156" s="23" t="s">
        <v>684</v>
      </c>
    </row>
    <row r="157" spans="2:65" s="1" customFormat="1" ht="22.5" customHeight="1">
      <c r="B157" s="40"/>
      <c r="C157" s="192" t="s">
        <v>460</v>
      </c>
      <c r="D157" s="192" t="s">
        <v>150</v>
      </c>
      <c r="E157" s="193" t="s">
        <v>1148</v>
      </c>
      <c r="F157" s="194" t="s">
        <v>1149</v>
      </c>
      <c r="G157" s="195" t="s">
        <v>153</v>
      </c>
      <c r="H157" s="196">
        <v>1</v>
      </c>
      <c r="I157" s="197"/>
      <c r="J157" s="198">
        <f t="shared" si="40"/>
        <v>0</v>
      </c>
      <c r="K157" s="194" t="s">
        <v>21</v>
      </c>
      <c r="L157" s="60"/>
      <c r="M157" s="199" t="s">
        <v>21</v>
      </c>
      <c r="N157" s="200" t="s">
        <v>42</v>
      </c>
      <c r="O157" s="41"/>
      <c r="P157" s="201">
        <f t="shared" si="41"/>
        <v>0</v>
      </c>
      <c r="Q157" s="201">
        <v>0</v>
      </c>
      <c r="R157" s="201">
        <f t="shared" si="42"/>
        <v>0</v>
      </c>
      <c r="S157" s="201">
        <v>0</v>
      </c>
      <c r="T157" s="202">
        <f t="shared" si="43"/>
        <v>0</v>
      </c>
      <c r="AR157" s="23" t="s">
        <v>242</v>
      </c>
      <c r="AT157" s="23" t="s">
        <v>150</v>
      </c>
      <c r="AU157" s="23" t="s">
        <v>156</v>
      </c>
      <c r="AY157" s="23" t="s">
        <v>147</v>
      </c>
      <c r="BE157" s="203">
        <f t="shared" si="44"/>
        <v>0</v>
      </c>
      <c r="BF157" s="203">
        <f t="shared" si="45"/>
        <v>0</v>
      </c>
      <c r="BG157" s="203">
        <f t="shared" si="46"/>
        <v>0</v>
      </c>
      <c r="BH157" s="203">
        <f t="shared" si="47"/>
        <v>0</v>
      </c>
      <c r="BI157" s="203">
        <f t="shared" si="48"/>
        <v>0</v>
      </c>
      <c r="BJ157" s="23" t="s">
        <v>156</v>
      </c>
      <c r="BK157" s="203">
        <f t="shared" si="49"/>
        <v>0</v>
      </c>
      <c r="BL157" s="23" t="s">
        <v>242</v>
      </c>
      <c r="BM157" s="23" t="s">
        <v>693</v>
      </c>
    </row>
    <row r="158" spans="2:65" s="1" customFormat="1" ht="22.5" customHeight="1">
      <c r="B158" s="40"/>
      <c r="C158" s="192" t="s">
        <v>464</v>
      </c>
      <c r="D158" s="192" t="s">
        <v>150</v>
      </c>
      <c r="E158" s="193" t="s">
        <v>1150</v>
      </c>
      <c r="F158" s="194" t="s">
        <v>1151</v>
      </c>
      <c r="G158" s="195" t="s">
        <v>153</v>
      </c>
      <c r="H158" s="196">
        <v>2</v>
      </c>
      <c r="I158" s="197"/>
      <c r="J158" s="198">
        <f t="shared" si="40"/>
        <v>0</v>
      </c>
      <c r="K158" s="194" t="s">
        <v>21</v>
      </c>
      <c r="L158" s="60"/>
      <c r="M158" s="199" t="s">
        <v>21</v>
      </c>
      <c r="N158" s="200" t="s">
        <v>42</v>
      </c>
      <c r="O158" s="41"/>
      <c r="P158" s="201">
        <f t="shared" si="41"/>
        <v>0</v>
      </c>
      <c r="Q158" s="201">
        <v>0</v>
      </c>
      <c r="R158" s="201">
        <f t="shared" si="42"/>
        <v>0</v>
      </c>
      <c r="S158" s="201">
        <v>0</v>
      </c>
      <c r="T158" s="202">
        <f t="shared" si="43"/>
        <v>0</v>
      </c>
      <c r="AR158" s="23" t="s">
        <v>242</v>
      </c>
      <c r="AT158" s="23" t="s">
        <v>150</v>
      </c>
      <c r="AU158" s="23" t="s">
        <v>156</v>
      </c>
      <c r="AY158" s="23" t="s">
        <v>147</v>
      </c>
      <c r="BE158" s="203">
        <f t="shared" si="44"/>
        <v>0</v>
      </c>
      <c r="BF158" s="203">
        <f t="shared" si="45"/>
        <v>0</v>
      </c>
      <c r="BG158" s="203">
        <f t="shared" si="46"/>
        <v>0</v>
      </c>
      <c r="BH158" s="203">
        <f t="shared" si="47"/>
        <v>0</v>
      </c>
      <c r="BI158" s="203">
        <f t="shared" si="48"/>
        <v>0</v>
      </c>
      <c r="BJ158" s="23" t="s">
        <v>156</v>
      </c>
      <c r="BK158" s="203">
        <f t="shared" si="49"/>
        <v>0</v>
      </c>
      <c r="BL158" s="23" t="s">
        <v>242</v>
      </c>
      <c r="BM158" s="23" t="s">
        <v>704</v>
      </c>
    </row>
    <row r="159" spans="2:65" s="1" customFormat="1" ht="22.5" customHeight="1">
      <c r="B159" s="40"/>
      <c r="C159" s="192" t="s">
        <v>468</v>
      </c>
      <c r="D159" s="192" t="s">
        <v>150</v>
      </c>
      <c r="E159" s="193" t="s">
        <v>1152</v>
      </c>
      <c r="F159" s="194" t="s">
        <v>1153</v>
      </c>
      <c r="G159" s="195" t="s">
        <v>153</v>
      </c>
      <c r="H159" s="196">
        <v>2</v>
      </c>
      <c r="I159" s="197"/>
      <c r="J159" s="198">
        <f t="shared" si="40"/>
        <v>0</v>
      </c>
      <c r="K159" s="194" t="s">
        <v>21</v>
      </c>
      <c r="L159" s="60"/>
      <c r="M159" s="199" t="s">
        <v>21</v>
      </c>
      <c r="N159" s="200" t="s">
        <v>42</v>
      </c>
      <c r="O159" s="41"/>
      <c r="P159" s="201">
        <f t="shared" si="41"/>
        <v>0</v>
      </c>
      <c r="Q159" s="201">
        <v>0</v>
      </c>
      <c r="R159" s="201">
        <f t="shared" si="42"/>
        <v>0</v>
      </c>
      <c r="S159" s="201">
        <v>0</v>
      </c>
      <c r="T159" s="202">
        <f t="shared" si="43"/>
        <v>0</v>
      </c>
      <c r="AR159" s="23" t="s">
        <v>242</v>
      </c>
      <c r="AT159" s="23" t="s">
        <v>150</v>
      </c>
      <c r="AU159" s="23" t="s">
        <v>156</v>
      </c>
      <c r="AY159" s="23" t="s">
        <v>147</v>
      </c>
      <c r="BE159" s="203">
        <f t="shared" si="44"/>
        <v>0</v>
      </c>
      <c r="BF159" s="203">
        <f t="shared" si="45"/>
        <v>0</v>
      </c>
      <c r="BG159" s="203">
        <f t="shared" si="46"/>
        <v>0</v>
      </c>
      <c r="BH159" s="203">
        <f t="shared" si="47"/>
        <v>0</v>
      </c>
      <c r="BI159" s="203">
        <f t="shared" si="48"/>
        <v>0</v>
      </c>
      <c r="BJ159" s="23" t="s">
        <v>156</v>
      </c>
      <c r="BK159" s="203">
        <f t="shared" si="49"/>
        <v>0</v>
      </c>
      <c r="BL159" s="23" t="s">
        <v>242</v>
      </c>
      <c r="BM159" s="23" t="s">
        <v>718</v>
      </c>
    </row>
    <row r="160" spans="2:65" s="1" customFormat="1" ht="22.5" customHeight="1">
      <c r="B160" s="40"/>
      <c r="C160" s="231" t="s">
        <v>473</v>
      </c>
      <c r="D160" s="231" t="s">
        <v>243</v>
      </c>
      <c r="E160" s="232" t="s">
        <v>1154</v>
      </c>
      <c r="F160" s="233" t="s">
        <v>1155</v>
      </c>
      <c r="G160" s="234" t="s">
        <v>153</v>
      </c>
      <c r="H160" s="235">
        <v>6</v>
      </c>
      <c r="I160" s="236"/>
      <c r="J160" s="237">
        <f t="shared" si="40"/>
        <v>0</v>
      </c>
      <c r="K160" s="233" t="s">
        <v>21</v>
      </c>
      <c r="L160" s="238"/>
      <c r="M160" s="239" t="s">
        <v>21</v>
      </c>
      <c r="N160" s="240" t="s">
        <v>42</v>
      </c>
      <c r="O160" s="41"/>
      <c r="P160" s="201">
        <f t="shared" si="41"/>
        <v>0</v>
      </c>
      <c r="Q160" s="201">
        <v>0</v>
      </c>
      <c r="R160" s="201">
        <f t="shared" si="42"/>
        <v>0</v>
      </c>
      <c r="S160" s="201">
        <v>0</v>
      </c>
      <c r="T160" s="202">
        <f t="shared" si="43"/>
        <v>0</v>
      </c>
      <c r="AR160" s="23" t="s">
        <v>332</v>
      </c>
      <c r="AT160" s="23" t="s">
        <v>243</v>
      </c>
      <c r="AU160" s="23" t="s">
        <v>156</v>
      </c>
      <c r="AY160" s="23" t="s">
        <v>147</v>
      </c>
      <c r="BE160" s="203">
        <f t="shared" si="44"/>
        <v>0</v>
      </c>
      <c r="BF160" s="203">
        <f t="shared" si="45"/>
        <v>0</v>
      </c>
      <c r="BG160" s="203">
        <f t="shared" si="46"/>
        <v>0</v>
      </c>
      <c r="BH160" s="203">
        <f t="shared" si="47"/>
        <v>0</v>
      </c>
      <c r="BI160" s="203">
        <f t="shared" si="48"/>
        <v>0</v>
      </c>
      <c r="BJ160" s="23" t="s">
        <v>156</v>
      </c>
      <c r="BK160" s="203">
        <f t="shared" si="49"/>
        <v>0</v>
      </c>
      <c r="BL160" s="23" t="s">
        <v>242</v>
      </c>
      <c r="BM160" s="23" t="s">
        <v>729</v>
      </c>
    </row>
    <row r="161" spans="2:65" s="1" customFormat="1" ht="22.5" customHeight="1">
      <c r="B161" s="40"/>
      <c r="C161" s="231" t="s">
        <v>477</v>
      </c>
      <c r="D161" s="231" t="s">
        <v>243</v>
      </c>
      <c r="E161" s="232" t="s">
        <v>1156</v>
      </c>
      <c r="F161" s="233" t="s">
        <v>1157</v>
      </c>
      <c r="G161" s="234" t="s">
        <v>153</v>
      </c>
      <c r="H161" s="235">
        <v>14</v>
      </c>
      <c r="I161" s="236"/>
      <c r="J161" s="237">
        <f t="shared" si="40"/>
        <v>0</v>
      </c>
      <c r="K161" s="233" t="s">
        <v>21</v>
      </c>
      <c r="L161" s="238"/>
      <c r="M161" s="239" t="s">
        <v>21</v>
      </c>
      <c r="N161" s="240" t="s">
        <v>42</v>
      </c>
      <c r="O161" s="41"/>
      <c r="P161" s="201">
        <f t="shared" si="41"/>
        <v>0</v>
      </c>
      <c r="Q161" s="201">
        <v>0</v>
      </c>
      <c r="R161" s="201">
        <f t="shared" si="42"/>
        <v>0</v>
      </c>
      <c r="S161" s="201">
        <v>0</v>
      </c>
      <c r="T161" s="202">
        <f t="shared" si="43"/>
        <v>0</v>
      </c>
      <c r="AR161" s="23" t="s">
        <v>332</v>
      </c>
      <c r="AT161" s="23" t="s">
        <v>243</v>
      </c>
      <c r="AU161" s="23" t="s">
        <v>156</v>
      </c>
      <c r="AY161" s="23" t="s">
        <v>147</v>
      </c>
      <c r="BE161" s="203">
        <f t="shared" si="44"/>
        <v>0</v>
      </c>
      <c r="BF161" s="203">
        <f t="shared" si="45"/>
        <v>0</v>
      </c>
      <c r="BG161" s="203">
        <f t="shared" si="46"/>
        <v>0</v>
      </c>
      <c r="BH161" s="203">
        <f t="shared" si="47"/>
        <v>0</v>
      </c>
      <c r="BI161" s="203">
        <f t="shared" si="48"/>
        <v>0</v>
      </c>
      <c r="BJ161" s="23" t="s">
        <v>156</v>
      </c>
      <c r="BK161" s="203">
        <f t="shared" si="49"/>
        <v>0</v>
      </c>
      <c r="BL161" s="23" t="s">
        <v>242</v>
      </c>
      <c r="BM161" s="23" t="s">
        <v>737</v>
      </c>
    </row>
    <row r="162" spans="2:65" s="1" customFormat="1" ht="22.5" customHeight="1">
      <c r="B162" s="40"/>
      <c r="C162" s="231" t="s">
        <v>481</v>
      </c>
      <c r="D162" s="231" t="s">
        <v>243</v>
      </c>
      <c r="E162" s="232" t="s">
        <v>1158</v>
      </c>
      <c r="F162" s="233" t="s">
        <v>1159</v>
      </c>
      <c r="G162" s="234" t="s">
        <v>153</v>
      </c>
      <c r="H162" s="235">
        <v>1</v>
      </c>
      <c r="I162" s="236"/>
      <c r="J162" s="237">
        <f t="shared" si="40"/>
        <v>0</v>
      </c>
      <c r="K162" s="233" t="s">
        <v>21</v>
      </c>
      <c r="L162" s="238"/>
      <c r="M162" s="239" t="s">
        <v>21</v>
      </c>
      <c r="N162" s="240" t="s">
        <v>42</v>
      </c>
      <c r="O162" s="41"/>
      <c r="P162" s="201">
        <f t="shared" si="41"/>
        <v>0</v>
      </c>
      <c r="Q162" s="201">
        <v>0</v>
      </c>
      <c r="R162" s="201">
        <f t="shared" si="42"/>
        <v>0</v>
      </c>
      <c r="S162" s="201">
        <v>0</v>
      </c>
      <c r="T162" s="202">
        <f t="shared" si="43"/>
        <v>0</v>
      </c>
      <c r="AR162" s="23" t="s">
        <v>332</v>
      </c>
      <c r="AT162" s="23" t="s">
        <v>243</v>
      </c>
      <c r="AU162" s="23" t="s">
        <v>156</v>
      </c>
      <c r="AY162" s="23" t="s">
        <v>147</v>
      </c>
      <c r="BE162" s="203">
        <f t="shared" si="44"/>
        <v>0</v>
      </c>
      <c r="BF162" s="203">
        <f t="shared" si="45"/>
        <v>0</v>
      </c>
      <c r="BG162" s="203">
        <f t="shared" si="46"/>
        <v>0</v>
      </c>
      <c r="BH162" s="203">
        <f t="shared" si="47"/>
        <v>0</v>
      </c>
      <c r="BI162" s="203">
        <f t="shared" si="48"/>
        <v>0</v>
      </c>
      <c r="BJ162" s="23" t="s">
        <v>156</v>
      </c>
      <c r="BK162" s="203">
        <f t="shared" si="49"/>
        <v>0</v>
      </c>
      <c r="BL162" s="23" t="s">
        <v>242</v>
      </c>
      <c r="BM162" s="23" t="s">
        <v>745</v>
      </c>
    </row>
    <row r="163" spans="2:65" s="1" customFormat="1" ht="22.5" customHeight="1">
      <c r="B163" s="40"/>
      <c r="C163" s="231" t="s">
        <v>487</v>
      </c>
      <c r="D163" s="231" t="s">
        <v>243</v>
      </c>
      <c r="E163" s="232" t="s">
        <v>1160</v>
      </c>
      <c r="F163" s="233" t="s">
        <v>1161</v>
      </c>
      <c r="G163" s="234" t="s">
        <v>153</v>
      </c>
      <c r="H163" s="235">
        <v>6</v>
      </c>
      <c r="I163" s="236"/>
      <c r="J163" s="237">
        <f t="shared" si="40"/>
        <v>0</v>
      </c>
      <c r="K163" s="233" t="s">
        <v>21</v>
      </c>
      <c r="L163" s="238"/>
      <c r="M163" s="239" t="s">
        <v>21</v>
      </c>
      <c r="N163" s="240" t="s">
        <v>42</v>
      </c>
      <c r="O163" s="41"/>
      <c r="P163" s="201">
        <f t="shared" si="41"/>
        <v>0</v>
      </c>
      <c r="Q163" s="201">
        <v>0</v>
      </c>
      <c r="R163" s="201">
        <f t="shared" si="42"/>
        <v>0</v>
      </c>
      <c r="S163" s="201">
        <v>0</v>
      </c>
      <c r="T163" s="202">
        <f t="shared" si="43"/>
        <v>0</v>
      </c>
      <c r="AR163" s="23" t="s">
        <v>332</v>
      </c>
      <c r="AT163" s="23" t="s">
        <v>243</v>
      </c>
      <c r="AU163" s="23" t="s">
        <v>156</v>
      </c>
      <c r="AY163" s="23" t="s">
        <v>147</v>
      </c>
      <c r="BE163" s="203">
        <f t="shared" si="44"/>
        <v>0</v>
      </c>
      <c r="BF163" s="203">
        <f t="shared" si="45"/>
        <v>0</v>
      </c>
      <c r="BG163" s="203">
        <f t="shared" si="46"/>
        <v>0</v>
      </c>
      <c r="BH163" s="203">
        <f t="shared" si="47"/>
        <v>0</v>
      </c>
      <c r="BI163" s="203">
        <f t="shared" si="48"/>
        <v>0</v>
      </c>
      <c r="BJ163" s="23" t="s">
        <v>156</v>
      </c>
      <c r="BK163" s="203">
        <f t="shared" si="49"/>
        <v>0</v>
      </c>
      <c r="BL163" s="23" t="s">
        <v>242</v>
      </c>
      <c r="BM163" s="23" t="s">
        <v>753</v>
      </c>
    </row>
    <row r="164" spans="2:65" s="1" customFormat="1" ht="22.5" customHeight="1">
      <c r="B164" s="40"/>
      <c r="C164" s="192" t="s">
        <v>492</v>
      </c>
      <c r="D164" s="192" t="s">
        <v>150</v>
      </c>
      <c r="E164" s="193" t="s">
        <v>1467</v>
      </c>
      <c r="F164" s="194" t="s">
        <v>1468</v>
      </c>
      <c r="G164" s="195" t="s">
        <v>369</v>
      </c>
      <c r="H164" s="257"/>
      <c r="I164" s="197"/>
      <c r="J164" s="198">
        <f t="shared" si="40"/>
        <v>0</v>
      </c>
      <c r="K164" s="194" t="s">
        <v>21</v>
      </c>
      <c r="L164" s="60"/>
      <c r="M164" s="199" t="s">
        <v>21</v>
      </c>
      <c r="N164" s="200" t="s">
        <v>42</v>
      </c>
      <c r="O164" s="41"/>
      <c r="P164" s="201">
        <f t="shared" si="41"/>
        <v>0</v>
      </c>
      <c r="Q164" s="201">
        <v>0</v>
      </c>
      <c r="R164" s="201">
        <f t="shared" si="42"/>
        <v>0</v>
      </c>
      <c r="S164" s="201">
        <v>0</v>
      </c>
      <c r="T164" s="202">
        <f t="shared" si="43"/>
        <v>0</v>
      </c>
      <c r="AR164" s="23" t="s">
        <v>242</v>
      </c>
      <c r="AT164" s="23" t="s">
        <v>150</v>
      </c>
      <c r="AU164" s="23" t="s">
        <v>156</v>
      </c>
      <c r="AY164" s="23" t="s">
        <v>147</v>
      </c>
      <c r="BE164" s="203">
        <f t="shared" si="44"/>
        <v>0</v>
      </c>
      <c r="BF164" s="203">
        <f t="shared" si="45"/>
        <v>0</v>
      </c>
      <c r="BG164" s="203">
        <f t="shared" si="46"/>
        <v>0</v>
      </c>
      <c r="BH164" s="203">
        <f t="shared" si="47"/>
        <v>0</v>
      </c>
      <c r="BI164" s="203">
        <f t="shared" si="48"/>
        <v>0</v>
      </c>
      <c r="BJ164" s="23" t="s">
        <v>156</v>
      </c>
      <c r="BK164" s="203">
        <f t="shared" si="49"/>
        <v>0</v>
      </c>
      <c r="BL164" s="23" t="s">
        <v>242</v>
      </c>
      <c r="BM164" s="23" t="s">
        <v>761</v>
      </c>
    </row>
    <row r="165" spans="2:65" s="10" customFormat="1" ht="29.85" customHeight="1">
      <c r="B165" s="175"/>
      <c r="C165" s="176"/>
      <c r="D165" s="189" t="s">
        <v>69</v>
      </c>
      <c r="E165" s="190" t="s">
        <v>1165</v>
      </c>
      <c r="F165" s="190" t="s">
        <v>1469</v>
      </c>
      <c r="G165" s="176"/>
      <c r="H165" s="176"/>
      <c r="I165" s="179"/>
      <c r="J165" s="191">
        <f>BK165</f>
        <v>0</v>
      </c>
      <c r="K165" s="176"/>
      <c r="L165" s="181"/>
      <c r="M165" s="182"/>
      <c r="N165" s="183"/>
      <c r="O165" s="183"/>
      <c r="P165" s="184">
        <f>SUM(P166:P179)</f>
        <v>0</v>
      </c>
      <c r="Q165" s="183"/>
      <c r="R165" s="184">
        <f>SUM(R166:R179)</f>
        <v>0</v>
      </c>
      <c r="S165" s="183"/>
      <c r="T165" s="185">
        <f>SUM(T166:T179)</f>
        <v>0</v>
      </c>
      <c r="AR165" s="186" t="s">
        <v>156</v>
      </c>
      <c r="AT165" s="187" t="s">
        <v>69</v>
      </c>
      <c r="AU165" s="187" t="s">
        <v>78</v>
      </c>
      <c r="AY165" s="186" t="s">
        <v>147</v>
      </c>
      <c r="BK165" s="188">
        <f>SUM(BK166:BK179)</f>
        <v>0</v>
      </c>
    </row>
    <row r="166" spans="2:65" s="1" customFormat="1" ht="22.5" customHeight="1">
      <c r="B166" s="40"/>
      <c r="C166" s="192" t="s">
        <v>496</v>
      </c>
      <c r="D166" s="192" t="s">
        <v>150</v>
      </c>
      <c r="E166" s="193" t="s">
        <v>1167</v>
      </c>
      <c r="F166" s="194" t="s">
        <v>1168</v>
      </c>
      <c r="G166" s="195" t="s">
        <v>153</v>
      </c>
      <c r="H166" s="196">
        <v>7</v>
      </c>
      <c r="I166" s="197"/>
      <c r="J166" s="198">
        <f t="shared" ref="J166:J179" si="50">ROUND(I166*H166,2)</f>
        <v>0</v>
      </c>
      <c r="K166" s="194" t="s">
        <v>21</v>
      </c>
      <c r="L166" s="60"/>
      <c r="M166" s="199" t="s">
        <v>21</v>
      </c>
      <c r="N166" s="200" t="s">
        <v>42</v>
      </c>
      <c r="O166" s="41"/>
      <c r="P166" s="201">
        <f t="shared" ref="P166:P179" si="51">O166*H166</f>
        <v>0</v>
      </c>
      <c r="Q166" s="201">
        <v>0</v>
      </c>
      <c r="R166" s="201">
        <f t="shared" ref="R166:R179" si="52">Q166*H166</f>
        <v>0</v>
      </c>
      <c r="S166" s="201">
        <v>0</v>
      </c>
      <c r="T166" s="202">
        <f t="shared" ref="T166:T179" si="53">S166*H166</f>
        <v>0</v>
      </c>
      <c r="AR166" s="23" t="s">
        <v>242</v>
      </c>
      <c r="AT166" s="23" t="s">
        <v>150</v>
      </c>
      <c r="AU166" s="23" t="s">
        <v>156</v>
      </c>
      <c r="AY166" s="23" t="s">
        <v>147</v>
      </c>
      <c r="BE166" s="203">
        <f t="shared" ref="BE166:BE179" si="54">IF(N166="základní",J166,0)</f>
        <v>0</v>
      </c>
      <c r="BF166" s="203">
        <f t="shared" ref="BF166:BF179" si="55">IF(N166="snížená",J166,0)</f>
        <v>0</v>
      </c>
      <c r="BG166" s="203">
        <f t="shared" ref="BG166:BG179" si="56">IF(N166="zákl. přenesená",J166,0)</f>
        <v>0</v>
      </c>
      <c r="BH166" s="203">
        <f t="shared" ref="BH166:BH179" si="57">IF(N166="sníž. přenesená",J166,0)</f>
        <v>0</v>
      </c>
      <c r="BI166" s="203">
        <f t="shared" ref="BI166:BI179" si="58">IF(N166="nulová",J166,0)</f>
        <v>0</v>
      </c>
      <c r="BJ166" s="23" t="s">
        <v>156</v>
      </c>
      <c r="BK166" s="203">
        <f t="shared" ref="BK166:BK179" si="59">ROUND(I166*H166,2)</f>
        <v>0</v>
      </c>
      <c r="BL166" s="23" t="s">
        <v>242</v>
      </c>
      <c r="BM166" s="23" t="s">
        <v>769</v>
      </c>
    </row>
    <row r="167" spans="2:65" s="1" customFormat="1" ht="22.5" customHeight="1">
      <c r="B167" s="40"/>
      <c r="C167" s="192" t="s">
        <v>500</v>
      </c>
      <c r="D167" s="192" t="s">
        <v>150</v>
      </c>
      <c r="E167" s="193" t="s">
        <v>1169</v>
      </c>
      <c r="F167" s="194" t="s">
        <v>1170</v>
      </c>
      <c r="G167" s="195" t="s">
        <v>153</v>
      </c>
      <c r="H167" s="196">
        <v>7</v>
      </c>
      <c r="I167" s="197"/>
      <c r="J167" s="198">
        <f t="shared" si="50"/>
        <v>0</v>
      </c>
      <c r="K167" s="194" t="s">
        <v>21</v>
      </c>
      <c r="L167" s="60"/>
      <c r="M167" s="199" t="s">
        <v>21</v>
      </c>
      <c r="N167" s="200" t="s">
        <v>42</v>
      </c>
      <c r="O167" s="41"/>
      <c r="P167" s="201">
        <f t="shared" si="51"/>
        <v>0</v>
      </c>
      <c r="Q167" s="201">
        <v>0</v>
      </c>
      <c r="R167" s="201">
        <f t="shared" si="52"/>
        <v>0</v>
      </c>
      <c r="S167" s="201">
        <v>0</v>
      </c>
      <c r="T167" s="202">
        <f t="shared" si="53"/>
        <v>0</v>
      </c>
      <c r="AR167" s="23" t="s">
        <v>242</v>
      </c>
      <c r="AT167" s="23" t="s">
        <v>150</v>
      </c>
      <c r="AU167" s="23" t="s">
        <v>156</v>
      </c>
      <c r="AY167" s="23" t="s">
        <v>147</v>
      </c>
      <c r="BE167" s="203">
        <f t="shared" si="54"/>
        <v>0</v>
      </c>
      <c r="BF167" s="203">
        <f t="shared" si="55"/>
        <v>0</v>
      </c>
      <c r="BG167" s="203">
        <f t="shared" si="56"/>
        <v>0</v>
      </c>
      <c r="BH167" s="203">
        <f t="shared" si="57"/>
        <v>0</v>
      </c>
      <c r="BI167" s="203">
        <f t="shared" si="58"/>
        <v>0</v>
      </c>
      <c r="BJ167" s="23" t="s">
        <v>156</v>
      </c>
      <c r="BK167" s="203">
        <f t="shared" si="59"/>
        <v>0</v>
      </c>
      <c r="BL167" s="23" t="s">
        <v>242</v>
      </c>
      <c r="BM167" s="23" t="s">
        <v>777</v>
      </c>
    </row>
    <row r="168" spans="2:65" s="1" customFormat="1" ht="22.5" customHeight="1">
      <c r="B168" s="40"/>
      <c r="C168" s="192" t="s">
        <v>504</v>
      </c>
      <c r="D168" s="192" t="s">
        <v>150</v>
      </c>
      <c r="E168" s="193" t="s">
        <v>1171</v>
      </c>
      <c r="F168" s="194" t="s">
        <v>1172</v>
      </c>
      <c r="G168" s="195" t="s">
        <v>153</v>
      </c>
      <c r="H168" s="196">
        <v>7</v>
      </c>
      <c r="I168" s="197"/>
      <c r="J168" s="198">
        <f t="shared" si="50"/>
        <v>0</v>
      </c>
      <c r="K168" s="194" t="s">
        <v>21</v>
      </c>
      <c r="L168" s="60"/>
      <c r="M168" s="199" t="s">
        <v>21</v>
      </c>
      <c r="N168" s="200" t="s">
        <v>42</v>
      </c>
      <c r="O168" s="41"/>
      <c r="P168" s="201">
        <f t="shared" si="51"/>
        <v>0</v>
      </c>
      <c r="Q168" s="201">
        <v>0</v>
      </c>
      <c r="R168" s="201">
        <f t="shared" si="52"/>
        <v>0</v>
      </c>
      <c r="S168" s="201">
        <v>0</v>
      </c>
      <c r="T168" s="202">
        <f t="shared" si="53"/>
        <v>0</v>
      </c>
      <c r="AR168" s="23" t="s">
        <v>242</v>
      </c>
      <c r="AT168" s="23" t="s">
        <v>150</v>
      </c>
      <c r="AU168" s="23" t="s">
        <v>156</v>
      </c>
      <c r="AY168" s="23" t="s">
        <v>147</v>
      </c>
      <c r="BE168" s="203">
        <f t="shared" si="54"/>
        <v>0</v>
      </c>
      <c r="BF168" s="203">
        <f t="shared" si="55"/>
        <v>0</v>
      </c>
      <c r="BG168" s="203">
        <f t="shared" si="56"/>
        <v>0</v>
      </c>
      <c r="BH168" s="203">
        <f t="shared" si="57"/>
        <v>0</v>
      </c>
      <c r="BI168" s="203">
        <f t="shared" si="58"/>
        <v>0</v>
      </c>
      <c r="BJ168" s="23" t="s">
        <v>156</v>
      </c>
      <c r="BK168" s="203">
        <f t="shared" si="59"/>
        <v>0</v>
      </c>
      <c r="BL168" s="23" t="s">
        <v>242</v>
      </c>
      <c r="BM168" s="23" t="s">
        <v>785</v>
      </c>
    </row>
    <row r="169" spans="2:65" s="1" customFormat="1" ht="22.5" customHeight="1">
      <c r="B169" s="40"/>
      <c r="C169" s="192" t="s">
        <v>508</v>
      </c>
      <c r="D169" s="192" t="s">
        <v>150</v>
      </c>
      <c r="E169" s="193" t="s">
        <v>1173</v>
      </c>
      <c r="F169" s="194" t="s">
        <v>1174</v>
      </c>
      <c r="G169" s="195" t="s">
        <v>153</v>
      </c>
      <c r="H169" s="196">
        <v>6</v>
      </c>
      <c r="I169" s="197"/>
      <c r="J169" s="198">
        <f t="shared" si="50"/>
        <v>0</v>
      </c>
      <c r="K169" s="194" t="s">
        <v>21</v>
      </c>
      <c r="L169" s="60"/>
      <c r="M169" s="199" t="s">
        <v>21</v>
      </c>
      <c r="N169" s="200" t="s">
        <v>42</v>
      </c>
      <c r="O169" s="41"/>
      <c r="P169" s="201">
        <f t="shared" si="51"/>
        <v>0</v>
      </c>
      <c r="Q169" s="201">
        <v>0</v>
      </c>
      <c r="R169" s="201">
        <f t="shared" si="52"/>
        <v>0</v>
      </c>
      <c r="S169" s="201">
        <v>0</v>
      </c>
      <c r="T169" s="202">
        <f t="shared" si="53"/>
        <v>0</v>
      </c>
      <c r="AR169" s="23" t="s">
        <v>242</v>
      </c>
      <c r="AT169" s="23" t="s">
        <v>150</v>
      </c>
      <c r="AU169" s="23" t="s">
        <v>156</v>
      </c>
      <c r="AY169" s="23" t="s">
        <v>147</v>
      </c>
      <c r="BE169" s="203">
        <f t="shared" si="54"/>
        <v>0</v>
      </c>
      <c r="BF169" s="203">
        <f t="shared" si="55"/>
        <v>0</v>
      </c>
      <c r="BG169" s="203">
        <f t="shared" si="56"/>
        <v>0</v>
      </c>
      <c r="BH169" s="203">
        <f t="shared" si="57"/>
        <v>0</v>
      </c>
      <c r="BI169" s="203">
        <f t="shared" si="58"/>
        <v>0</v>
      </c>
      <c r="BJ169" s="23" t="s">
        <v>156</v>
      </c>
      <c r="BK169" s="203">
        <f t="shared" si="59"/>
        <v>0</v>
      </c>
      <c r="BL169" s="23" t="s">
        <v>242</v>
      </c>
      <c r="BM169" s="23" t="s">
        <v>799</v>
      </c>
    </row>
    <row r="170" spans="2:65" s="1" customFormat="1" ht="22.5" customHeight="1">
      <c r="B170" s="40"/>
      <c r="C170" s="192" t="s">
        <v>512</v>
      </c>
      <c r="D170" s="192" t="s">
        <v>150</v>
      </c>
      <c r="E170" s="193" t="s">
        <v>1175</v>
      </c>
      <c r="F170" s="194" t="s">
        <v>1176</v>
      </c>
      <c r="G170" s="195" t="s">
        <v>153</v>
      </c>
      <c r="H170" s="196">
        <v>1</v>
      </c>
      <c r="I170" s="197"/>
      <c r="J170" s="198">
        <f t="shared" si="50"/>
        <v>0</v>
      </c>
      <c r="K170" s="194" t="s">
        <v>21</v>
      </c>
      <c r="L170" s="60"/>
      <c r="M170" s="199" t="s">
        <v>21</v>
      </c>
      <c r="N170" s="200" t="s">
        <v>42</v>
      </c>
      <c r="O170" s="41"/>
      <c r="P170" s="201">
        <f t="shared" si="51"/>
        <v>0</v>
      </c>
      <c r="Q170" s="201">
        <v>0</v>
      </c>
      <c r="R170" s="201">
        <f t="shared" si="52"/>
        <v>0</v>
      </c>
      <c r="S170" s="201">
        <v>0</v>
      </c>
      <c r="T170" s="202">
        <f t="shared" si="53"/>
        <v>0</v>
      </c>
      <c r="AR170" s="23" t="s">
        <v>242</v>
      </c>
      <c r="AT170" s="23" t="s">
        <v>150</v>
      </c>
      <c r="AU170" s="23" t="s">
        <v>156</v>
      </c>
      <c r="AY170" s="23" t="s">
        <v>147</v>
      </c>
      <c r="BE170" s="203">
        <f t="shared" si="54"/>
        <v>0</v>
      </c>
      <c r="BF170" s="203">
        <f t="shared" si="55"/>
        <v>0</v>
      </c>
      <c r="BG170" s="203">
        <f t="shared" si="56"/>
        <v>0</v>
      </c>
      <c r="BH170" s="203">
        <f t="shared" si="57"/>
        <v>0</v>
      </c>
      <c r="BI170" s="203">
        <f t="shared" si="58"/>
        <v>0</v>
      </c>
      <c r="BJ170" s="23" t="s">
        <v>156</v>
      </c>
      <c r="BK170" s="203">
        <f t="shared" si="59"/>
        <v>0</v>
      </c>
      <c r="BL170" s="23" t="s">
        <v>242</v>
      </c>
      <c r="BM170" s="23" t="s">
        <v>812</v>
      </c>
    </row>
    <row r="171" spans="2:65" s="1" customFormat="1" ht="22.5" customHeight="1">
      <c r="B171" s="40"/>
      <c r="C171" s="192" t="s">
        <v>516</v>
      </c>
      <c r="D171" s="192" t="s">
        <v>150</v>
      </c>
      <c r="E171" s="193" t="s">
        <v>1177</v>
      </c>
      <c r="F171" s="194" t="s">
        <v>1178</v>
      </c>
      <c r="G171" s="195" t="s">
        <v>153</v>
      </c>
      <c r="H171" s="196">
        <v>7</v>
      </c>
      <c r="I171" s="197"/>
      <c r="J171" s="198">
        <f t="shared" si="50"/>
        <v>0</v>
      </c>
      <c r="K171" s="194" t="s">
        <v>21</v>
      </c>
      <c r="L171" s="60"/>
      <c r="M171" s="199" t="s">
        <v>21</v>
      </c>
      <c r="N171" s="200" t="s">
        <v>42</v>
      </c>
      <c r="O171" s="41"/>
      <c r="P171" s="201">
        <f t="shared" si="51"/>
        <v>0</v>
      </c>
      <c r="Q171" s="201">
        <v>0</v>
      </c>
      <c r="R171" s="201">
        <f t="shared" si="52"/>
        <v>0</v>
      </c>
      <c r="S171" s="201">
        <v>0</v>
      </c>
      <c r="T171" s="202">
        <f t="shared" si="53"/>
        <v>0</v>
      </c>
      <c r="AR171" s="23" t="s">
        <v>242</v>
      </c>
      <c r="AT171" s="23" t="s">
        <v>150</v>
      </c>
      <c r="AU171" s="23" t="s">
        <v>156</v>
      </c>
      <c r="AY171" s="23" t="s">
        <v>147</v>
      </c>
      <c r="BE171" s="203">
        <f t="shared" si="54"/>
        <v>0</v>
      </c>
      <c r="BF171" s="203">
        <f t="shared" si="55"/>
        <v>0</v>
      </c>
      <c r="BG171" s="203">
        <f t="shared" si="56"/>
        <v>0</v>
      </c>
      <c r="BH171" s="203">
        <f t="shared" si="57"/>
        <v>0</v>
      </c>
      <c r="BI171" s="203">
        <f t="shared" si="58"/>
        <v>0</v>
      </c>
      <c r="BJ171" s="23" t="s">
        <v>156</v>
      </c>
      <c r="BK171" s="203">
        <f t="shared" si="59"/>
        <v>0</v>
      </c>
      <c r="BL171" s="23" t="s">
        <v>242</v>
      </c>
      <c r="BM171" s="23" t="s">
        <v>822</v>
      </c>
    </row>
    <row r="172" spans="2:65" s="1" customFormat="1" ht="22.5" customHeight="1">
      <c r="B172" s="40"/>
      <c r="C172" s="192" t="s">
        <v>520</v>
      </c>
      <c r="D172" s="192" t="s">
        <v>150</v>
      </c>
      <c r="E172" s="193" t="s">
        <v>1179</v>
      </c>
      <c r="F172" s="194" t="s">
        <v>1180</v>
      </c>
      <c r="G172" s="195" t="s">
        <v>165</v>
      </c>
      <c r="H172" s="196">
        <v>20</v>
      </c>
      <c r="I172" s="197"/>
      <c r="J172" s="198">
        <f t="shared" si="50"/>
        <v>0</v>
      </c>
      <c r="K172" s="194" t="s">
        <v>21</v>
      </c>
      <c r="L172" s="60"/>
      <c r="M172" s="199" t="s">
        <v>21</v>
      </c>
      <c r="N172" s="200" t="s">
        <v>42</v>
      </c>
      <c r="O172" s="41"/>
      <c r="P172" s="201">
        <f t="shared" si="51"/>
        <v>0</v>
      </c>
      <c r="Q172" s="201">
        <v>0</v>
      </c>
      <c r="R172" s="201">
        <f t="shared" si="52"/>
        <v>0</v>
      </c>
      <c r="S172" s="201">
        <v>0</v>
      </c>
      <c r="T172" s="202">
        <f t="shared" si="53"/>
        <v>0</v>
      </c>
      <c r="AR172" s="23" t="s">
        <v>242</v>
      </c>
      <c r="AT172" s="23" t="s">
        <v>150</v>
      </c>
      <c r="AU172" s="23" t="s">
        <v>156</v>
      </c>
      <c r="AY172" s="23" t="s">
        <v>147</v>
      </c>
      <c r="BE172" s="203">
        <f t="shared" si="54"/>
        <v>0</v>
      </c>
      <c r="BF172" s="203">
        <f t="shared" si="55"/>
        <v>0</v>
      </c>
      <c r="BG172" s="203">
        <f t="shared" si="56"/>
        <v>0</v>
      </c>
      <c r="BH172" s="203">
        <f t="shared" si="57"/>
        <v>0</v>
      </c>
      <c r="BI172" s="203">
        <f t="shared" si="58"/>
        <v>0</v>
      </c>
      <c r="BJ172" s="23" t="s">
        <v>156</v>
      </c>
      <c r="BK172" s="203">
        <f t="shared" si="59"/>
        <v>0</v>
      </c>
      <c r="BL172" s="23" t="s">
        <v>242</v>
      </c>
      <c r="BM172" s="23" t="s">
        <v>831</v>
      </c>
    </row>
    <row r="173" spans="2:65" s="1" customFormat="1" ht="22.5" customHeight="1">
      <c r="B173" s="40"/>
      <c r="C173" s="231" t="s">
        <v>524</v>
      </c>
      <c r="D173" s="231" t="s">
        <v>243</v>
      </c>
      <c r="E173" s="232" t="s">
        <v>1181</v>
      </c>
      <c r="F173" s="233" t="s">
        <v>1182</v>
      </c>
      <c r="G173" s="234" t="s">
        <v>153</v>
      </c>
      <c r="H173" s="235">
        <v>1</v>
      </c>
      <c r="I173" s="236"/>
      <c r="J173" s="237">
        <f t="shared" si="50"/>
        <v>0</v>
      </c>
      <c r="K173" s="233" t="s">
        <v>21</v>
      </c>
      <c r="L173" s="238"/>
      <c r="M173" s="239" t="s">
        <v>21</v>
      </c>
      <c r="N173" s="240" t="s">
        <v>42</v>
      </c>
      <c r="O173" s="41"/>
      <c r="P173" s="201">
        <f t="shared" si="51"/>
        <v>0</v>
      </c>
      <c r="Q173" s="201">
        <v>0</v>
      </c>
      <c r="R173" s="201">
        <f t="shared" si="52"/>
        <v>0</v>
      </c>
      <c r="S173" s="201">
        <v>0</v>
      </c>
      <c r="T173" s="202">
        <f t="shared" si="53"/>
        <v>0</v>
      </c>
      <c r="AR173" s="23" t="s">
        <v>332</v>
      </c>
      <c r="AT173" s="23" t="s">
        <v>243</v>
      </c>
      <c r="AU173" s="23" t="s">
        <v>156</v>
      </c>
      <c r="AY173" s="23" t="s">
        <v>147</v>
      </c>
      <c r="BE173" s="203">
        <f t="shared" si="54"/>
        <v>0</v>
      </c>
      <c r="BF173" s="203">
        <f t="shared" si="55"/>
        <v>0</v>
      </c>
      <c r="BG173" s="203">
        <f t="shared" si="56"/>
        <v>0</v>
      </c>
      <c r="BH173" s="203">
        <f t="shared" si="57"/>
        <v>0</v>
      </c>
      <c r="BI173" s="203">
        <f t="shared" si="58"/>
        <v>0</v>
      </c>
      <c r="BJ173" s="23" t="s">
        <v>156</v>
      </c>
      <c r="BK173" s="203">
        <f t="shared" si="59"/>
        <v>0</v>
      </c>
      <c r="BL173" s="23" t="s">
        <v>242</v>
      </c>
      <c r="BM173" s="23" t="s">
        <v>840</v>
      </c>
    </row>
    <row r="174" spans="2:65" s="1" customFormat="1" ht="22.5" customHeight="1">
      <c r="B174" s="40"/>
      <c r="C174" s="231" t="s">
        <v>528</v>
      </c>
      <c r="D174" s="231" t="s">
        <v>243</v>
      </c>
      <c r="E174" s="232" t="s">
        <v>1183</v>
      </c>
      <c r="F174" s="233" t="s">
        <v>1184</v>
      </c>
      <c r="G174" s="234" t="s">
        <v>153</v>
      </c>
      <c r="H174" s="235">
        <v>1</v>
      </c>
      <c r="I174" s="236"/>
      <c r="J174" s="237">
        <f t="shared" si="50"/>
        <v>0</v>
      </c>
      <c r="K174" s="233" t="s">
        <v>21</v>
      </c>
      <c r="L174" s="238"/>
      <c r="M174" s="239" t="s">
        <v>21</v>
      </c>
      <c r="N174" s="240" t="s">
        <v>42</v>
      </c>
      <c r="O174" s="41"/>
      <c r="P174" s="201">
        <f t="shared" si="51"/>
        <v>0</v>
      </c>
      <c r="Q174" s="201">
        <v>0</v>
      </c>
      <c r="R174" s="201">
        <f t="shared" si="52"/>
        <v>0</v>
      </c>
      <c r="S174" s="201">
        <v>0</v>
      </c>
      <c r="T174" s="202">
        <f t="shared" si="53"/>
        <v>0</v>
      </c>
      <c r="AR174" s="23" t="s">
        <v>332</v>
      </c>
      <c r="AT174" s="23" t="s">
        <v>243</v>
      </c>
      <c r="AU174" s="23" t="s">
        <v>156</v>
      </c>
      <c r="AY174" s="23" t="s">
        <v>147</v>
      </c>
      <c r="BE174" s="203">
        <f t="shared" si="54"/>
        <v>0</v>
      </c>
      <c r="BF174" s="203">
        <f t="shared" si="55"/>
        <v>0</v>
      </c>
      <c r="BG174" s="203">
        <f t="shared" si="56"/>
        <v>0</v>
      </c>
      <c r="BH174" s="203">
        <f t="shared" si="57"/>
        <v>0</v>
      </c>
      <c r="BI174" s="203">
        <f t="shared" si="58"/>
        <v>0</v>
      </c>
      <c r="BJ174" s="23" t="s">
        <v>156</v>
      </c>
      <c r="BK174" s="203">
        <f t="shared" si="59"/>
        <v>0</v>
      </c>
      <c r="BL174" s="23" t="s">
        <v>242</v>
      </c>
      <c r="BM174" s="23" t="s">
        <v>855</v>
      </c>
    </row>
    <row r="175" spans="2:65" s="1" customFormat="1" ht="22.5" customHeight="1">
      <c r="B175" s="40"/>
      <c r="C175" s="231" t="s">
        <v>532</v>
      </c>
      <c r="D175" s="231" t="s">
        <v>243</v>
      </c>
      <c r="E175" s="232" t="s">
        <v>1185</v>
      </c>
      <c r="F175" s="233" t="s">
        <v>1186</v>
      </c>
      <c r="G175" s="234" t="s">
        <v>153</v>
      </c>
      <c r="H175" s="235">
        <v>1</v>
      </c>
      <c r="I175" s="236"/>
      <c r="J175" s="237">
        <f t="shared" si="50"/>
        <v>0</v>
      </c>
      <c r="K175" s="233" t="s">
        <v>21</v>
      </c>
      <c r="L175" s="238"/>
      <c r="M175" s="239" t="s">
        <v>21</v>
      </c>
      <c r="N175" s="240" t="s">
        <v>42</v>
      </c>
      <c r="O175" s="41"/>
      <c r="P175" s="201">
        <f t="shared" si="51"/>
        <v>0</v>
      </c>
      <c r="Q175" s="201">
        <v>0</v>
      </c>
      <c r="R175" s="201">
        <f t="shared" si="52"/>
        <v>0</v>
      </c>
      <c r="S175" s="201">
        <v>0</v>
      </c>
      <c r="T175" s="202">
        <f t="shared" si="53"/>
        <v>0</v>
      </c>
      <c r="AR175" s="23" t="s">
        <v>332</v>
      </c>
      <c r="AT175" s="23" t="s">
        <v>243</v>
      </c>
      <c r="AU175" s="23" t="s">
        <v>156</v>
      </c>
      <c r="AY175" s="23" t="s">
        <v>147</v>
      </c>
      <c r="BE175" s="203">
        <f t="shared" si="54"/>
        <v>0</v>
      </c>
      <c r="BF175" s="203">
        <f t="shared" si="55"/>
        <v>0</v>
      </c>
      <c r="BG175" s="203">
        <f t="shared" si="56"/>
        <v>0</v>
      </c>
      <c r="BH175" s="203">
        <f t="shared" si="57"/>
        <v>0</v>
      </c>
      <c r="BI175" s="203">
        <f t="shared" si="58"/>
        <v>0</v>
      </c>
      <c r="BJ175" s="23" t="s">
        <v>156</v>
      </c>
      <c r="BK175" s="203">
        <f t="shared" si="59"/>
        <v>0</v>
      </c>
      <c r="BL175" s="23" t="s">
        <v>242</v>
      </c>
      <c r="BM175" s="23" t="s">
        <v>866</v>
      </c>
    </row>
    <row r="176" spans="2:65" s="1" customFormat="1" ht="22.5" customHeight="1">
      <c r="B176" s="40"/>
      <c r="C176" s="231" t="s">
        <v>536</v>
      </c>
      <c r="D176" s="231" t="s">
        <v>243</v>
      </c>
      <c r="E176" s="232" t="s">
        <v>1187</v>
      </c>
      <c r="F176" s="233" t="s">
        <v>1188</v>
      </c>
      <c r="G176" s="234" t="s">
        <v>153</v>
      </c>
      <c r="H176" s="235">
        <v>1</v>
      </c>
      <c r="I176" s="236"/>
      <c r="J176" s="237">
        <f t="shared" si="50"/>
        <v>0</v>
      </c>
      <c r="K176" s="233" t="s">
        <v>21</v>
      </c>
      <c r="L176" s="238"/>
      <c r="M176" s="239" t="s">
        <v>21</v>
      </c>
      <c r="N176" s="240" t="s">
        <v>42</v>
      </c>
      <c r="O176" s="41"/>
      <c r="P176" s="201">
        <f t="shared" si="51"/>
        <v>0</v>
      </c>
      <c r="Q176" s="201">
        <v>0</v>
      </c>
      <c r="R176" s="201">
        <f t="shared" si="52"/>
        <v>0</v>
      </c>
      <c r="S176" s="201">
        <v>0</v>
      </c>
      <c r="T176" s="202">
        <f t="shared" si="53"/>
        <v>0</v>
      </c>
      <c r="AR176" s="23" t="s">
        <v>332</v>
      </c>
      <c r="AT176" s="23" t="s">
        <v>243</v>
      </c>
      <c r="AU176" s="23" t="s">
        <v>156</v>
      </c>
      <c r="AY176" s="23" t="s">
        <v>147</v>
      </c>
      <c r="BE176" s="203">
        <f t="shared" si="54"/>
        <v>0</v>
      </c>
      <c r="BF176" s="203">
        <f t="shared" si="55"/>
        <v>0</v>
      </c>
      <c r="BG176" s="203">
        <f t="shared" si="56"/>
        <v>0</v>
      </c>
      <c r="BH176" s="203">
        <f t="shared" si="57"/>
        <v>0</v>
      </c>
      <c r="BI176" s="203">
        <f t="shared" si="58"/>
        <v>0</v>
      </c>
      <c r="BJ176" s="23" t="s">
        <v>156</v>
      </c>
      <c r="BK176" s="203">
        <f t="shared" si="59"/>
        <v>0</v>
      </c>
      <c r="BL176" s="23" t="s">
        <v>242</v>
      </c>
      <c r="BM176" s="23" t="s">
        <v>876</v>
      </c>
    </row>
    <row r="177" spans="2:65" s="1" customFormat="1" ht="22.5" customHeight="1">
      <c r="B177" s="40"/>
      <c r="C177" s="231" t="s">
        <v>540</v>
      </c>
      <c r="D177" s="231" t="s">
        <v>243</v>
      </c>
      <c r="E177" s="232" t="s">
        <v>1189</v>
      </c>
      <c r="F177" s="233" t="s">
        <v>1190</v>
      </c>
      <c r="G177" s="234" t="s">
        <v>153</v>
      </c>
      <c r="H177" s="235">
        <v>1</v>
      </c>
      <c r="I177" s="236"/>
      <c r="J177" s="237">
        <f t="shared" si="50"/>
        <v>0</v>
      </c>
      <c r="K177" s="233" t="s">
        <v>21</v>
      </c>
      <c r="L177" s="238"/>
      <c r="M177" s="239" t="s">
        <v>21</v>
      </c>
      <c r="N177" s="240" t="s">
        <v>42</v>
      </c>
      <c r="O177" s="41"/>
      <c r="P177" s="201">
        <f t="shared" si="51"/>
        <v>0</v>
      </c>
      <c r="Q177" s="201">
        <v>0</v>
      </c>
      <c r="R177" s="201">
        <f t="shared" si="52"/>
        <v>0</v>
      </c>
      <c r="S177" s="201">
        <v>0</v>
      </c>
      <c r="T177" s="202">
        <f t="shared" si="53"/>
        <v>0</v>
      </c>
      <c r="AR177" s="23" t="s">
        <v>332</v>
      </c>
      <c r="AT177" s="23" t="s">
        <v>243</v>
      </c>
      <c r="AU177" s="23" t="s">
        <v>156</v>
      </c>
      <c r="AY177" s="23" t="s">
        <v>147</v>
      </c>
      <c r="BE177" s="203">
        <f t="shared" si="54"/>
        <v>0</v>
      </c>
      <c r="BF177" s="203">
        <f t="shared" si="55"/>
        <v>0</v>
      </c>
      <c r="BG177" s="203">
        <f t="shared" si="56"/>
        <v>0</v>
      </c>
      <c r="BH177" s="203">
        <f t="shared" si="57"/>
        <v>0</v>
      </c>
      <c r="BI177" s="203">
        <f t="shared" si="58"/>
        <v>0</v>
      </c>
      <c r="BJ177" s="23" t="s">
        <v>156</v>
      </c>
      <c r="BK177" s="203">
        <f t="shared" si="59"/>
        <v>0</v>
      </c>
      <c r="BL177" s="23" t="s">
        <v>242</v>
      </c>
      <c r="BM177" s="23" t="s">
        <v>885</v>
      </c>
    </row>
    <row r="178" spans="2:65" s="1" customFormat="1" ht="22.5" customHeight="1">
      <c r="B178" s="40"/>
      <c r="C178" s="231" t="s">
        <v>544</v>
      </c>
      <c r="D178" s="231" t="s">
        <v>243</v>
      </c>
      <c r="E178" s="232" t="s">
        <v>1191</v>
      </c>
      <c r="F178" s="233" t="s">
        <v>1192</v>
      </c>
      <c r="G178" s="234" t="s">
        <v>153</v>
      </c>
      <c r="H178" s="235">
        <v>2</v>
      </c>
      <c r="I178" s="236"/>
      <c r="J178" s="237">
        <f t="shared" si="50"/>
        <v>0</v>
      </c>
      <c r="K178" s="233" t="s">
        <v>21</v>
      </c>
      <c r="L178" s="238"/>
      <c r="M178" s="239" t="s">
        <v>21</v>
      </c>
      <c r="N178" s="240" t="s">
        <v>42</v>
      </c>
      <c r="O178" s="41"/>
      <c r="P178" s="201">
        <f t="shared" si="51"/>
        <v>0</v>
      </c>
      <c r="Q178" s="201">
        <v>0</v>
      </c>
      <c r="R178" s="201">
        <f t="shared" si="52"/>
        <v>0</v>
      </c>
      <c r="S178" s="201">
        <v>0</v>
      </c>
      <c r="T178" s="202">
        <f t="shared" si="53"/>
        <v>0</v>
      </c>
      <c r="AR178" s="23" t="s">
        <v>332</v>
      </c>
      <c r="AT178" s="23" t="s">
        <v>243</v>
      </c>
      <c r="AU178" s="23" t="s">
        <v>156</v>
      </c>
      <c r="AY178" s="23" t="s">
        <v>147</v>
      </c>
      <c r="BE178" s="203">
        <f t="shared" si="54"/>
        <v>0</v>
      </c>
      <c r="BF178" s="203">
        <f t="shared" si="55"/>
        <v>0</v>
      </c>
      <c r="BG178" s="203">
        <f t="shared" si="56"/>
        <v>0</v>
      </c>
      <c r="BH178" s="203">
        <f t="shared" si="57"/>
        <v>0</v>
      </c>
      <c r="BI178" s="203">
        <f t="shared" si="58"/>
        <v>0</v>
      </c>
      <c r="BJ178" s="23" t="s">
        <v>156</v>
      </c>
      <c r="BK178" s="203">
        <f t="shared" si="59"/>
        <v>0</v>
      </c>
      <c r="BL178" s="23" t="s">
        <v>242</v>
      </c>
      <c r="BM178" s="23" t="s">
        <v>899</v>
      </c>
    </row>
    <row r="179" spans="2:65" s="1" customFormat="1" ht="22.5" customHeight="1">
      <c r="B179" s="40"/>
      <c r="C179" s="192" t="s">
        <v>548</v>
      </c>
      <c r="D179" s="192" t="s">
        <v>150</v>
      </c>
      <c r="E179" s="193" t="s">
        <v>1470</v>
      </c>
      <c r="F179" s="194" t="s">
        <v>1471</v>
      </c>
      <c r="G179" s="195" t="s">
        <v>369</v>
      </c>
      <c r="H179" s="257"/>
      <c r="I179" s="197"/>
      <c r="J179" s="198">
        <f t="shared" si="50"/>
        <v>0</v>
      </c>
      <c r="K179" s="194" t="s">
        <v>21</v>
      </c>
      <c r="L179" s="60"/>
      <c r="M179" s="199" t="s">
        <v>21</v>
      </c>
      <c r="N179" s="200" t="s">
        <v>42</v>
      </c>
      <c r="O179" s="41"/>
      <c r="P179" s="201">
        <f t="shared" si="51"/>
        <v>0</v>
      </c>
      <c r="Q179" s="201">
        <v>0</v>
      </c>
      <c r="R179" s="201">
        <f t="shared" si="52"/>
        <v>0</v>
      </c>
      <c r="S179" s="201">
        <v>0</v>
      </c>
      <c r="T179" s="202">
        <f t="shared" si="53"/>
        <v>0</v>
      </c>
      <c r="AR179" s="23" t="s">
        <v>242</v>
      </c>
      <c r="AT179" s="23" t="s">
        <v>150</v>
      </c>
      <c r="AU179" s="23" t="s">
        <v>156</v>
      </c>
      <c r="AY179" s="23" t="s">
        <v>147</v>
      </c>
      <c r="BE179" s="203">
        <f t="shared" si="54"/>
        <v>0</v>
      </c>
      <c r="BF179" s="203">
        <f t="shared" si="55"/>
        <v>0</v>
      </c>
      <c r="BG179" s="203">
        <f t="shared" si="56"/>
        <v>0</v>
      </c>
      <c r="BH179" s="203">
        <f t="shared" si="57"/>
        <v>0</v>
      </c>
      <c r="BI179" s="203">
        <f t="shared" si="58"/>
        <v>0</v>
      </c>
      <c r="BJ179" s="23" t="s">
        <v>156</v>
      </c>
      <c r="BK179" s="203">
        <f t="shared" si="59"/>
        <v>0</v>
      </c>
      <c r="BL179" s="23" t="s">
        <v>242</v>
      </c>
      <c r="BM179" s="23" t="s">
        <v>911</v>
      </c>
    </row>
    <row r="180" spans="2:65" s="10" customFormat="1" ht="29.85" customHeight="1">
      <c r="B180" s="175"/>
      <c r="C180" s="176"/>
      <c r="D180" s="189" t="s">
        <v>69</v>
      </c>
      <c r="E180" s="190" t="s">
        <v>937</v>
      </c>
      <c r="F180" s="190" t="s">
        <v>1196</v>
      </c>
      <c r="G180" s="176"/>
      <c r="H180" s="176"/>
      <c r="I180" s="179"/>
      <c r="J180" s="191">
        <f>BK180</f>
        <v>0</v>
      </c>
      <c r="K180" s="176"/>
      <c r="L180" s="181"/>
      <c r="M180" s="182"/>
      <c r="N180" s="183"/>
      <c r="O180" s="183"/>
      <c r="P180" s="184">
        <f>P181</f>
        <v>0</v>
      </c>
      <c r="Q180" s="183"/>
      <c r="R180" s="184">
        <f>R181</f>
        <v>0</v>
      </c>
      <c r="S180" s="183"/>
      <c r="T180" s="185">
        <f>T181</f>
        <v>0</v>
      </c>
      <c r="AR180" s="186" t="s">
        <v>156</v>
      </c>
      <c r="AT180" s="187" t="s">
        <v>69</v>
      </c>
      <c r="AU180" s="187" t="s">
        <v>78</v>
      </c>
      <c r="AY180" s="186" t="s">
        <v>147</v>
      </c>
      <c r="BK180" s="188">
        <f>BK181</f>
        <v>0</v>
      </c>
    </row>
    <row r="181" spans="2:65" s="1" customFormat="1" ht="22.5" customHeight="1">
      <c r="B181" s="40"/>
      <c r="C181" s="192" t="s">
        <v>552</v>
      </c>
      <c r="D181" s="192" t="s">
        <v>150</v>
      </c>
      <c r="E181" s="193" t="s">
        <v>1197</v>
      </c>
      <c r="F181" s="194" t="s">
        <v>1198</v>
      </c>
      <c r="G181" s="195" t="s">
        <v>276</v>
      </c>
      <c r="H181" s="196">
        <v>92</v>
      </c>
      <c r="I181" s="197"/>
      <c r="J181" s="198">
        <f>ROUND(I181*H181,2)</f>
        <v>0</v>
      </c>
      <c r="K181" s="194" t="s">
        <v>21</v>
      </c>
      <c r="L181" s="60"/>
      <c r="M181" s="199" t="s">
        <v>21</v>
      </c>
      <c r="N181" s="200" t="s">
        <v>42</v>
      </c>
      <c r="O181" s="41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AR181" s="23" t="s">
        <v>242</v>
      </c>
      <c r="AT181" s="23" t="s">
        <v>150</v>
      </c>
      <c r="AU181" s="23" t="s">
        <v>156</v>
      </c>
      <c r="AY181" s="23" t="s">
        <v>147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3" t="s">
        <v>156</v>
      </c>
      <c r="BK181" s="203">
        <f>ROUND(I181*H181,2)</f>
        <v>0</v>
      </c>
      <c r="BL181" s="23" t="s">
        <v>242</v>
      </c>
      <c r="BM181" s="23" t="s">
        <v>920</v>
      </c>
    </row>
    <row r="182" spans="2:65" s="10" customFormat="1" ht="29.85" customHeight="1">
      <c r="B182" s="175"/>
      <c r="C182" s="176"/>
      <c r="D182" s="189" t="s">
        <v>69</v>
      </c>
      <c r="E182" s="190" t="s">
        <v>955</v>
      </c>
      <c r="F182" s="190" t="s">
        <v>1199</v>
      </c>
      <c r="G182" s="176"/>
      <c r="H182" s="176"/>
      <c r="I182" s="179"/>
      <c r="J182" s="191">
        <f>BK182</f>
        <v>0</v>
      </c>
      <c r="K182" s="176"/>
      <c r="L182" s="181"/>
      <c r="M182" s="182"/>
      <c r="N182" s="183"/>
      <c r="O182" s="183"/>
      <c r="P182" s="184">
        <f>P183</f>
        <v>0</v>
      </c>
      <c r="Q182" s="183"/>
      <c r="R182" s="184">
        <f>R183</f>
        <v>0</v>
      </c>
      <c r="S182" s="183"/>
      <c r="T182" s="185">
        <f>T183</f>
        <v>0</v>
      </c>
      <c r="AR182" s="186" t="s">
        <v>156</v>
      </c>
      <c r="AT182" s="187" t="s">
        <v>69</v>
      </c>
      <c r="AU182" s="187" t="s">
        <v>78</v>
      </c>
      <c r="AY182" s="186" t="s">
        <v>147</v>
      </c>
      <c r="BK182" s="188">
        <f>BK183</f>
        <v>0</v>
      </c>
    </row>
    <row r="183" spans="2:65" s="1" customFormat="1" ht="22.5" customHeight="1">
      <c r="B183" s="40"/>
      <c r="C183" s="192" t="s">
        <v>556</v>
      </c>
      <c r="D183" s="192" t="s">
        <v>150</v>
      </c>
      <c r="E183" s="193" t="s">
        <v>1200</v>
      </c>
      <c r="F183" s="194" t="s">
        <v>1201</v>
      </c>
      <c r="G183" s="195" t="s">
        <v>165</v>
      </c>
      <c r="H183" s="196">
        <v>1</v>
      </c>
      <c r="I183" s="197"/>
      <c r="J183" s="198">
        <f>ROUND(I183*H183,2)</f>
        <v>0</v>
      </c>
      <c r="K183" s="194" t="s">
        <v>21</v>
      </c>
      <c r="L183" s="60"/>
      <c r="M183" s="199" t="s">
        <v>21</v>
      </c>
      <c r="N183" s="259" t="s">
        <v>42</v>
      </c>
      <c r="O183" s="260"/>
      <c r="P183" s="261">
        <f>O183*H183</f>
        <v>0</v>
      </c>
      <c r="Q183" s="261">
        <v>0</v>
      </c>
      <c r="R183" s="261">
        <f>Q183*H183</f>
        <v>0</v>
      </c>
      <c r="S183" s="261">
        <v>0</v>
      </c>
      <c r="T183" s="262">
        <f>S183*H183</f>
        <v>0</v>
      </c>
      <c r="AR183" s="23" t="s">
        <v>242</v>
      </c>
      <c r="AT183" s="23" t="s">
        <v>150</v>
      </c>
      <c r="AU183" s="23" t="s">
        <v>156</v>
      </c>
      <c r="AY183" s="23" t="s">
        <v>147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3" t="s">
        <v>156</v>
      </c>
      <c r="BK183" s="203">
        <f>ROUND(I183*H183,2)</f>
        <v>0</v>
      </c>
      <c r="BL183" s="23" t="s">
        <v>242</v>
      </c>
      <c r="BM183" s="23" t="s">
        <v>928</v>
      </c>
    </row>
    <row r="184" spans="2:65" s="1" customFormat="1" ht="6.95" customHeight="1">
      <c r="B184" s="55"/>
      <c r="C184" s="56"/>
      <c r="D184" s="56"/>
      <c r="E184" s="56"/>
      <c r="F184" s="56"/>
      <c r="G184" s="56"/>
      <c r="H184" s="56"/>
      <c r="I184" s="138"/>
      <c r="J184" s="56"/>
      <c r="K184" s="56"/>
      <c r="L184" s="60"/>
    </row>
  </sheetData>
  <sheetProtection algorithmName="SHA-512" hashValue="uR2BAaDAxNS0HS6e4YvyWH8bpboYbhc3rkZFTRO/W5DWlAXAwtDUJrxIn5XdngUYlCoUbhpZNql27xh/tw4ogw==" saltValue="KbnGrYsvq0uCXrqCCh3v+A==" spinCount="100000" sheet="1" objects="1" scenarios="1" formatCells="0" formatColumns="0" formatRows="0" sort="0" autoFilter="0"/>
  <autoFilter ref="C87:K183"/>
  <mergeCells count="9"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63" customWidth="1"/>
    <col min="2" max="2" width="1.6640625" style="263" customWidth="1"/>
    <col min="3" max="4" width="5" style="263" customWidth="1"/>
    <col min="5" max="5" width="11.6640625" style="263" customWidth="1"/>
    <col min="6" max="6" width="9.1640625" style="263" customWidth="1"/>
    <col min="7" max="7" width="5" style="263" customWidth="1"/>
    <col min="8" max="8" width="77.83203125" style="263" customWidth="1"/>
    <col min="9" max="10" width="20" style="263" customWidth="1"/>
    <col min="11" max="11" width="1.6640625" style="263" customWidth="1"/>
  </cols>
  <sheetData>
    <row r="1" spans="2:11" ht="37.5" customHeight="1"/>
    <row r="2" spans="2:11" ht="7.5" customHeight="1">
      <c r="B2" s="264"/>
      <c r="C2" s="265"/>
      <c r="D2" s="265"/>
      <c r="E2" s="265"/>
      <c r="F2" s="265"/>
      <c r="G2" s="265"/>
      <c r="H2" s="265"/>
      <c r="I2" s="265"/>
      <c r="J2" s="265"/>
      <c r="K2" s="266"/>
    </row>
    <row r="3" spans="2:11" s="14" customFormat="1" ht="45" customHeight="1">
      <c r="B3" s="267"/>
      <c r="C3" s="390" t="s">
        <v>1682</v>
      </c>
      <c r="D3" s="390"/>
      <c r="E3" s="390"/>
      <c r="F3" s="390"/>
      <c r="G3" s="390"/>
      <c r="H3" s="390"/>
      <c r="I3" s="390"/>
      <c r="J3" s="390"/>
      <c r="K3" s="268"/>
    </row>
    <row r="4" spans="2:11" ht="25.5" customHeight="1">
      <c r="B4" s="269"/>
      <c r="C4" s="394" t="s">
        <v>1683</v>
      </c>
      <c r="D4" s="394"/>
      <c r="E4" s="394"/>
      <c r="F4" s="394"/>
      <c r="G4" s="394"/>
      <c r="H4" s="394"/>
      <c r="I4" s="394"/>
      <c r="J4" s="394"/>
      <c r="K4" s="270"/>
    </row>
    <row r="5" spans="2:11" ht="5.25" customHeight="1">
      <c r="B5" s="269"/>
      <c r="C5" s="271"/>
      <c r="D5" s="271"/>
      <c r="E5" s="271"/>
      <c r="F5" s="271"/>
      <c r="G5" s="271"/>
      <c r="H5" s="271"/>
      <c r="I5" s="271"/>
      <c r="J5" s="271"/>
      <c r="K5" s="270"/>
    </row>
    <row r="6" spans="2:11" ht="15" customHeight="1">
      <c r="B6" s="269"/>
      <c r="C6" s="393" t="s">
        <v>1684</v>
      </c>
      <c r="D6" s="393"/>
      <c r="E6" s="393"/>
      <c r="F6" s="393"/>
      <c r="G6" s="393"/>
      <c r="H6" s="393"/>
      <c r="I6" s="393"/>
      <c r="J6" s="393"/>
      <c r="K6" s="270"/>
    </row>
    <row r="7" spans="2:11" ht="15" customHeight="1">
      <c r="B7" s="273"/>
      <c r="C7" s="393" t="s">
        <v>1685</v>
      </c>
      <c r="D7" s="393"/>
      <c r="E7" s="393"/>
      <c r="F7" s="393"/>
      <c r="G7" s="393"/>
      <c r="H7" s="393"/>
      <c r="I7" s="393"/>
      <c r="J7" s="393"/>
      <c r="K7" s="270"/>
    </row>
    <row r="8" spans="2:11" ht="12.75" customHeight="1">
      <c r="B8" s="273"/>
      <c r="C8" s="272"/>
      <c r="D8" s="272"/>
      <c r="E8" s="272"/>
      <c r="F8" s="272"/>
      <c r="G8" s="272"/>
      <c r="H8" s="272"/>
      <c r="I8" s="272"/>
      <c r="J8" s="272"/>
      <c r="K8" s="270"/>
    </row>
    <row r="9" spans="2:11" ht="15" customHeight="1">
      <c r="B9" s="273"/>
      <c r="C9" s="393" t="s">
        <v>1686</v>
      </c>
      <c r="D9" s="393"/>
      <c r="E9" s="393"/>
      <c r="F9" s="393"/>
      <c r="G9" s="393"/>
      <c r="H9" s="393"/>
      <c r="I9" s="393"/>
      <c r="J9" s="393"/>
      <c r="K9" s="270"/>
    </row>
    <row r="10" spans="2:11" ht="15" customHeight="1">
      <c r="B10" s="273"/>
      <c r="C10" s="272"/>
      <c r="D10" s="393" t="s">
        <v>1687</v>
      </c>
      <c r="E10" s="393"/>
      <c r="F10" s="393"/>
      <c r="G10" s="393"/>
      <c r="H10" s="393"/>
      <c r="I10" s="393"/>
      <c r="J10" s="393"/>
      <c r="K10" s="270"/>
    </row>
    <row r="11" spans="2:11" ht="15" customHeight="1">
      <c r="B11" s="273"/>
      <c r="C11" s="274"/>
      <c r="D11" s="393" t="s">
        <v>1688</v>
      </c>
      <c r="E11" s="393"/>
      <c r="F11" s="393"/>
      <c r="G11" s="393"/>
      <c r="H11" s="393"/>
      <c r="I11" s="393"/>
      <c r="J11" s="393"/>
      <c r="K11" s="270"/>
    </row>
    <row r="12" spans="2:11" ht="12.75" customHeight="1">
      <c r="B12" s="273"/>
      <c r="C12" s="274"/>
      <c r="D12" s="274"/>
      <c r="E12" s="274"/>
      <c r="F12" s="274"/>
      <c r="G12" s="274"/>
      <c r="H12" s="274"/>
      <c r="I12" s="274"/>
      <c r="J12" s="274"/>
      <c r="K12" s="270"/>
    </row>
    <row r="13" spans="2:11" ht="15" customHeight="1">
      <c r="B13" s="273"/>
      <c r="C13" s="274"/>
      <c r="D13" s="393" t="s">
        <v>1689</v>
      </c>
      <c r="E13" s="393"/>
      <c r="F13" s="393"/>
      <c r="G13" s="393"/>
      <c r="H13" s="393"/>
      <c r="I13" s="393"/>
      <c r="J13" s="393"/>
      <c r="K13" s="270"/>
    </row>
    <row r="14" spans="2:11" ht="15" customHeight="1">
      <c r="B14" s="273"/>
      <c r="C14" s="274"/>
      <c r="D14" s="393" t="s">
        <v>1690</v>
      </c>
      <c r="E14" s="393"/>
      <c r="F14" s="393"/>
      <c r="G14" s="393"/>
      <c r="H14" s="393"/>
      <c r="I14" s="393"/>
      <c r="J14" s="393"/>
      <c r="K14" s="270"/>
    </row>
    <row r="15" spans="2:11" ht="15" customHeight="1">
      <c r="B15" s="273"/>
      <c r="C15" s="274"/>
      <c r="D15" s="393" t="s">
        <v>1691</v>
      </c>
      <c r="E15" s="393"/>
      <c r="F15" s="393"/>
      <c r="G15" s="393"/>
      <c r="H15" s="393"/>
      <c r="I15" s="393"/>
      <c r="J15" s="393"/>
      <c r="K15" s="270"/>
    </row>
    <row r="16" spans="2:11" ht="15" customHeight="1">
      <c r="B16" s="273"/>
      <c r="C16" s="274"/>
      <c r="D16" s="274"/>
      <c r="E16" s="275" t="s">
        <v>77</v>
      </c>
      <c r="F16" s="393" t="s">
        <v>1692</v>
      </c>
      <c r="G16" s="393"/>
      <c r="H16" s="393"/>
      <c r="I16" s="393"/>
      <c r="J16" s="393"/>
      <c r="K16" s="270"/>
    </row>
    <row r="17" spans="2:11" ht="15" customHeight="1">
      <c r="B17" s="273"/>
      <c r="C17" s="274"/>
      <c r="D17" s="274"/>
      <c r="E17" s="275" t="s">
        <v>1693</v>
      </c>
      <c r="F17" s="393" t="s">
        <v>1694</v>
      </c>
      <c r="G17" s="393"/>
      <c r="H17" s="393"/>
      <c r="I17" s="393"/>
      <c r="J17" s="393"/>
      <c r="K17" s="270"/>
    </row>
    <row r="18" spans="2:11" ht="15" customHeight="1">
      <c r="B18" s="273"/>
      <c r="C18" s="274"/>
      <c r="D18" s="274"/>
      <c r="E18" s="275" t="s">
        <v>1695</v>
      </c>
      <c r="F18" s="393" t="s">
        <v>1696</v>
      </c>
      <c r="G18" s="393"/>
      <c r="H18" s="393"/>
      <c r="I18" s="393"/>
      <c r="J18" s="393"/>
      <c r="K18" s="270"/>
    </row>
    <row r="19" spans="2:11" ht="15" customHeight="1">
      <c r="B19" s="273"/>
      <c r="C19" s="274"/>
      <c r="D19" s="274"/>
      <c r="E19" s="275" t="s">
        <v>1697</v>
      </c>
      <c r="F19" s="393" t="s">
        <v>1698</v>
      </c>
      <c r="G19" s="393"/>
      <c r="H19" s="393"/>
      <c r="I19" s="393"/>
      <c r="J19" s="393"/>
      <c r="K19" s="270"/>
    </row>
    <row r="20" spans="2:11" ht="15" customHeight="1">
      <c r="B20" s="273"/>
      <c r="C20" s="274"/>
      <c r="D20" s="274"/>
      <c r="E20" s="275" t="s">
        <v>1699</v>
      </c>
      <c r="F20" s="393" t="s">
        <v>1700</v>
      </c>
      <c r="G20" s="393"/>
      <c r="H20" s="393"/>
      <c r="I20" s="393"/>
      <c r="J20" s="393"/>
      <c r="K20" s="270"/>
    </row>
    <row r="21" spans="2:11" ht="15" customHeight="1">
      <c r="B21" s="273"/>
      <c r="C21" s="274"/>
      <c r="D21" s="274"/>
      <c r="E21" s="275" t="s">
        <v>1701</v>
      </c>
      <c r="F21" s="393" t="s">
        <v>1702</v>
      </c>
      <c r="G21" s="393"/>
      <c r="H21" s="393"/>
      <c r="I21" s="393"/>
      <c r="J21" s="393"/>
      <c r="K21" s="270"/>
    </row>
    <row r="22" spans="2:11" ht="12.75" customHeight="1">
      <c r="B22" s="273"/>
      <c r="C22" s="274"/>
      <c r="D22" s="274"/>
      <c r="E22" s="274"/>
      <c r="F22" s="274"/>
      <c r="G22" s="274"/>
      <c r="H22" s="274"/>
      <c r="I22" s="274"/>
      <c r="J22" s="274"/>
      <c r="K22" s="270"/>
    </row>
    <row r="23" spans="2:11" ht="15" customHeight="1">
      <c r="B23" s="273"/>
      <c r="C23" s="393" t="s">
        <v>1703</v>
      </c>
      <c r="D23" s="393"/>
      <c r="E23" s="393"/>
      <c r="F23" s="393"/>
      <c r="G23" s="393"/>
      <c r="H23" s="393"/>
      <c r="I23" s="393"/>
      <c r="J23" s="393"/>
      <c r="K23" s="270"/>
    </row>
    <row r="24" spans="2:11" ht="15" customHeight="1">
      <c r="B24" s="273"/>
      <c r="C24" s="393" t="s">
        <v>1704</v>
      </c>
      <c r="D24" s="393"/>
      <c r="E24" s="393"/>
      <c r="F24" s="393"/>
      <c r="G24" s="393"/>
      <c r="H24" s="393"/>
      <c r="I24" s="393"/>
      <c r="J24" s="393"/>
      <c r="K24" s="270"/>
    </row>
    <row r="25" spans="2:11" ht="15" customHeight="1">
      <c r="B25" s="273"/>
      <c r="C25" s="272"/>
      <c r="D25" s="393" t="s">
        <v>1705</v>
      </c>
      <c r="E25" s="393"/>
      <c r="F25" s="393"/>
      <c r="G25" s="393"/>
      <c r="H25" s="393"/>
      <c r="I25" s="393"/>
      <c r="J25" s="393"/>
      <c r="K25" s="270"/>
    </row>
    <row r="26" spans="2:11" ht="15" customHeight="1">
      <c r="B26" s="273"/>
      <c r="C26" s="274"/>
      <c r="D26" s="393" t="s">
        <v>1706</v>
      </c>
      <c r="E26" s="393"/>
      <c r="F26" s="393"/>
      <c r="G26" s="393"/>
      <c r="H26" s="393"/>
      <c r="I26" s="393"/>
      <c r="J26" s="393"/>
      <c r="K26" s="270"/>
    </row>
    <row r="27" spans="2:11" ht="12.75" customHeight="1">
      <c r="B27" s="273"/>
      <c r="C27" s="274"/>
      <c r="D27" s="274"/>
      <c r="E27" s="274"/>
      <c r="F27" s="274"/>
      <c r="G27" s="274"/>
      <c r="H27" s="274"/>
      <c r="I27" s="274"/>
      <c r="J27" s="274"/>
      <c r="K27" s="270"/>
    </row>
    <row r="28" spans="2:11" ht="15" customHeight="1">
      <c r="B28" s="273"/>
      <c r="C28" s="274"/>
      <c r="D28" s="393" t="s">
        <v>1707</v>
      </c>
      <c r="E28" s="393"/>
      <c r="F28" s="393"/>
      <c r="G28" s="393"/>
      <c r="H28" s="393"/>
      <c r="I28" s="393"/>
      <c r="J28" s="393"/>
      <c r="K28" s="270"/>
    </row>
    <row r="29" spans="2:11" ht="15" customHeight="1">
      <c r="B29" s="273"/>
      <c r="C29" s="274"/>
      <c r="D29" s="393" t="s">
        <v>1708</v>
      </c>
      <c r="E29" s="393"/>
      <c r="F29" s="393"/>
      <c r="G29" s="393"/>
      <c r="H29" s="393"/>
      <c r="I29" s="393"/>
      <c r="J29" s="393"/>
      <c r="K29" s="270"/>
    </row>
    <row r="30" spans="2:11" ht="12.75" customHeight="1">
      <c r="B30" s="273"/>
      <c r="C30" s="274"/>
      <c r="D30" s="274"/>
      <c r="E30" s="274"/>
      <c r="F30" s="274"/>
      <c r="G30" s="274"/>
      <c r="H30" s="274"/>
      <c r="I30" s="274"/>
      <c r="J30" s="274"/>
      <c r="K30" s="270"/>
    </row>
    <row r="31" spans="2:11" ht="15" customHeight="1">
      <c r="B31" s="273"/>
      <c r="C31" s="274"/>
      <c r="D31" s="393" t="s">
        <v>1709</v>
      </c>
      <c r="E31" s="393"/>
      <c r="F31" s="393"/>
      <c r="G31" s="393"/>
      <c r="H31" s="393"/>
      <c r="I31" s="393"/>
      <c r="J31" s="393"/>
      <c r="K31" s="270"/>
    </row>
    <row r="32" spans="2:11" ht="15" customHeight="1">
      <c r="B32" s="273"/>
      <c r="C32" s="274"/>
      <c r="D32" s="393" t="s">
        <v>1710</v>
      </c>
      <c r="E32" s="393"/>
      <c r="F32" s="393"/>
      <c r="G32" s="393"/>
      <c r="H32" s="393"/>
      <c r="I32" s="393"/>
      <c r="J32" s="393"/>
      <c r="K32" s="270"/>
    </row>
    <row r="33" spans="2:11" ht="15" customHeight="1">
      <c r="B33" s="273"/>
      <c r="C33" s="274"/>
      <c r="D33" s="393" t="s">
        <v>1711</v>
      </c>
      <c r="E33" s="393"/>
      <c r="F33" s="393"/>
      <c r="G33" s="393"/>
      <c r="H33" s="393"/>
      <c r="I33" s="393"/>
      <c r="J33" s="393"/>
      <c r="K33" s="270"/>
    </row>
    <row r="34" spans="2:11" ht="15" customHeight="1">
      <c r="B34" s="273"/>
      <c r="C34" s="274"/>
      <c r="D34" s="272"/>
      <c r="E34" s="276" t="s">
        <v>132</v>
      </c>
      <c r="F34" s="272"/>
      <c r="G34" s="393" t="s">
        <v>1712</v>
      </c>
      <c r="H34" s="393"/>
      <c r="I34" s="393"/>
      <c r="J34" s="393"/>
      <c r="K34" s="270"/>
    </row>
    <row r="35" spans="2:11" ht="30.75" customHeight="1">
      <c r="B35" s="273"/>
      <c r="C35" s="274"/>
      <c r="D35" s="272"/>
      <c r="E35" s="276" t="s">
        <v>1713</v>
      </c>
      <c r="F35" s="272"/>
      <c r="G35" s="393" t="s">
        <v>1714</v>
      </c>
      <c r="H35" s="393"/>
      <c r="I35" s="393"/>
      <c r="J35" s="393"/>
      <c r="K35" s="270"/>
    </row>
    <row r="36" spans="2:11" ht="15" customHeight="1">
      <c r="B36" s="273"/>
      <c r="C36" s="274"/>
      <c r="D36" s="272"/>
      <c r="E36" s="276" t="s">
        <v>51</v>
      </c>
      <c r="F36" s="272"/>
      <c r="G36" s="393" t="s">
        <v>1715</v>
      </c>
      <c r="H36" s="393"/>
      <c r="I36" s="393"/>
      <c r="J36" s="393"/>
      <c r="K36" s="270"/>
    </row>
    <row r="37" spans="2:11" ht="15" customHeight="1">
      <c r="B37" s="273"/>
      <c r="C37" s="274"/>
      <c r="D37" s="272"/>
      <c r="E37" s="276" t="s">
        <v>133</v>
      </c>
      <c r="F37" s="272"/>
      <c r="G37" s="393" t="s">
        <v>1716</v>
      </c>
      <c r="H37" s="393"/>
      <c r="I37" s="393"/>
      <c r="J37" s="393"/>
      <c r="K37" s="270"/>
    </row>
    <row r="38" spans="2:11" ht="15" customHeight="1">
      <c r="B38" s="273"/>
      <c r="C38" s="274"/>
      <c r="D38" s="272"/>
      <c r="E38" s="276" t="s">
        <v>134</v>
      </c>
      <c r="F38" s="272"/>
      <c r="G38" s="393" t="s">
        <v>1717</v>
      </c>
      <c r="H38" s="393"/>
      <c r="I38" s="393"/>
      <c r="J38" s="393"/>
      <c r="K38" s="270"/>
    </row>
    <row r="39" spans="2:11" ht="15" customHeight="1">
      <c r="B39" s="273"/>
      <c r="C39" s="274"/>
      <c r="D39" s="272"/>
      <c r="E39" s="276" t="s">
        <v>135</v>
      </c>
      <c r="F39" s="272"/>
      <c r="G39" s="393" t="s">
        <v>1718</v>
      </c>
      <c r="H39" s="393"/>
      <c r="I39" s="393"/>
      <c r="J39" s="393"/>
      <c r="K39" s="270"/>
    </row>
    <row r="40" spans="2:11" ht="15" customHeight="1">
      <c r="B40" s="273"/>
      <c r="C40" s="274"/>
      <c r="D40" s="272"/>
      <c r="E40" s="276" t="s">
        <v>1719</v>
      </c>
      <c r="F40" s="272"/>
      <c r="G40" s="393" t="s">
        <v>1720</v>
      </c>
      <c r="H40" s="393"/>
      <c r="I40" s="393"/>
      <c r="J40" s="393"/>
      <c r="K40" s="270"/>
    </row>
    <row r="41" spans="2:11" ht="15" customHeight="1">
      <c r="B41" s="273"/>
      <c r="C41" s="274"/>
      <c r="D41" s="272"/>
      <c r="E41" s="276"/>
      <c r="F41" s="272"/>
      <c r="G41" s="393" t="s">
        <v>1721</v>
      </c>
      <c r="H41" s="393"/>
      <c r="I41" s="393"/>
      <c r="J41" s="393"/>
      <c r="K41" s="270"/>
    </row>
    <row r="42" spans="2:11" ht="15" customHeight="1">
      <c r="B42" s="273"/>
      <c r="C42" s="274"/>
      <c r="D42" s="272"/>
      <c r="E42" s="276" t="s">
        <v>1722</v>
      </c>
      <c r="F42" s="272"/>
      <c r="G42" s="393" t="s">
        <v>1723</v>
      </c>
      <c r="H42" s="393"/>
      <c r="I42" s="393"/>
      <c r="J42" s="393"/>
      <c r="K42" s="270"/>
    </row>
    <row r="43" spans="2:11" ht="15" customHeight="1">
      <c r="B43" s="273"/>
      <c r="C43" s="274"/>
      <c r="D43" s="272"/>
      <c r="E43" s="276" t="s">
        <v>137</v>
      </c>
      <c r="F43" s="272"/>
      <c r="G43" s="393" t="s">
        <v>1724</v>
      </c>
      <c r="H43" s="393"/>
      <c r="I43" s="393"/>
      <c r="J43" s="393"/>
      <c r="K43" s="270"/>
    </row>
    <row r="44" spans="2:11" ht="12.75" customHeight="1">
      <c r="B44" s="273"/>
      <c r="C44" s="274"/>
      <c r="D44" s="272"/>
      <c r="E44" s="272"/>
      <c r="F44" s="272"/>
      <c r="G44" s="272"/>
      <c r="H44" s="272"/>
      <c r="I44" s="272"/>
      <c r="J44" s="272"/>
      <c r="K44" s="270"/>
    </row>
    <row r="45" spans="2:11" ht="15" customHeight="1">
      <c r="B45" s="273"/>
      <c r="C45" s="274"/>
      <c r="D45" s="393" t="s">
        <v>1725</v>
      </c>
      <c r="E45" s="393"/>
      <c r="F45" s="393"/>
      <c r="G45" s="393"/>
      <c r="H45" s="393"/>
      <c r="I45" s="393"/>
      <c r="J45" s="393"/>
      <c r="K45" s="270"/>
    </row>
    <row r="46" spans="2:11" ht="15" customHeight="1">
      <c r="B46" s="273"/>
      <c r="C46" s="274"/>
      <c r="D46" s="274"/>
      <c r="E46" s="393" t="s">
        <v>1726</v>
      </c>
      <c r="F46" s="393"/>
      <c r="G46" s="393"/>
      <c r="H46" s="393"/>
      <c r="I46" s="393"/>
      <c r="J46" s="393"/>
      <c r="K46" s="270"/>
    </row>
    <row r="47" spans="2:11" ht="15" customHeight="1">
      <c r="B47" s="273"/>
      <c r="C47" s="274"/>
      <c r="D47" s="274"/>
      <c r="E47" s="393" t="s">
        <v>1727</v>
      </c>
      <c r="F47" s="393"/>
      <c r="G47" s="393"/>
      <c r="H47" s="393"/>
      <c r="I47" s="393"/>
      <c r="J47" s="393"/>
      <c r="K47" s="270"/>
    </row>
    <row r="48" spans="2:11" ht="15" customHeight="1">
      <c r="B48" s="273"/>
      <c r="C48" s="274"/>
      <c r="D48" s="274"/>
      <c r="E48" s="393" t="s">
        <v>1728</v>
      </c>
      <c r="F48" s="393"/>
      <c r="G48" s="393"/>
      <c r="H48" s="393"/>
      <c r="I48" s="393"/>
      <c r="J48" s="393"/>
      <c r="K48" s="270"/>
    </row>
    <row r="49" spans="2:11" ht="15" customHeight="1">
      <c r="B49" s="273"/>
      <c r="C49" s="274"/>
      <c r="D49" s="393" t="s">
        <v>1729</v>
      </c>
      <c r="E49" s="393"/>
      <c r="F49" s="393"/>
      <c r="G49" s="393"/>
      <c r="H49" s="393"/>
      <c r="I49" s="393"/>
      <c r="J49" s="393"/>
      <c r="K49" s="270"/>
    </row>
    <row r="50" spans="2:11" ht="25.5" customHeight="1">
      <c r="B50" s="269"/>
      <c r="C50" s="394" t="s">
        <v>1730</v>
      </c>
      <c r="D50" s="394"/>
      <c r="E50" s="394"/>
      <c r="F50" s="394"/>
      <c r="G50" s="394"/>
      <c r="H50" s="394"/>
      <c r="I50" s="394"/>
      <c r="J50" s="394"/>
      <c r="K50" s="270"/>
    </row>
    <row r="51" spans="2:11" ht="5.25" customHeight="1">
      <c r="B51" s="269"/>
      <c r="C51" s="271"/>
      <c r="D51" s="271"/>
      <c r="E51" s="271"/>
      <c r="F51" s="271"/>
      <c r="G51" s="271"/>
      <c r="H51" s="271"/>
      <c r="I51" s="271"/>
      <c r="J51" s="271"/>
      <c r="K51" s="270"/>
    </row>
    <row r="52" spans="2:11" ht="15" customHeight="1">
      <c r="B52" s="269"/>
      <c r="C52" s="393" t="s">
        <v>1731</v>
      </c>
      <c r="D52" s="393"/>
      <c r="E52" s="393"/>
      <c r="F52" s="393"/>
      <c r="G52" s="393"/>
      <c r="H52" s="393"/>
      <c r="I52" s="393"/>
      <c r="J52" s="393"/>
      <c r="K52" s="270"/>
    </row>
    <row r="53" spans="2:11" ht="15" customHeight="1">
      <c r="B53" s="269"/>
      <c r="C53" s="393" t="s">
        <v>1732</v>
      </c>
      <c r="D53" s="393"/>
      <c r="E53" s="393"/>
      <c r="F53" s="393"/>
      <c r="G53" s="393"/>
      <c r="H53" s="393"/>
      <c r="I53" s="393"/>
      <c r="J53" s="393"/>
      <c r="K53" s="270"/>
    </row>
    <row r="54" spans="2:11" ht="12.75" customHeight="1">
      <c r="B54" s="269"/>
      <c r="C54" s="272"/>
      <c r="D54" s="272"/>
      <c r="E54" s="272"/>
      <c r="F54" s="272"/>
      <c r="G54" s="272"/>
      <c r="H54" s="272"/>
      <c r="I54" s="272"/>
      <c r="J54" s="272"/>
      <c r="K54" s="270"/>
    </row>
    <row r="55" spans="2:11" ht="15" customHeight="1">
      <c r="B55" s="269"/>
      <c r="C55" s="393" t="s">
        <v>1733</v>
      </c>
      <c r="D55" s="393"/>
      <c r="E55" s="393"/>
      <c r="F55" s="393"/>
      <c r="G55" s="393"/>
      <c r="H55" s="393"/>
      <c r="I55" s="393"/>
      <c r="J55" s="393"/>
      <c r="K55" s="270"/>
    </row>
    <row r="56" spans="2:11" ht="15" customHeight="1">
      <c r="B56" s="269"/>
      <c r="C56" s="274"/>
      <c r="D56" s="393" t="s">
        <v>1734</v>
      </c>
      <c r="E56" s="393"/>
      <c r="F56" s="393"/>
      <c r="G56" s="393"/>
      <c r="H56" s="393"/>
      <c r="I56" s="393"/>
      <c r="J56" s="393"/>
      <c r="K56" s="270"/>
    </row>
    <row r="57" spans="2:11" ht="15" customHeight="1">
      <c r="B57" s="269"/>
      <c r="C57" s="274"/>
      <c r="D57" s="393" t="s">
        <v>1735</v>
      </c>
      <c r="E57" s="393"/>
      <c r="F57" s="393"/>
      <c r="G57" s="393"/>
      <c r="H57" s="393"/>
      <c r="I57" s="393"/>
      <c r="J57" s="393"/>
      <c r="K57" s="270"/>
    </row>
    <row r="58" spans="2:11" ht="15" customHeight="1">
      <c r="B58" s="269"/>
      <c r="C58" s="274"/>
      <c r="D58" s="393" t="s">
        <v>1736</v>
      </c>
      <c r="E58" s="393"/>
      <c r="F58" s="393"/>
      <c r="G58" s="393"/>
      <c r="H58" s="393"/>
      <c r="I58" s="393"/>
      <c r="J58" s="393"/>
      <c r="K58" s="270"/>
    </row>
    <row r="59" spans="2:11" ht="15" customHeight="1">
      <c r="B59" s="269"/>
      <c r="C59" s="274"/>
      <c r="D59" s="393" t="s">
        <v>1737</v>
      </c>
      <c r="E59" s="393"/>
      <c r="F59" s="393"/>
      <c r="G59" s="393"/>
      <c r="H59" s="393"/>
      <c r="I59" s="393"/>
      <c r="J59" s="393"/>
      <c r="K59" s="270"/>
    </row>
    <row r="60" spans="2:11" ht="15" customHeight="1">
      <c r="B60" s="269"/>
      <c r="C60" s="274"/>
      <c r="D60" s="392" t="s">
        <v>1738</v>
      </c>
      <c r="E60" s="392"/>
      <c r="F60" s="392"/>
      <c r="G60" s="392"/>
      <c r="H60" s="392"/>
      <c r="I60" s="392"/>
      <c r="J60" s="392"/>
      <c r="K60" s="270"/>
    </row>
    <row r="61" spans="2:11" ht="15" customHeight="1">
      <c r="B61" s="269"/>
      <c r="C61" s="274"/>
      <c r="D61" s="393" t="s">
        <v>1739</v>
      </c>
      <c r="E61" s="393"/>
      <c r="F61" s="393"/>
      <c r="G61" s="393"/>
      <c r="H61" s="393"/>
      <c r="I61" s="393"/>
      <c r="J61" s="393"/>
      <c r="K61" s="270"/>
    </row>
    <row r="62" spans="2:11" ht="12.75" customHeight="1">
      <c r="B62" s="269"/>
      <c r="C62" s="274"/>
      <c r="D62" s="274"/>
      <c r="E62" s="277"/>
      <c r="F62" s="274"/>
      <c r="G62" s="274"/>
      <c r="H62" s="274"/>
      <c r="I62" s="274"/>
      <c r="J62" s="274"/>
      <c r="K62" s="270"/>
    </row>
    <row r="63" spans="2:11" ht="15" customHeight="1">
      <c r="B63" s="269"/>
      <c r="C63" s="274"/>
      <c r="D63" s="393" t="s">
        <v>1740</v>
      </c>
      <c r="E63" s="393"/>
      <c r="F63" s="393"/>
      <c r="G63" s="393"/>
      <c r="H63" s="393"/>
      <c r="I63" s="393"/>
      <c r="J63" s="393"/>
      <c r="K63" s="270"/>
    </row>
    <row r="64" spans="2:11" ht="15" customHeight="1">
      <c r="B64" s="269"/>
      <c r="C64" s="274"/>
      <c r="D64" s="392" t="s">
        <v>1741</v>
      </c>
      <c r="E64" s="392"/>
      <c r="F64" s="392"/>
      <c r="G64" s="392"/>
      <c r="H64" s="392"/>
      <c r="I64" s="392"/>
      <c r="J64" s="392"/>
      <c r="K64" s="270"/>
    </row>
    <row r="65" spans="2:11" ht="15" customHeight="1">
      <c r="B65" s="269"/>
      <c r="C65" s="274"/>
      <c r="D65" s="393" t="s">
        <v>1742</v>
      </c>
      <c r="E65" s="393"/>
      <c r="F65" s="393"/>
      <c r="G65" s="393"/>
      <c r="H65" s="393"/>
      <c r="I65" s="393"/>
      <c r="J65" s="393"/>
      <c r="K65" s="270"/>
    </row>
    <row r="66" spans="2:11" ht="15" customHeight="1">
      <c r="B66" s="269"/>
      <c r="C66" s="274"/>
      <c r="D66" s="393" t="s">
        <v>1743</v>
      </c>
      <c r="E66" s="393"/>
      <c r="F66" s="393"/>
      <c r="G66" s="393"/>
      <c r="H66" s="393"/>
      <c r="I66" s="393"/>
      <c r="J66" s="393"/>
      <c r="K66" s="270"/>
    </row>
    <row r="67" spans="2:11" ht="15" customHeight="1">
      <c r="B67" s="269"/>
      <c r="C67" s="274"/>
      <c r="D67" s="393" t="s">
        <v>1744</v>
      </c>
      <c r="E67" s="393"/>
      <c r="F67" s="393"/>
      <c r="G67" s="393"/>
      <c r="H67" s="393"/>
      <c r="I67" s="393"/>
      <c r="J67" s="393"/>
      <c r="K67" s="270"/>
    </row>
    <row r="68" spans="2:11" ht="15" customHeight="1">
      <c r="B68" s="269"/>
      <c r="C68" s="274"/>
      <c r="D68" s="393" t="s">
        <v>1745</v>
      </c>
      <c r="E68" s="393"/>
      <c r="F68" s="393"/>
      <c r="G68" s="393"/>
      <c r="H68" s="393"/>
      <c r="I68" s="393"/>
      <c r="J68" s="393"/>
      <c r="K68" s="270"/>
    </row>
    <row r="69" spans="2:11" ht="12.75" customHeight="1">
      <c r="B69" s="278"/>
      <c r="C69" s="279"/>
      <c r="D69" s="279"/>
      <c r="E69" s="279"/>
      <c r="F69" s="279"/>
      <c r="G69" s="279"/>
      <c r="H69" s="279"/>
      <c r="I69" s="279"/>
      <c r="J69" s="279"/>
      <c r="K69" s="280"/>
    </row>
    <row r="70" spans="2:11" ht="18.75" customHeight="1">
      <c r="B70" s="281"/>
      <c r="C70" s="281"/>
      <c r="D70" s="281"/>
      <c r="E70" s="281"/>
      <c r="F70" s="281"/>
      <c r="G70" s="281"/>
      <c r="H70" s="281"/>
      <c r="I70" s="281"/>
      <c r="J70" s="281"/>
      <c r="K70" s="282"/>
    </row>
    <row r="71" spans="2:11" ht="18.75" customHeight="1">
      <c r="B71" s="282"/>
      <c r="C71" s="282"/>
      <c r="D71" s="282"/>
      <c r="E71" s="282"/>
      <c r="F71" s="282"/>
      <c r="G71" s="282"/>
      <c r="H71" s="282"/>
      <c r="I71" s="282"/>
      <c r="J71" s="282"/>
      <c r="K71" s="282"/>
    </row>
    <row r="72" spans="2:11" ht="7.5" customHeight="1">
      <c r="B72" s="283"/>
      <c r="C72" s="284"/>
      <c r="D72" s="284"/>
      <c r="E72" s="284"/>
      <c r="F72" s="284"/>
      <c r="G72" s="284"/>
      <c r="H72" s="284"/>
      <c r="I72" s="284"/>
      <c r="J72" s="284"/>
      <c r="K72" s="285"/>
    </row>
    <row r="73" spans="2:11" ht="45" customHeight="1">
      <c r="B73" s="286"/>
      <c r="C73" s="391" t="s">
        <v>99</v>
      </c>
      <c r="D73" s="391"/>
      <c r="E73" s="391"/>
      <c r="F73" s="391"/>
      <c r="G73" s="391"/>
      <c r="H73" s="391"/>
      <c r="I73" s="391"/>
      <c r="J73" s="391"/>
      <c r="K73" s="287"/>
    </row>
    <row r="74" spans="2:11" ht="17.25" customHeight="1">
      <c r="B74" s="286"/>
      <c r="C74" s="288" t="s">
        <v>1746</v>
      </c>
      <c r="D74" s="288"/>
      <c r="E74" s="288"/>
      <c r="F74" s="288" t="s">
        <v>1747</v>
      </c>
      <c r="G74" s="289"/>
      <c r="H74" s="288" t="s">
        <v>133</v>
      </c>
      <c r="I74" s="288" t="s">
        <v>55</v>
      </c>
      <c r="J74" s="288" t="s">
        <v>1748</v>
      </c>
      <c r="K74" s="287"/>
    </row>
    <row r="75" spans="2:11" ht="17.25" customHeight="1">
      <c r="B75" s="286"/>
      <c r="C75" s="290" t="s">
        <v>1749</v>
      </c>
      <c r="D75" s="290"/>
      <c r="E75" s="290"/>
      <c r="F75" s="291" t="s">
        <v>1750</v>
      </c>
      <c r="G75" s="292"/>
      <c r="H75" s="290"/>
      <c r="I75" s="290"/>
      <c r="J75" s="290" t="s">
        <v>1751</v>
      </c>
      <c r="K75" s="287"/>
    </row>
    <row r="76" spans="2:11" ht="5.25" customHeight="1">
      <c r="B76" s="286"/>
      <c r="C76" s="293"/>
      <c r="D76" s="293"/>
      <c r="E76" s="293"/>
      <c r="F76" s="293"/>
      <c r="G76" s="294"/>
      <c r="H76" s="293"/>
      <c r="I76" s="293"/>
      <c r="J76" s="293"/>
      <c r="K76" s="287"/>
    </row>
    <row r="77" spans="2:11" ht="15" customHeight="1">
      <c r="B77" s="286"/>
      <c r="C77" s="276" t="s">
        <v>51</v>
      </c>
      <c r="D77" s="293"/>
      <c r="E77" s="293"/>
      <c r="F77" s="295" t="s">
        <v>1752</v>
      </c>
      <c r="G77" s="294"/>
      <c r="H77" s="276" t="s">
        <v>1753</v>
      </c>
      <c r="I77" s="276" t="s">
        <v>1754</v>
      </c>
      <c r="J77" s="276">
        <v>20</v>
      </c>
      <c r="K77" s="287"/>
    </row>
    <row r="78" spans="2:11" ht="15" customHeight="1">
      <c r="B78" s="286"/>
      <c r="C78" s="276" t="s">
        <v>1755</v>
      </c>
      <c r="D78" s="276"/>
      <c r="E78" s="276"/>
      <c r="F78" s="295" t="s">
        <v>1752</v>
      </c>
      <c r="G78" s="294"/>
      <c r="H78" s="276" t="s">
        <v>1756</v>
      </c>
      <c r="I78" s="276" t="s">
        <v>1754</v>
      </c>
      <c r="J78" s="276">
        <v>120</v>
      </c>
      <c r="K78" s="287"/>
    </row>
    <row r="79" spans="2:11" ht="15" customHeight="1">
      <c r="B79" s="296"/>
      <c r="C79" s="276" t="s">
        <v>1757</v>
      </c>
      <c r="D79" s="276"/>
      <c r="E79" s="276"/>
      <c r="F79" s="295" t="s">
        <v>1758</v>
      </c>
      <c r="G79" s="294"/>
      <c r="H79" s="276" t="s">
        <v>1759</v>
      </c>
      <c r="I79" s="276" t="s">
        <v>1754</v>
      </c>
      <c r="J79" s="276">
        <v>50</v>
      </c>
      <c r="K79" s="287"/>
    </row>
    <row r="80" spans="2:11" ht="15" customHeight="1">
      <c r="B80" s="296"/>
      <c r="C80" s="276" t="s">
        <v>1760</v>
      </c>
      <c r="D80" s="276"/>
      <c r="E80" s="276"/>
      <c r="F80" s="295" t="s">
        <v>1752</v>
      </c>
      <c r="G80" s="294"/>
      <c r="H80" s="276" t="s">
        <v>1761</v>
      </c>
      <c r="I80" s="276" t="s">
        <v>1762</v>
      </c>
      <c r="J80" s="276"/>
      <c r="K80" s="287"/>
    </row>
    <row r="81" spans="2:11" ht="15" customHeight="1">
      <c r="B81" s="296"/>
      <c r="C81" s="297" t="s">
        <v>1763</v>
      </c>
      <c r="D81" s="297"/>
      <c r="E81" s="297"/>
      <c r="F81" s="298" t="s">
        <v>1758</v>
      </c>
      <c r="G81" s="297"/>
      <c r="H81" s="297" t="s">
        <v>1764</v>
      </c>
      <c r="I81" s="297" t="s">
        <v>1754</v>
      </c>
      <c r="J81" s="297">
        <v>15</v>
      </c>
      <c r="K81" s="287"/>
    </row>
    <row r="82" spans="2:11" ht="15" customHeight="1">
      <c r="B82" s="296"/>
      <c r="C82" s="297" t="s">
        <v>1765</v>
      </c>
      <c r="D82" s="297"/>
      <c r="E82" s="297"/>
      <c r="F82" s="298" t="s">
        <v>1758</v>
      </c>
      <c r="G82" s="297"/>
      <c r="H82" s="297" t="s">
        <v>1766</v>
      </c>
      <c r="I82" s="297" t="s">
        <v>1754</v>
      </c>
      <c r="J82" s="297">
        <v>15</v>
      </c>
      <c r="K82" s="287"/>
    </row>
    <row r="83" spans="2:11" ht="15" customHeight="1">
      <c r="B83" s="296"/>
      <c r="C83" s="297" t="s">
        <v>1767</v>
      </c>
      <c r="D83" s="297"/>
      <c r="E83" s="297"/>
      <c r="F83" s="298" t="s">
        <v>1758</v>
      </c>
      <c r="G83" s="297"/>
      <c r="H83" s="297" t="s">
        <v>1768</v>
      </c>
      <c r="I83" s="297" t="s">
        <v>1754</v>
      </c>
      <c r="J83" s="297">
        <v>20</v>
      </c>
      <c r="K83" s="287"/>
    </row>
    <row r="84" spans="2:11" ht="15" customHeight="1">
      <c r="B84" s="296"/>
      <c r="C84" s="297" t="s">
        <v>1769</v>
      </c>
      <c r="D84" s="297"/>
      <c r="E84" s="297"/>
      <c r="F84" s="298" t="s">
        <v>1758</v>
      </c>
      <c r="G84" s="297"/>
      <c r="H84" s="297" t="s">
        <v>1770</v>
      </c>
      <c r="I84" s="297" t="s">
        <v>1754</v>
      </c>
      <c r="J84" s="297">
        <v>20</v>
      </c>
      <c r="K84" s="287"/>
    </row>
    <row r="85" spans="2:11" ht="15" customHeight="1">
      <c r="B85" s="296"/>
      <c r="C85" s="276" t="s">
        <v>1771</v>
      </c>
      <c r="D85" s="276"/>
      <c r="E85" s="276"/>
      <c r="F85" s="295" t="s">
        <v>1758</v>
      </c>
      <c r="G85" s="294"/>
      <c r="H85" s="276" t="s">
        <v>1772</v>
      </c>
      <c r="I85" s="276" t="s">
        <v>1754</v>
      </c>
      <c r="J85" s="276">
        <v>50</v>
      </c>
      <c r="K85" s="287"/>
    </row>
    <row r="86" spans="2:11" ht="15" customHeight="1">
      <c r="B86" s="296"/>
      <c r="C86" s="276" t="s">
        <v>1773</v>
      </c>
      <c r="D86" s="276"/>
      <c r="E86" s="276"/>
      <c r="F86" s="295" t="s">
        <v>1758</v>
      </c>
      <c r="G86" s="294"/>
      <c r="H86" s="276" t="s">
        <v>1774</v>
      </c>
      <c r="I86" s="276" t="s">
        <v>1754</v>
      </c>
      <c r="J86" s="276">
        <v>20</v>
      </c>
      <c r="K86" s="287"/>
    </row>
    <row r="87" spans="2:11" ht="15" customHeight="1">
      <c r="B87" s="296"/>
      <c r="C87" s="276" t="s">
        <v>1775</v>
      </c>
      <c r="D87" s="276"/>
      <c r="E87" s="276"/>
      <c r="F87" s="295" t="s">
        <v>1758</v>
      </c>
      <c r="G87" s="294"/>
      <c r="H87" s="276" t="s">
        <v>1776</v>
      </c>
      <c r="I87" s="276" t="s">
        <v>1754</v>
      </c>
      <c r="J87" s="276">
        <v>20</v>
      </c>
      <c r="K87" s="287"/>
    </row>
    <row r="88" spans="2:11" ht="15" customHeight="1">
      <c r="B88" s="296"/>
      <c r="C88" s="276" t="s">
        <v>1777</v>
      </c>
      <c r="D88" s="276"/>
      <c r="E88" s="276"/>
      <c r="F88" s="295" t="s">
        <v>1758</v>
      </c>
      <c r="G88" s="294"/>
      <c r="H88" s="276" t="s">
        <v>1778</v>
      </c>
      <c r="I88" s="276" t="s">
        <v>1754</v>
      </c>
      <c r="J88" s="276">
        <v>50</v>
      </c>
      <c r="K88" s="287"/>
    </row>
    <row r="89" spans="2:11" ht="15" customHeight="1">
      <c r="B89" s="296"/>
      <c r="C89" s="276" t="s">
        <v>1779</v>
      </c>
      <c r="D89" s="276"/>
      <c r="E89" s="276"/>
      <c r="F89" s="295" t="s">
        <v>1758</v>
      </c>
      <c r="G89" s="294"/>
      <c r="H89" s="276" t="s">
        <v>1779</v>
      </c>
      <c r="I89" s="276" t="s">
        <v>1754</v>
      </c>
      <c r="J89" s="276">
        <v>50</v>
      </c>
      <c r="K89" s="287"/>
    </row>
    <row r="90" spans="2:11" ht="15" customHeight="1">
      <c r="B90" s="296"/>
      <c r="C90" s="276" t="s">
        <v>138</v>
      </c>
      <c r="D90" s="276"/>
      <c r="E90" s="276"/>
      <c r="F90" s="295" t="s">
        <v>1758</v>
      </c>
      <c r="G90" s="294"/>
      <c r="H90" s="276" t="s">
        <v>1780</v>
      </c>
      <c r="I90" s="276" t="s">
        <v>1754</v>
      </c>
      <c r="J90" s="276">
        <v>255</v>
      </c>
      <c r="K90" s="287"/>
    </row>
    <row r="91" spans="2:11" ht="15" customHeight="1">
      <c r="B91" s="296"/>
      <c r="C91" s="276" t="s">
        <v>1781</v>
      </c>
      <c r="D91" s="276"/>
      <c r="E91" s="276"/>
      <c r="F91" s="295" t="s">
        <v>1752</v>
      </c>
      <c r="G91" s="294"/>
      <c r="H91" s="276" t="s">
        <v>1782</v>
      </c>
      <c r="I91" s="276" t="s">
        <v>1783</v>
      </c>
      <c r="J91" s="276"/>
      <c r="K91" s="287"/>
    </row>
    <row r="92" spans="2:11" ht="15" customHeight="1">
      <c r="B92" s="296"/>
      <c r="C92" s="276" t="s">
        <v>1784</v>
      </c>
      <c r="D92" s="276"/>
      <c r="E92" s="276"/>
      <c r="F92" s="295" t="s">
        <v>1752</v>
      </c>
      <c r="G92" s="294"/>
      <c r="H92" s="276" t="s">
        <v>1785</v>
      </c>
      <c r="I92" s="276" t="s">
        <v>1786</v>
      </c>
      <c r="J92" s="276"/>
      <c r="K92" s="287"/>
    </row>
    <row r="93" spans="2:11" ht="15" customHeight="1">
      <c r="B93" s="296"/>
      <c r="C93" s="276" t="s">
        <v>1787</v>
      </c>
      <c r="D93" s="276"/>
      <c r="E93" s="276"/>
      <c r="F93" s="295" t="s">
        <v>1752</v>
      </c>
      <c r="G93" s="294"/>
      <c r="H93" s="276" t="s">
        <v>1787</v>
      </c>
      <c r="I93" s="276" t="s">
        <v>1786</v>
      </c>
      <c r="J93" s="276"/>
      <c r="K93" s="287"/>
    </row>
    <row r="94" spans="2:11" ht="15" customHeight="1">
      <c r="B94" s="296"/>
      <c r="C94" s="276" t="s">
        <v>36</v>
      </c>
      <c r="D94" s="276"/>
      <c r="E94" s="276"/>
      <c r="F94" s="295" t="s">
        <v>1752</v>
      </c>
      <c r="G94" s="294"/>
      <c r="H94" s="276" t="s">
        <v>1788</v>
      </c>
      <c r="I94" s="276" t="s">
        <v>1786</v>
      </c>
      <c r="J94" s="276"/>
      <c r="K94" s="287"/>
    </row>
    <row r="95" spans="2:11" ht="15" customHeight="1">
      <c r="B95" s="296"/>
      <c r="C95" s="276" t="s">
        <v>46</v>
      </c>
      <c r="D95" s="276"/>
      <c r="E95" s="276"/>
      <c r="F95" s="295" t="s">
        <v>1752</v>
      </c>
      <c r="G95" s="294"/>
      <c r="H95" s="276" t="s">
        <v>1789</v>
      </c>
      <c r="I95" s="276" t="s">
        <v>1786</v>
      </c>
      <c r="J95" s="276"/>
      <c r="K95" s="287"/>
    </row>
    <row r="96" spans="2:11" ht="15" customHeight="1">
      <c r="B96" s="299"/>
      <c r="C96" s="300"/>
      <c r="D96" s="300"/>
      <c r="E96" s="300"/>
      <c r="F96" s="300"/>
      <c r="G96" s="300"/>
      <c r="H96" s="300"/>
      <c r="I96" s="300"/>
      <c r="J96" s="300"/>
      <c r="K96" s="301"/>
    </row>
    <row r="97" spans="2:11" ht="18.75" customHeight="1">
      <c r="B97" s="302"/>
      <c r="C97" s="303"/>
      <c r="D97" s="303"/>
      <c r="E97" s="303"/>
      <c r="F97" s="303"/>
      <c r="G97" s="303"/>
      <c r="H97" s="303"/>
      <c r="I97" s="303"/>
      <c r="J97" s="303"/>
      <c r="K97" s="302"/>
    </row>
    <row r="98" spans="2:11" ht="18.75" customHeight="1">
      <c r="B98" s="282"/>
      <c r="C98" s="282"/>
      <c r="D98" s="282"/>
      <c r="E98" s="282"/>
      <c r="F98" s="282"/>
      <c r="G98" s="282"/>
      <c r="H98" s="282"/>
      <c r="I98" s="282"/>
      <c r="J98" s="282"/>
      <c r="K98" s="282"/>
    </row>
    <row r="99" spans="2:11" ht="7.5" customHeight="1">
      <c r="B99" s="283"/>
      <c r="C99" s="284"/>
      <c r="D99" s="284"/>
      <c r="E99" s="284"/>
      <c r="F99" s="284"/>
      <c r="G99" s="284"/>
      <c r="H99" s="284"/>
      <c r="I99" s="284"/>
      <c r="J99" s="284"/>
      <c r="K99" s="285"/>
    </row>
    <row r="100" spans="2:11" ht="45" customHeight="1">
      <c r="B100" s="286"/>
      <c r="C100" s="391" t="s">
        <v>1790</v>
      </c>
      <c r="D100" s="391"/>
      <c r="E100" s="391"/>
      <c r="F100" s="391"/>
      <c r="G100" s="391"/>
      <c r="H100" s="391"/>
      <c r="I100" s="391"/>
      <c r="J100" s="391"/>
      <c r="K100" s="287"/>
    </row>
    <row r="101" spans="2:11" ht="17.25" customHeight="1">
      <c r="B101" s="286"/>
      <c r="C101" s="288" t="s">
        <v>1746</v>
      </c>
      <c r="D101" s="288"/>
      <c r="E101" s="288"/>
      <c r="F101" s="288" t="s">
        <v>1747</v>
      </c>
      <c r="G101" s="289"/>
      <c r="H101" s="288" t="s">
        <v>133</v>
      </c>
      <c r="I101" s="288" t="s">
        <v>55</v>
      </c>
      <c r="J101" s="288" t="s">
        <v>1748</v>
      </c>
      <c r="K101" s="287"/>
    </row>
    <row r="102" spans="2:11" ht="17.25" customHeight="1">
      <c r="B102" s="286"/>
      <c r="C102" s="290" t="s">
        <v>1749</v>
      </c>
      <c r="D102" s="290"/>
      <c r="E102" s="290"/>
      <c r="F102" s="291" t="s">
        <v>1750</v>
      </c>
      <c r="G102" s="292"/>
      <c r="H102" s="290"/>
      <c r="I102" s="290"/>
      <c r="J102" s="290" t="s">
        <v>1751</v>
      </c>
      <c r="K102" s="287"/>
    </row>
    <row r="103" spans="2:11" ht="5.25" customHeight="1">
      <c r="B103" s="286"/>
      <c r="C103" s="288"/>
      <c r="D103" s="288"/>
      <c r="E103" s="288"/>
      <c r="F103" s="288"/>
      <c r="G103" s="304"/>
      <c r="H103" s="288"/>
      <c r="I103" s="288"/>
      <c r="J103" s="288"/>
      <c r="K103" s="287"/>
    </row>
    <row r="104" spans="2:11" ht="15" customHeight="1">
      <c r="B104" s="286"/>
      <c r="C104" s="276" t="s">
        <v>51</v>
      </c>
      <c r="D104" s="293"/>
      <c r="E104" s="293"/>
      <c r="F104" s="295" t="s">
        <v>1752</v>
      </c>
      <c r="G104" s="304"/>
      <c r="H104" s="276" t="s">
        <v>1791</v>
      </c>
      <c r="I104" s="276" t="s">
        <v>1754</v>
      </c>
      <c r="J104" s="276">
        <v>20</v>
      </c>
      <c r="K104" s="287"/>
    </row>
    <row r="105" spans="2:11" ht="15" customHeight="1">
      <c r="B105" s="286"/>
      <c r="C105" s="276" t="s">
        <v>1755</v>
      </c>
      <c r="D105" s="276"/>
      <c r="E105" s="276"/>
      <c r="F105" s="295" t="s">
        <v>1752</v>
      </c>
      <c r="G105" s="276"/>
      <c r="H105" s="276" t="s">
        <v>1791</v>
      </c>
      <c r="I105" s="276" t="s">
        <v>1754</v>
      </c>
      <c r="J105" s="276">
        <v>120</v>
      </c>
      <c r="K105" s="287"/>
    </row>
    <row r="106" spans="2:11" ht="15" customHeight="1">
      <c r="B106" s="296"/>
      <c r="C106" s="276" t="s">
        <v>1757</v>
      </c>
      <c r="D106" s="276"/>
      <c r="E106" s="276"/>
      <c r="F106" s="295" t="s">
        <v>1758</v>
      </c>
      <c r="G106" s="276"/>
      <c r="H106" s="276" t="s">
        <v>1791</v>
      </c>
      <c r="I106" s="276" t="s">
        <v>1754</v>
      </c>
      <c r="J106" s="276">
        <v>50</v>
      </c>
      <c r="K106" s="287"/>
    </row>
    <row r="107" spans="2:11" ht="15" customHeight="1">
      <c r="B107" s="296"/>
      <c r="C107" s="276" t="s">
        <v>1760</v>
      </c>
      <c r="D107" s="276"/>
      <c r="E107" s="276"/>
      <c r="F107" s="295" t="s">
        <v>1752</v>
      </c>
      <c r="G107" s="276"/>
      <c r="H107" s="276" t="s">
        <v>1791</v>
      </c>
      <c r="I107" s="276" t="s">
        <v>1762</v>
      </c>
      <c r="J107" s="276"/>
      <c r="K107" s="287"/>
    </row>
    <row r="108" spans="2:11" ht="15" customHeight="1">
      <c r="B108" s="296"/>
      <c r="C108" s="276" t="s">
        <v>1771</v>
      </c>
      <c r="D108" s="276"/>
      <c r="E108" s="276"/>
      <c r="F108" s="295" t="s">
        <v>1758</v>
      </c>
      <c r="G108" s="276"/>
      <c r="H108" s="276" t="s">
        <v>1791</v>
      </c>
      <c r="I108" s="276" t="s">
        <v>1754</v>
      </c>
      <c r="J108" s="276">
        <v>50</v>
      </c>
      <c r="K108" s="287"/>
    </row>
    <row r="109" spans="2:11" ht="15" customHeight="1">
      <c r="B109" s="296"/>
      <c r="C109" s="276" t="s">
        <v>1779</v>
      </c>
      <c r="D109" s="276"/>
      <c r="E109" s="276"/>
      <c r="F109" s="295" t="s">
        <v>1758</v>
      </c>
      <c r="G109" s="276"/>
      <c r="H109" s="276" t="s">
        <v>1791</v>
      </c>
      <c r="I109" s="276" t="s">
        <v>1754</v>
      </c>
      <c r="J109" s="276">
        <v>50</v>
      </c>
      <c r="K109" s="287"/>
    </row>
    <row r="110" spans="2:11" ht="15" customHeight="1">
      <c r="B110" s="296"/>
      <c r="C110" s="276" t="s">
        <v>1777</v>
      </c>
      <c r="D110" s="276"/>
      <c r="E110" s="276"/>
      <c r="F110" s="295" t="s">
        <v>1758</v>
      </c>
      <c r="G110" s="276"/>
      <c r="H110" s="276" t="s">
        <v>1791</v>
      </c>
      <c r="I110" s="276" t="s">
        <v>1754</v>
      </c>
      <c r="J110" s="276">
        <v>50</v>
      </c>
      <c r="K110" s="287"/>
    </row>
    <row r="111" spans="2:11" ht="15" customHeight="1">
      <c r="B111" s="296"/>
      <c r="C111" s="276" t="s">
        <v>51</v>
      </c>
      <c r="D111" s="276"/>
      <c r="E111" s="276"/>
      <c r="F111" s="295" t="s">
        <v>1752</v>
      </c>
      <c r="G111" s="276"/>
      <c r="H111" s="276" t="s">
        <v>1792</v>
      </c>
      <c r="I111" s="276" t="s">
        <v>1754</v>
      </c>
      <c r="J111" s="276">
        <v>20</v>
      </c>
      <c r="K111" s="287"/>
    </row>
    <row r="112" spans="2:11" ht="15" customHeight="1">
      <c r="B112" s="296"/>
      <c r="C112" s="276" t="s">
        <v>1793</v>
      </c>
      <c r="D112" s="276"/>
      <c r="E112" s="276"/>
      <c r="F112" s="295" t="s">
        <v>1752</v>
      </c>
      <c r="G112" s="276"/>
      <c r="H112" s="276" t="s">
        <v>1794</v>
      </c>
      <c r="I112" s="276" t="s">
        <v>1754</v>
      </c>
      <c r="J112" s="276">
        <v>120</v>
      </c>
      <c r="K112" s="287"/>
    </row>
    <row r="113" spans="2:11" ht="15" customHeight="1">
      <c r="B113" s="296"/>
      <c r="C113" s="276" t="s">
        <v>36</v>
      </c>
      <c r="D113" s="276"/>
      <c r="E113" s="276"/>
      <c r="F113" s="295" t="s">
        <v>1752</v>
      </c>
      <c r="G113" s="276"/>
      <c r="H113" s="276" t="s">
        <v>1795</v>
      </c>
      <c r="I113" s="276" t="s">
        <v>1786</v>
      </c>
      <c r="J113" s="276"/>
      <c r="K113" s="287"/>
    </row>
    <row r="114" spans="2:11" ht="15" customHeight="1">
      <c r="B114" s="296"/>
      <c r="C114" s="276" t="s">
        <v>46</v>
      </c>
      <c r="D114" s="276"/>
      <c r="E114" s="276"/>
      <c r="F114" s="295" t="s">
        <v>1752</v>
      </c>
      <c r="G114" s="276"/>
      <c r="H114" s="276" t="s">
        <v>1796</v>
      </c>
      <c r="I114" s="276" t="s">
        <v>1786</v>
      </c>
      <c r="J114" s="276"/>
      <c r="K114" s="287"/>
    </row>
    <row r="115" spans="2:11" ht="15" customHeight="1">
      <c r="B115" s="296"/>
      <c r="C115" s="276" t="s">
        <v>55</v>
      </c>
      <c r="D115" s="276"/>
      <c r="E115" s="276"/>
      <c r="F115" s="295" t="s">
        <v>1752</v>
      </c>
      <c r="G115" s="276"/>
      <c r="H115" s="276" t="s">
        <v>1797</v>
      </c>
      <c r="I115" s="276" t="s">
        <v>1798</v>
      </c>
      <c r="J115" s="276"/>
      <c r="K115" s="287"/>
    </row>
    <row r="116" spans="2:11" ht="15" customHeight="1">
      <c r="B116" s="299"/>
      <c r="C116" s="305"/>
      <c r="D116" s="305"/>
      <c r="E116" s="305"/>
      <c r="F116" s="305"/>
      <c r="G116" s="305"/>
      <c r="H116" s="305"/>
      <c r="I116" s="305"/>
      <c r="J116" s="305"/>
      <c r="K116" s="301"/>
    </row>
    <row r="117" spans="2:11" ht="18.75" customHeight="1">
      <c r="B117" s="306"/>
      <c r="C117" s="272"/>
      <c r="D117" s="272"/>
      <c r="E117" s="272"/>
      <c r="F117" s="307"/>
      <c r="G117" s="272"/>
      <c r="H117" s="272"/>
      <c r="I117" s="272"/>
      <c r="J117" s="272"/>
      <c r="K117" s="306"/>
    </row>
    <row r="118" spans="2:11" ht="18.75" customHeight="1">
      <c r="B118" s="282"/>
      <c r="C118" s="282"/>
      <c r="D118" s="282"/>
      <c r="E118" s="282"/>
      <c r="F118" s="282"/>
      <c r="G118" s="282"/>
      <c r="H118" s="282"/>
      <c r="I118" s="282"/>
      <c r="J118" s="282"/>
      <c r="K118" s="282"/>
    </row>
    <row r="119" spans="2:11" ht="7.5" customHeight="1">
      <c r="B119" s="308"/>
      <c r="C119" s="309"/>
      <c r="D119" s="309"/>
      <c r="E119" s="309"/>
      <c r="F119" s="309"/>
      <c r="G119" s="309"/>
      <c r="H119" s="309"/>
      <c r="I119" s="309"/>
      <c r="J119" s="309"/>
      <c r="K119" s="310"/>
    </row>
    <row r="120" spans="2:11" ht="45" customHeight="1">
      <c r="B120" s="311"/>
      <c r="C120" s="390" t="s">
        <v>1799</v>
      </c>
      <c r="D120" s="390"/>
      <c r="E120" s="390"/>
      <c r="F120" s="390"/>
      <c r="G120" s="390"/>
      <c r="H120" s="390"/>
      <c r="I120" s="390"/>
      <c r="J120" s="390"/>
      <c r="K120" s="312"/>
    </row>
    <row r="121" spans="2:11" ht="17.25" customHeight="1">
      <c r="B121" s="313"/>
      <c r="C121" s="288" t="s">
        <v>1746</v>
      </c>
      <c r="D121" s="288"/>
      <c r="E121" s="288"/>
      <c r="F121" s="288" t="s">
        <v>1747</v>
      </c>
      <c r="G121" s="289"/>
      <c r="H121" s="288" t="s">
        <v>133</v>
      </c>
      <c r="I121" s="288" t="s">
        <v>55</v>
      </c>
      <c r="J121" s="288" t="s">
        <v>1748</v>
      </c>
      <c r="K121" s="314"/>
    </row>
    <row r="122" spans="2:11" ht="17.25" customHeight="1">
      <c r="B122" s="313"/>
      <c r="C122" s="290" t="s">
        <v>1749</v>
      </c>
      <c r="D122" s="290"/>
      <c r="E122" s="290"/>
      <c r="F122" s="291" t="s">
        <v>1750</v>
      </c>
      <c r="G122" s="292"/>
      <c r="H122" s="290"/>
      <c r="I122" s="290"/>
      <c r="J122" s="290" t="s">
        <v>1751</v>
      </c>
      <c r="K122" s="314"/>
    </row>
    <row r="123" spans="2:11" ht="5.25" customHeight="1">
      <c r="B123" s="315"/>
      <c r="C123" s="293"/>
      <c r="D123" s="293"/>
      <c r="E123" s="293"/>
      <c r="F123" s="293"/>
      <c r="G123" s="276"/>
      <c r="H123" s="293"/>
      <c r="I123" s="293"/>
      <c r="J123" s="293"/>
      <c r="K123" s="316"/>
    </row>
    <row r="124" spans="2:11" ht="15" customHeight="1">
      <c r="B124" s="315"/>
      <c r="C124" s="276" t="s">
        <v>1755</v>
      </c>
      <c r="D124" s="293"/>
      <c r="E124" s="293"/>
      <c r="F124" s="295" t="s">
        <v>1752</v>
      </c>
      <c r="G124" s="276"/>
      <c r="H124" s="276" t="s">
        <v>1791</v>
      </c>
      <c r="I124" s="276" t="s">
        <v>1754</v>
      </c>
      <c r="J124" s="276">
        <v>120</v>
      </c>
      <c r="K124" s="317"/>
    </row>
    <row r="125" spans="2:11" ht="15" customHeight="1">
      <c r="B125" s="315"/>
      <c r="C125" s="276" t="s">
        <v>1800</v>
      </c>
      <c r="D125" s="276"/>
      <c r="E125" s="276"/>
      <c r="F125" s="295" t="s">
        <v>1752</v>
      </c>
      <c r="G125" s="276"/>
      <c r="H125" s="276" t="s">
        <v>1801</v>
      </c>
      <c r="I125" s="276" t="s">
        <v>1754</v>
      </c>
      <c r="J125" s="276" t="s">
        <v>1802</v>
      </c>
      <c r="K125" s="317"/>
    </row>
    <row r="126" spans="2:11" ht="15" customHeight="1">
      <c r="B126" s="315"/>
      <c r="C126" s="276" t="s">
        <v>1701</v>
      </c>
      <c r="D126" s="276"/>
      <c r="E126" s="276"/>
      <c r="F126" s="295" t="s">
        <v>1752</v>
      </c>
      <c r="G126" s="276"/>
      <c r="H126" s="276" t="s">
        <v>1803</v>
      </c>
      <c r="I126" s="276" t="s">
        <v>1754</v>
      </c>
      <c r="J126" s="276" t="s">
        <v>1802</v>
      </c>
      <c r="K126" s="317"/>
    </row>
    <row r="127" spans="2:11" ht="15" customHeight="1">
      <c r="B127" s="315"/>
      <c r="C127" s="276" t="s">
        <v>1763</v>
      </c>
      <c r="D127" s="276"/>
      <c r="E127" s="276"/>
      <c r="F127" s="295" t="s">
        <v>1758</v>
      </c>
      <c r="G127" s="276"/>
      <c r="H127" s="276" t="s">
        <v>1764</v>
      </c>
      <c r="I127" s="276" t="s">
        <v>1754</v>
      </c>
      <c r="J127" s="276">
        <v>15</v>
      </c>
      <c r="K127" s="317"/>
    </row>
    <row r="128" spans="2:11" ht="15" customHeight="1">
      <c r="B128" s="315"/>
      <c r="C128" s="297" t="s">
        <v>1765</v>
      </c>
      <c r="D128" s="297"/>
      <c r="E128" s="297"/>
      <c r="F128" s="298" t="s">
        <v>1758</v>
      </c>
      <c r="G128" s="297"/>
      <c r="H128" s="297" t="s">
        <v>1766</v>
      </c>
      <c r="I128" s="297" t="s">
        <v>1754</v>
      </c>
      <c r="J128" s="297">
        <v>15</v>
      </c>
      <c r="K128" s="317"/>
    </row>
    <row r="129" spans="2:11" ht="15" customHeight="1">
      <c r="B129" s="315"/>
      <c r="C129" s="297" t="s">
        <v>1767</v>
      </c>
      <c r="D129" s="297"/>
      <c r="E129" s="297"/>
      <c r="F129" s="298" t="s">
        <v>1758</v>
      </c>
      <c r="G129" s="297"/>
      <c r="H129" s="297" t="s">
        <v>1768</v>
      </c>
      <c r="I129" s="297" t="s">
        <v>1754</v>
      </c>
      <c r="J129" s="297">
        <v>20</v>
      </c>
      <c r="K129" s="317"/>
    </row>
    <row r="130" spans="2:11" ht="15" customHeight="1">
      <c r="B130" s="315"/>
      <c r="C130" s="297" t="s">
        <v>1769</v>
      </c>
      <c r="D130" s="297"/>
      <c r="E130" s="297"/>
      <c r="F130" s="298" t="s">
        <v>1758</v>
      </c>
      <c r="G130" s="297"/>
      <c r="H130" s="297" t="s">
        <v>1770</v>
      </c>
      <c r="I130" s="297" t="s">
        <v>1754</v>
      </c>
      <c r="J130" s="297">
        <v>20</v>
      </c>
      <c r="K130" s="317"/>
    </row>
    <row r="131" spans="2:11" ht="15" customHeight="1">
      <c r="B131" s="315"/>
      <c r="C131" s="276" t="s">
        <v>1757</v>
      </c>
      <c r="D131" s="276"/>
      <c r="E131" s="276"/>
      <c r="F131" s="295" t="s">
        <v>1758</v>
      </c>
      <c r="G131" s="276"/>
      <c r="H131" s="276" t="s">
        <v>1791</v>
      </c>
      <c r="I131" s="276" t="s">
        <v>1754</v>
      </c>
      <c r="J131" s="276">
        <v>50</v>
      </c>
      <c r="K131" s="317"/>
    </row>
    <row r="132" spans="2:11" ht="15" customHeight="1">
      <c r="B132" s="315"/>
      <c r="C132" s="276" t="s">
        <v>1771</v>
      </c>
      <c r="D132" s="276"/>
      <c r="E132" s="276"/>
      <c r="F132" s="295" t="s">
        <v>1758</v>
      </c>
      <c r="G132" s="276"/>
      <c r="H132" s="276" t="s">
        <v>1791</v>
      </c>
      <c r="I132" s="276" t="s">
        <v>1754</v>
      </c>
      <c r="J132" s="276">
        <v>50</v>
      </c>
      <c r="K132" s="317"/>
    </row>
    <row r="133" spans="2:11" ht="15" customHeight="1">
      <c r="B133" s="315"/>
      <c r="C133" s="276" t="s">
        <v>1777</v>
      </c>
      <c r="D133" s="276"/>
      <c r="E133" s="276"/>
      <c r="F133" s="295" t="s">
        <v>1758</v>
      </c>
      <c r="G133" s="276"/>
      <c r="H133" s="276" t="s">
        <v>1791</v>
      </c>
      <c r="I133" s="276" t="s">
        <v>1754</v>
      </c>
      <c r="J133" s="276">
        <v>50</v>
      </c>
      <c r="K133" s="317"/>
    </row>
    <row r="134" spans="2:11" ht="15" customHeight="1">
      <c r="B134" s="315"/>
      <c r="C134" s="276" t="s">
        <v>1779</v>
      </c>
      <c r="D134" s="276"/>
      <c r="E134" s="276"/>
      <c r="F134" s="295" t="s">
        <v>1758</v>
      </c>
      <c r="G134" s="276"/>
      <c r="H134" s="276" t="s">
        <v>1791</v>
      </c>
      <c r="I134" s="276" t="s">
        <v>1754</v>
      </c>
      <c r="J134" s="276">
        <v>50</v>
      </c>
      <c r="K134" s="317"/>
    </row>
    <row r="135" spans="2:11" ht="15" customHeight="1">
      <c r="B135" s="315"/>
      <c r="C135" s="276" t="s">
        <v>138</v>
      </c>
      <c r="D135" s="276"/>
      <c r="E135" s="276"/>
      <c r="F135" s="295" t="s">
        <v>1758</v>
      </c>
      <c r="G135" s="276"/>
      <c r="H135" s="276" t="s">
        <v>1804</v>
      </c>
      <c r="I135" s="276" t="s">
        <v>1754</v>
      </c>
      <c r="J135" s="276">
        <v>255</v>
      </c>
      <c r="K135" s="317"/>
    </row>
    <row r="136" spans="2:11" ht="15" customHeight="1">
      <c r="B136" s="315"/>
      <c r="C136" s="276" t="s">
        <v>1781</v>
      </c>
      <c r="D136" s="276"/>
      <c r="E136" s="276"/>
      <c r="F136" s="295" t="s">
        <v>1752</v>
      </c>
      <c r="G136" s="276"/>
      <c r="H136" s="276" t="s">
        <v>1805</v>
      </c>
      <c r="I136" s="276" t="s">
        <v>1783</v>
      </c>
      <c r="J136" s="276"/>
      <c r="K136" s="317"/>
    </row>
    <row r="137" spans="2:11" ht="15" customHeight="1">
      <c r="B137" s="315"/>
      <c r="C137" s="276" t="s">
        <v>1784</v>
      </c>
      <c r="D137" s="276"/>
      <c r="E137" s="276"/>
      <c r="F137" s="295" t="s">
        <v>1752</v>
      </c>
      <c r="G137" s="276"/>
      <c r="H137" s="276" t="s">
        <v>1806</v>
      </c>
      <c r="I137" s="276" t="s">
        <v>1786</v>
      </c>
      <c r="J137" s="276"/>
      <c r="K137" s="317"/>
    </row>
    <row r="138" spans="2:11" ht="15" customHeight="1">
      <c r="B138" s="315"/>
      <c r="C138" s="276" t="s">
        <v>1787</v>
      </c>
      <c r="D138" s="276"/>
      <c r="E138" s="276"/>
      <c r="F138" s="295" t="s">
        <v>1752</v>
      </c>
      <c r="G138" s="276"/>
      <c r="H138" s="276" t="s">
        <v>1787</v>
      </c>
      <c r="I138" s="276" t="s">
        <v>1786</v>
      </c>
      <c r="J138" s="276"/>
      <c r="K138" s="317"/>
    </row>
    <row r="139" spans="2:11" ht="15" customHeight="1">
      <c r="B139" s="315"/>
      <c r="C139" s="276" t="s">
        <v>36</v>
      </c>
      <c r="D139" s="276"/>
      <c r="E139" s="276"/>
      <c r="F139" s="295" t="s">
        <v>1752</v>
      </c>
      <c r="G139" s="276"/>
      <c r="H139" s="276" t="s">
        <v>1807</v>
      </c>
      <c r="I139" s="276" t="s">
        <v>1786</v>
      </c>
      <c r="J139" s="276"/>
      <c r="K139" s="317"/>
    </row>
    <row r="140" spans="2:11" ht="15" customHeight="1">
      <c r="B140" s="315"/>
      <c r="C140" s="276" t="s">
        <v>1808</v>
      </c>
      <c r="D140" s="276"/>
      <c r="E140" s="276"/>
      <c r="F140" s="295" t="s">
        <v>1752</v>
      </c>
      <c r="G140" s="276"/>
      <c r="H140" s="276" t="s">
        <v>1809</v>
      </c>
      <c r="I140" s="276" t="s">
        <v>1786</v>
      </c>
      <c r="J140" s="276"/>
      <c r="K140" s="317"/>
    </row>
    <row r="141" spans="2:11" ht="15" customHeight="1">
      <c r="B141" s="318"/>
      <c r="C141" s="319"/>
      <c r="D141" s="319"/>
      <c r="E141" s="319"/>
      <c r="F141" s="319"/>
      <c r="G141" s="319"/>
      <c r="H141" s="319"/>
      <c r="I141" s="319"/>
      <c r="J141" s="319"/>
      <c r="K141" s="320"/>
    </row>
    <row r="142" spans="2:11" ht="18.75" customHeight="1">
      <c r="B142" s="272"/>
      <c r="C142" s="272"/>
      <c r="D142" s="272"/>
      <c r="E142" s="272"/>
      <c r="F142" s="307"/>
      <c r="G142" s="272"/>
      <c r="H142" s="272"/>
      <c r="I142" s="272"/>
      <c r="J142" s="272"/>
      <c r="K142" s="272"/>
    </row>
    <row r="143" spans="2:11" ht="18.75" customHeight="1">
      <c r="B143" s="282"/>
      <c r="C143" s="282"/>
      <c r="D143" s="282"/>
      <c r="E143" s="282"/>
      <c r="F143" s="282"/>
      <c r="G143" s="282"/>
      <c r="H143" s="282"/>
      <c r="I143" s="282"/>
      <c r="J143" s="282"/>
      <c r="K143" s="282"/>
    </row>
    <row r="144" spans="2:11" ht="7.5" customHeight="1">
      <c r="B144" s="283"/>
      <c r="C144" s="284"/>
      <c r="D144" s="284"/>
      <c r="E144" s="284"/>
      <c r="F144" s="284"/>
      <c r="G144" s="284"/>
      <c r="H144" s="284"/>
      <c r="I144" s="284"/>
      <c r="J144" s="284"/>
      <c r="K144" s="285"/>
    </row>
    <row r="145" spans="2:11" ht="45" customHeight="1">
      <c r="B145" s="286"/>
      <c r="C145" s="391" t="s">
        <v>1810</v>
      </c>
      <c r="D145" s="391"/>
      <c r="E145" s="391"/>
      <c r="F145" s="391"/>
      <c r="G145" s="391"/>
      <c r="H145" s="391"/>
      <c r="I145" s="391"/>
      <c r="J145" s="391"/>
      <c r="K145" s="287"/>
    </row>
    <row r="146" spans="2:11" ht="17.25" customHeight="1">
      <c r="B146" s="286"/>
      <c r="C146" s="288" t="s">
        <v>1746</v>
      </c>
      <c r="D146" s="288"/>
      <c r="E146" s="288"/>
      <c r="F146" s="288" t="s">
        <v>1747</v>
      </c>
      <c r="G146" s="289"/>
      <c r="H146" s="288" t="s">
        <v>133</v>
      </c>
      <c r="I146" s="288" t="s">
        <v>55</v>
      </c>
      <c r="J146" s="288" t="s">
        <v>1748</v>
      </c>
      <c r="K146" s="287"/>
    </row>
    <row r="147" spans="2:11" ht="17.25" customHeight="1">
      <c r="B147" s="286"/>
      <c r="C147" s="290" t="s">
        <v>1749</v>
      </c>
      <c r="D147" s="290"/>
      <c r="E147" s="290"/>
      <c r="F147" s="291" t="s">
        <v>1750</v>
      </c>
      <c r="G147" s="292"/>
      <c r="H147" s="290"/>
      <c r="I147" s="290"/>
      <c r="J147" s="290" t="s">
        <v>1751</v>
      </c>
      <c r="K147" s="287"/>
    </row>
    <row r="148" spans="2:11" ht="5.25" customHeight="1">
      <c r="B148" s="296"/>
      <c r="C148" s="293"/>
      <c r="D148" s="293"/>
      <c r="E148" s="293"/>
      <c r="F148" s="293"/>
      <c r="G148" s="294"/>
      <c r="H148" s="293"/>
      <c r="I148" s="293"/>
      <c r="J148" s="293"/>
      <c r="K148" s="317"/>
    </row>
    <row r="149" spans="2:11" ht="15" customHeight="1">
      <c r="B149" s="296"/>
      <c r="C149" s="321" t="s">
        <v>1755</v>
      </c>
      <c r="D149" s="276"/>
      <c r="E149" s="276"/>
      <c r="F149" s="322" t="s">
        <v>1752</v>
      </c>
      <c r="G149" s="276"/>
      <c r="H149" s="321" t="s">
        <v>1791</v>
      </c>
      <c r="I149" s="321" t="s">
        <v>1754</v>
      </c>
      <c r="J149" s="321">
        <v>120</v>
      </c>
      <c r="K149" s="317"/>
    </row>
    <row r="150" spans="2:11" ht="15" customHeight="1">
      <c r="B150" s="296"/>
      <c r="C150" s="321" t="s">
        <v>1800</v>
      </c>
      <c r="D150" s="276"/>
      <c r="E150" s="276"/>
      <c r="F150" s="322" t="s">
        <v>1752</v>
      </c>
      <c r="G150" s="276"/>
      <c r="H150" s="321" t="s">
        <v>1811</v>
      </c>
      <c r="I150" s="321" t="s">
        <v>1754</v>
      </c>
      <c r="J150" s="321" t="s">
        <v>1802</v>
      </c>
      <c r="K150" s="317"/>
    </row>
    <row r="151" spans="2:11" ht="15" customHeight="1">
      <c r="B151" s="296"/>
      <c r="C151" s="321" t="s">
        <v>1701</v>
      </c>
      <c r="D151" s="276"/>
      <c r="E151" s="276"/>
      <c r="F151" s="322" t="s">
        <v>1752</v>
      </c>
      <c r="G151" s="276"/>
      <c r="H151" s="321" t="s">
        <v>1812</v>
      </c>
      <c r="I151" s="321" t="s">
        <v>1754</v>
      </c>
      <c r="J151" s="321" t="s">
        <v>1802</v>
      </c>
      <c r="K151" s="317"/>
    </row>
    <row r="152" spans="2:11" ht="15" customHeight="1">
      <c r="B152" s="296"/>
      <c r="C152" s="321" t="s">
        <v>1757</v>
      </c>
      <c r="D152" s="276"/>
      <c r="E152" s="276"/>
      <c r="F152" s="322" t="s">
        <v>1758</v>
      </c>
      <c r="G152" s="276"/>
      <c r="H152" s="321" t="s">
        <v>1791</v>
      </c>
      <c r="I152" s="321" t="s">
        <v>1754</v>
      </c>
      <c r="J152" s="321">
        <v>50</v>
      </c>
      <c r="K152" s="317"/>
    </row>
    <row r="153" spans="2:11" ht="15" customHeight="1">
      <c r="B153" s="296"/>
      <c r="C153" s="321" t="s">
        <v>1760</v>
      </c>
      <c r="D153" s="276"/>
      <c r="E153" s="276"/>
      <c r="F153" s="322" t="s">
        <v>1752</v>
      </c>
      <c r="G153" s="276"/>
      <c r="H153" s="321" t="s">
        <v>1791</v>
      </c>
      <c r="I153" s="321" t="s">
        <v>1762</v>
      </c>
      <c r="J153" s="321"/>
      <c r="K153" s="317"/>
    </row>
    <row r="154" spans="2:11" ht="15" customHeight="1">
      <c r="B154" s="296"/>
      <c r="C154" s="321" t="s">
        <v>1771</v>
      </c>
      <c r="D154" s="276"/>
      <c r="E154" s="276"/>
      <c r="F154" s="322" t="s">
        <v>1758</v>
      </c>
      <c r="G154" s="276"/>
      <c r="H154" s="321" t="s">
        <v>1791</v>
      </c>
      <c r="I154" s="321" t="s">
        <v>1754</v>
      </c>
      <c r="J154" s="321">
        <v>50</v>
      </c>
      <c r="K154" s="317"/>
    </row>
    <row r="155" spans="2:11" ht="15" customHeight="1">
      <c r="B155" s="296"/>
      <c r="C155" s="321" t="s">
        <v>1779</v>
      </c>
      <c r="D155" s="276"/>
      <c r="E155" s="276"/>
      <c r="F155" s="322" t="s">
        <v>1758</v>
      </c>
      <c r="G155" s="276"/>
      <c r="H155" s="321" t="s">
        <v>1791</v>
      </c>
      <c r="I155" s="321" t="s">
        <v>1754</v>
      </c>
      <c r="J155" s="321">
        <v>50</v>
      </c>
      <c r="K155" s="317"/>
    </row>
    <row r="156" spans="2:11" ht="15" customHeight="1">
      <c r="B156" s="296"/>
      <c r="C156" s="321" t="s">
        <v>1777</v>
      </c>
      <c r="D156" s="276"/>
      <c r="E156" s="276"/>
      <c r="F156" s="322" t="s">
        <v>1758</v>
      </c>
      <c r="G156" s="276"/>
      <c r="H156" s="321" t="s">
        <v>1791</v>
      </c>
      <c r="I156" s="321" t="s">
        <v>1754</v>
      </c>
      <c r="J156" s="321">
        <v>50</v>
      </c>
      <c r="K156" s="317"/>
    </row>
    <row r="157" spans="2:11" ht="15" customHeight="1">
      <c r="B157" s="296"/>
      <c r="C157" s="321" t="s">
        <v>104</v>
      </c>
      <c r="D157" s="276"/>
      <c r="E157" s="276"/>
      <c r="F157" s="322" t="s">
        <v>1752</v>
      </c>
      <c r="G157" s="276"/>
      <c r="H157" s="321" t="s">
        <v>1813</v>
      </c>
      <c r="I157" s="321" t="s">
        <v>1754</v>
      </c>
      <c r="J157" s="321" t="s">
        <v>1814</v>
      </c>
      <c r="K157" s="317"/>
    </row>
    <row r="158" spans="2:11" ht="15" customHeight="1">
      <c r="B158" s="296"/>
      <c r="C158" s="321" t="s">
        <v>1815</v>
      </c>
      <c r="D158" s="276"/>
      <c r="E158" s="276"/>
      <c r="F158" s="322" t="s">
        <v>1752</v>
      </c>
      <c r="G158" s="276"/>
      <c r="H158" s="321" t="s">
        <v>1816</v>
      </c>
      <c r="I158" s="321" t="s">
        <v>1786</v>
      </c>
      <c r="J158" s="321"/>
      <c r="K158" s="317"/>
    </row>
    <row r="159" spans="2:11" ht="15" customHeight="1">
      <c r="B159" s="323"/>
      <c r="C159" s="305"/>
      <c r="D159" s="305"/>
      <c r="E159" s="305"/>
      <c r="F159" s="305"/>
      <c r="G159" s="305"/>
      <c r="H159" s="305"/>
      <c r="I159" s="305"/>
      <c r="J159" s="305"/>
      <c r="K159" s="324"/>
    </row>
    <row r="160" spans="2:11" ht="18.75" customHeight="1">
      <c r="B160" s="272"/>
      <c r="C160" s="276"/>
      <c r="D160" s="276"/>
      <c r="E160" s="276"/>
      <c r="F160" s="295"/>
      <c r="G160" s="276"/>
      <c r="H160" s="276"/>
      <c r="I160" s="276"/>
      <c r="J160" s="276"/>
      <c r="K160" s="272"/>
    </row>
    <row r="161" spans="2:11" ht="18.75" customHeight="1">
      <c r="B161" s="282"/>
      <c r="C161" s="282"/>
      <c r="D161" s="282"/>
      <c r="E161" s="282"/>
      <c r="F161" s="282"/>
      <c r="G161" s="282"/>
      <c r="H161" s="282"/>
      <c r="I161" s="282"/>
      <c r="J161" s="282"/>
      <c r="K161" s="282"/>
    </row>
    <row r="162" spans="2:11" ht="7.5" customHeight="1">
      <c r="B162" s="264"/>
      <c r="C162" s="265"/>
      <c r="D162" s="265"/>
      <c r="E162" s="265"/>
      <c r="F162" s="265"/>
      <c r="G162" s="265"/>
      <c r="H162" s="265"/>
      <c r="I162" s="265"/>
      <c r="J162" s="265"/>
      <c r="K162" s="266"/>
    </row>
    <row r="163" spans="2:11" ht="45" customHeight="1">
      <c r="B163" s="267"/>
      <c r="C163" s="390" t="s">
        <v>1817</v>
      </c>
      <c r="D163" s="390"/>
      <c r="E163" s="390"/>
      <c r="F163" s="390"/>
      <c r="G163" s="390"/>
      <c r="H163" s="390"/>
      <c r="I163" s="390"/>
      <c r="J163" s="390"/>
      <c r="K163" s="268"/>
    </row>
    <row r="164" spans="2:11" ht="17.25" customHeight="1">
      <c r="B164" s="267"/>
      <c r="C164" s="288" t="s">
        <v>1746</v>
      </c>
      <c r="D164" s="288"/>
      <c r="E164" s="288"/>
      <c r="F164" s="288" t="s">
        <v>1747</v>
      </c>
      <c r="G164" s="325"/>
      <c r="H164" s="326" t="s">
        <v>133</v>
      </c>
      <c r="I164" s="326" t="s">
        <v>55</v>
      </c>
      <c r="J164" s="288" t="s">
        <v>1748</v>
      </c>
      <c r="K164" s="268"/>
    </row>
    <row r="165" spans="2:11" ht="17.25" customHeight="1">
      <c r="B165" s="269"/>
      <c r="C165" s="290" t="s">
        <v>1749</v>
      </c>
      <c r="D165" s="290"/>
      <c r="E165" s="290"/>
      <c r="F165" s="291" t="s">
        <v>1750</v>
      </c>
      <c r="G165" s="327"/>
      <c r="H165" s="328"/>
      <c r="I165" s="328"/>
      <c r="J165" s="290" t="s">
        <v>1751</v>
      </c>
      <c r="K165" s="270"/>
    </row>
    <row r="166" spans="2:11" ht="5.25" customHeight="1">
      <c r="B166" s="296"/>
      <c r="C166" s="293"/>
      <c r="D166" s="293"/>
      <c r="E166" s="293"/>
      <c r="F166" s="293"/>
      <c r="G166" s="294"/>
      <c r="H166" s="293"/>
      <c r="I166" s="293"/>
      <c r="J166" s="293"/>
      <c r="K166" s="317"/>
    </row>
    <row r="167" spans="2:11" ht="15" customHeight="1">
      <c r="B167" s="296"/>
      <c r="C167" s="276" t="s">
        <v>1755</v>
      </c>
      <c r="D167" s="276"/>
      <c r="E167" s="276"/>
      <c r="F167" s="295" t="s">
        <v>1752</v>
      </c>
      <c r="G167" s="276"/>
      <c r="H167" s="276" t="s">
        <v>1791</v>
      </c>
      <c r="I167" s="276" t="s">
        <v>1754</v>
      </c>
      <c r="J167" s="276">
        <v>120</v>
      </c>
      <c r="K167" s="317"/>
    </row>
    <row r="168" spans="2:11" ht="15" customHeight="1">
      <c r="B168" s="296"/>
      <c r="C168" s="276" t="s">
        <v>1800</v>
      </c>
      <c r="D168" s="276"/>
      <c r="E168" s="276"/>
      <c r="F168" s="295" t="s">
        <v>1752</v>
      </c>
      <c r="G168" s="276"/>
      <c r="H168" s="276" t="s">
        <v>1801</v>
      </c>
      <c r="I168" s="276" t="s">
        <v>1754</v>
      </c>
      <c r="J168" s="276" t="s">
        <v>1802</v>
      </c>
      <c r="K168" s="317"/>
    </row>
    <row r="169" spans="2:11" ht="15" customHeight="1">
      <c r="B169" s="296"/>
      <c r="C169" s="276" t="s">
        <v>1701</v>
      </c>
      <c r="D169" s="276"/>
      <c r="E169" s="276"/>
      <c r="F169" s="295" t="s">
        <v>1752</v>
      </c>
      <c r="G169" s="276"/>
      <c r="H169" s="276" t="s">
        <v>1818</v>
      </c>
      <c r="I169" s="276" t="s">
        <v>1754</v>
      </c>
      <c r="J169" s="276" t="s">
        <v>1802</v>
      </c>
      <c r="K169" s="317"/>
    </row>
    <row r="170" spans="2:11" ht="15" customHeight="1">
      <c r="B170" s="296"/>
      <c r="C170" s="276" t="s">
        <v>1757</v>
      </c>
      <c r="D170" s="276"/>
      <c r="E170" s="276"/>
      <c r="F170" s="295" t="s">
        <v>1758</v>
      </c>
      <c r="G170" s="276"/>
      <c r="H170" s="276" t="s">
        <v>1818</v>
      </c>
      <c r="I170" s="276" t="s">
        <v>1754</v>
      </c>
      <c r="J170" s="276">
        <v>50</v>
      </c>
      <c r="K170" s="317"/>
    </row>
    <row r="171" spans="2:11" ht="15" customHeight="1">
      <c r="B171" s="296"/>
      <c r="C171" s="276" t="s">
        <v>1760</v>
      </c>
      <c r="D171" s="276"/>
      <c r="E171" s="276"/>
      <c r="F171" s="295" t="s">
        <v>1752</v>
      </c>
      <c r="G171" s="276"/>
      <c r="H171" s="276" t="s">
        <v>1818</v>
      </c>
      <c r="I171" s="276" t="s">
        <v>1762</v>
      </c>
      <c r="J171" s="276"/>
      <c r="K171" s="317"/>
    </row>
    <row r="172" spans="2:11" ht="15" customHeight="1">
      <c r="B172" s="296"/>
      <c r="C172" s="276" t="s">
        <v>1771</v>
      </c>
      <c r="D172" s="276"/>
      <c r="E172" s="276"/>
      <c r="F172" s="295" t="s">
        <v>1758</v>
      </c>
      <c r="G172" s="276"/>
      <c r="H172" s="276" t="s">
        <v>1818</v>
      </c>
      <c r="I172" s="276" t="s">
        <v>1754</v>
      </c>
      <c r="J172" s="276">
        <v>50</v>
      </c>
      <c r="K172" s="317"/>
    </row>
    <row r="173" spans="2:11" ht="15" customHeight="1">
      <c r="B173" s="296"/>
      <c r="C173" s="276" t="s">
        <v>1779</v>
      </c>
      <c r="D173" s="276"/>
      <c r="E173" s="276"/>
      <c r="F173" s="295" t="s">
        <v>1758</v>
      </c>
      <c r="G173" s="276"/>
      <c r="H173" s="276" t="s">
        <v>1818</v>
      </c>
      <c r="I173" s="276" t="s">
        <v>1754</v>
      </c>
      <c r="J173" s="276">
        <v>50</v>
      </c>
      <c r="K173" s="317"/>
    </row>
    <row r="174" spans="2:11" ht="15" customHeight="1">
      <c r="B174" s="296"/>
      <c r="C174" s="276" t="s">
        <v>1777</v>
      </c>
      <c r="D174" s="276"/>
      <c r="E174" s="276"/>
      <c r="F174" s="295" t="s">
        <v>1758</v>
      </c>
      <c r="G174" s="276"/>
      <c r="H174" s="276" t="s">
        <v>1818</v>
      </c>
      <c r="I174" s="276" t="s">
        <v>1754</v>
      </c>
      <c r="J174" s="276">
        <v>50</v>
      </c>
      <c r="K174" s="317"/>
    </row>
    <row r="175" spans="2:11" ht="15" customHeight="1">
      <c r="B175" s="296"/>
      <c r="C175" s="276" t="s">
        <v>132</v>
      </c>
      <c r="D175" s="276"/>
      <c r="E175" s="276"/>
      <c r="F175" s="295" t="s">
        <v>1752</v>
      </c>
      <c r="G175" s="276"/>
      <c r="H175" s="276" t="s">
        <v>1819</v>
      </c>
      <c r="I175" s="276" t="s">
        <v>1820</v>
      </c>
      <c r="J175" s="276"/>
      <c r="K175" s="317"/>
    </row>
    <row r="176" spans="2:11" ht="15" customHeight="1">
      <c r="B176" s="296"/>
      <c r="C176" s="276" t="s">
        <v>55</v>
      </c>
      <c r="D176" s="276"/>
      <c r="E176" s="276"/>
      <c r="F176" s="295" t="s">
        <v>1752</v>
      </c>
      <c r="G176" s="276"/>
      <c r="H176" s="276" t="s">
        <v>1821</v>
      </c>
      <c r="I176" s="276" t="s">
        <v>1822</v>
      </c>
      <c r="J176" s="276">
        <v>1</v>
      </c>
      <c r="K176" s="317"/>
    </row>
    <row r="177" spans="2:11" ht="15" customHeight="1">
      <c r="B177" s="296"/>
      <c r="C177" s="276" t="s">
        <v>51</v>
      </c>
      <c r="D177" s="276"/>
      <c r="E177" s="276"/>
      <c r="F177" s="295" t="s">
        <v>1752</v>
      </c>
      <c r="G177" s="276"/>
      <c r="H177" s="276" t="s">
        <v>1823</v>
      </c>
      <c r="I177" s="276" t="s">
        <v>1754</v>
      </c>
      <c r="J177" s="276">
        <v>20</v>
      </c>
      <c r="K177" s="317"/>
    </row>
    <row r="178" spans="2:11" ht="15" customHeight="1">
      <c r="B178" s="296"/>
      <c r="C178" s="276" t="s">
        <v>133</v>
      </c>
      <c r="D178" s="276"/>
      <c r="E178" s="276"/>
      <c r="F178" s="295" t="s">
        <v>1752</v>
      </c>
      <c r="G178" s="276"/>
      <c r="H178" s="276" t="s">
        <v>1824</v>
      </c>
      <c r="I178" s="276" t="s">
        <v>1754</v>
      </c>
      <c r="J178" s="276">
        <v>255</v>
      </c>
      <c r="K178" s="317"/>
    </row>
    <row r="179" spans="2:11" ht="15" customHeight="1">
      <c r="B179" s="296"/>
      <c r="C179" s="276" t="s">
        <v>134</v>
      </c>
      <c r="D179" s="276"/>
      <c r="E179" s="276"/>
      <c r="F179" s="295" t="s">
        <v>1752</v>
      </c>
      <c r="G179" s="276"/>
      <c r="H179" s="276" t="s">
        <v>1717</v>
      </c>
      <c r="I179" s="276" t="s">
        <v>1754</v>
      </c>
      <c r="J179" s="276">
        <v>10</v>
      </c>
      <c r="K179" s="317"/>
    </row>
    <row r="180" spans="2:11" ht="15" customHeight="1">
      <c r="B180" s="296"/>
      <c r="C180" s="276" t="s">
        <v>135</v>
      </c>
      <c r="D180" s="276"/>
      <c r="E180" s="276"/>
      <c r="F180" s="295" t="s">
        <v>1752</v>
      </c>
      <c r="G180" s="276"/>
      <c r="H180" s="276" t="s">
        <v>1825</v>
      </c>
      <c r="I180" s="276" t="s">
        <v>1786</v>
      </c>
      <c r="J180" s="276"/>
      <c r="K180" s="317"/>
    </row>
    <row r="181" spans="2:11" ht="15" customHeight="1">
      <c r="B181" s="296"/>
      <c r="C181" s="276" t="s">
        <v>1826</v>
      </c>
      <c r="D181" s="276"/>
      <c r="E181" s="276"/>
      <c r="F181" s="295" t="s">
        <v>1752</v>
      </c>
      <c r="G181" s="276"/>
      <c r="H181" s="276" t="s">
        <v>1827</v>
      </c>
      <c r="I181" s="276" t="s">
        <v>1786</v>
      </c>
      <c r="J181" s="276"/>
      <c r="K181" s="317"/>
    </row>
    <row r="182" spans="2:11" ht="15" customHeight="1">
      <c r="B182" s="296"/>
      <c r="C182" s="276" t="s">
        <v>1815</v>
      </c>
      <c r="D182" s="276"/>
      <c r="E182" s="276"/>
      <c r="F182" s="295" t="s">
        <v>1752</v>
      </c>
      <c r="G182" s="276"/>
      <c r="H182" s="276" t="s">
        <v>1828</v>
      </c>
      <c r="I182" s="276" t="s">
        <v>1786</v>
      </c>
      <c r="J182" s="276"/>
      <c r="K182" s="317"/>
    </row>
    <row r="183" spans="2:11" ht="15" customHeight="1">
      <c r="B183" s="296"/>
      <c r="C183" s="276" t="s">
        <v>137</v>
      </c>
      <c r="D183" s="276"/>
      <c r="E183" s="276"/>
      <c r="F183" s="295" t="s">
        <v>1758</v>
      </c>
      <c r="G183" s="276"/>
      <c r="H183" s="276" t="s">
        <v>1829</v>
      </c>
      <c r="I183" s="276" t="s">
        <v>1754</v>
      </c>
      <c r="J183" s="276">
        <v>50</v>
      </c>
      <c r="K183" s="317"/>
    </row>
    <row r="184" spans="2:11" ht="15" customHeight="1">
      <c r="B184" s="296"/>
      <c r="C184" s="276" t="s">
        <v>1830</v>
      </c>
      <c r="D184" s="276"/>
      <c r="E184" s="276"/>
      <c r="F184" s="295" t="s">
        <v>1758</v>
      </c>
      <c r="G184" s="276"/>
      <c r="H184" s="276" t="s">
        <v>1831</v>
      </c>
      <c r="I184" s="276" t="s">
        <v>1832</v>
      </c>
      <c r="J184" s="276"/>
      <c r="K184" s="317"/>
    </row>
    <row r="185" spans="2:11" ht="15" customHeight="1">
      <c r="B185" s="296"/>
      <c r="C185" s="276" t="s">
        <v>1833</v>
      </c>
      <c r="D185" s="276"/>
      <c r="E185" s="276"/>
      <c r="F185" s="295" t="s">
        <v>1758</v>
      </c>
      <c r="G185" s="276"/>
      <c r="H185" s="276" t="s">
        <v>1834</v>
      </c>
      <c r="I185" s="276" t="s">
        <v>1832</v>
      </c>
      <c r="J185" s="276"/>
      <c r="K185" s="317"/>
    </row>
    <row r="186" spans="2:11" ht="15" customHeight="1">
      <c r="B186" s="296"/>
      <c r="C186" s="276" t="s">
        <v>1835</v>
      </c>
      <c r="D186" s="276"/>
      <c r="E186" s="276"/>
      <c r="F186" s="295" t="s">
        <v>1758</v>
      </c>
      <c r="G186" s="276"/>
      <c r="H186" s="276" t="s">
        <v>1836</v>
      </c>
      <c r="I186" s="276" t="s">
        <v>1832</v>
      </c>
      <c r="J186" s="276"/>
      <c r="K186" s="317"/>
    </row>
    <row r="187" spans="2:11" ht="15" customHeight="1">
      <c r="B187" s="296"/>
      <c r="C187" s="329" t="s">
        <v>1837</v>
      </c>
      <c r="D187" s="276"/>
      <c r="E187" s="276"/>
      <c r="F187" s="295" t="s">
        <v>1758</v>
      </c>
      <c r="G187" s="276"/>
      <c r="H187" s="276" t="s">
        <v>1838</v>
      </c>
      <c r="I187" s="276" t="s">
        <v>1839</v>
      </c>
      <c r="J187" s="330" t="s">
        <v>1840</v>
      </c>
      <c r="K187" s="317"/>
    </row>
    <row r="188" spans="2:11" ht="15" customHeight="1">
      <c r="B188" s="296"/>
      <c r="C188" s="281" t="s">
        <v>40</v>
      </c>
      <c r="D188" s="276"/>
      <c r="E188" s="276"/>
      <c r="F188" s="295" t="s">
        <v>1752</v>
      </c>
      <c r="G188" s="276"/>
      <c r="H188" s="272" t="s">
        <v>1841</v>
      </c>
      <c r="I188" s="276" t="s">
        <v>1842</v>
      </c>
      <c r="J188" s="276"/>
      <c r="K188" s="317"/>
    </row>
    <row r="189" spans="2:11" ht="15" customHeight="1">
      <c r="B189" s="296"/>
      <c r="C189" s="281" t="s">
        <v>1843</v>
      </c>
      <c r="D189" s="276"/>
      <c r="E189" s="276"/>
      <c r="F189" s="295" t="s">
        <v>1752</v>
      </c>
      <c r="G189" s="276"/>
      <c r="H189" s="276" t="s">
        <v>1844</v>
      </c>
      <c r="I189" s="276" t="s">
        <v>1786</v>
      </c>
      <c r="J189" s="276"/>
      <c r="K189" s="317"/>
    </row>
    <row r="190" spans="2:11" ht="15" customHeight="1">
      <c r="B190" s="296"/>
      <c r="C190" s="281" t="s">
        <v>1845</v>
      </c>
      <c r="D190" s="276"/>
      <c r="E190" s="276"/>
      <c r="F190" s="295" t="s">
        <v>1752</v>
      </c>
      <c r="G190" s="276"/>
      <c r="H190" s="276" t="s">
        <v>1846</v>
      </c>
      <c r="I190" s="276" t="s">
        <v>1786</v>
      </c>
      <c r="J190" s="276"/>
      <c r="K190" s="317"/>
    </row>
    <row r="191" spans="2:11" ht="15" customHeight="1">
      <c r="B191" s="296"/>
      <c r="C191" s="281" t="s">
        <v>1847</v>
      </c>
      <c r="D191" s="276"/>
      <c r="E191" s="276"/>
      <c r="F191" s="295" t="s">
        <v>1758</v>
      </c>
      <c r="G191" s="276"/>
      <c r="H191" s="276" t="s">
        <v>1848</v>
      </c>
      <c r="I191" s="276" t="s">
        <v>1786</v>
      </c>
      <c r="J191" s="276"/>
      <c r="K191" s="317"/>
    </row>
    <row r="192" spans="2:11" ht="15" customHeight="1">
      <c r="B192" s="323"/>
      <c r="C192" s="331"/>
      <c r="D192" s="305"/>
      <c r="E192" s="305"/>
      <c r="F192" s="305"/>
      <c r="G192" s="305"/>
      <c r="H192" s="305"/>
      <c r="I192" s="305"/>
      <c r="J192" s="305"/>
      <c r="K192" s="324"/>
    </row>
    <row r="193" spans="2:11" ht="18.75" customHeight="1">
      <c r="B193" s="272"/>
      <c r="C193" s="276"/>
      <c r="D193" s="276"/>
      <c r="E193" s="276"/>
      <c r="F193" s="295"/>
      <c r="G193" s="276"/>
      <c r="H193" s="276"/>
      <c r="I193" s="276"/>
      <c r="J193" s="276"/>
      <c r="K193" s="272"/>
    </row>
    <row r="194" spans="2:11" ht="18.75" customHeight="1">
      <c r="B194" s="272"/>
      <c r="C194" s="276"/>
      <c r="D194" s="276"/>
      <c r="E194" s="276"/>
      <c r="F194" s="295"/>
      <c r="G194" s="276"/>
      <c r="H194" s="276"/>
      <c r="I194" s="276"/>
      <c r="J194" s="276"/>
      <c r="K194" s="272"/>
    </row>
    <row r="195" spans="2:11" ht="18.75" customHeight="1">
      <c r="B195" s="282"/>
      <c r="C195" s="282"/>
      <c r="D195" s="282"/>
      <c r="E195" s="282"/>
      <c r="F195" s="282"/>
      <c r="G195" s="282"/>
      <c r="H195" s="282"/>
      <c r="I195" s="282"/>
      <c r="J195" s="282"/>
      <c r="K195" s="282"/>
    </row>
    <row r="196" spans="2:11">
      <c r="B196" s="264"/>
      <c r="C196" s="265"/>
      <c r="D196" s="265"/>
      <c r="E196" s="265"/>
      <c r="F196" s="265"/>
      <c r="G196" s="265"/>
      <c r="H196" s="265"/>
      <c r="I196" s="265"/>
      <c r="J196" s="265"/>
      <c r="K196" s="266"/>
    </row>
    <row r="197" spans="2:11" ht="21">
      <c r="B197" s="267"/>
      <c r="C197" s="390" t="s">
        <v>1849</v>
      </c>
      <c r="D197" s="390"/>
      <c r="E197" s="390"/>
      <c r="F197" s="390"/>
      <c r="G197" s="390"/>
      <c r="H197" s="390"/>
      <c r="I197" s="390"/>
      <c r="J197" s="390"/>
      <c r="K197" s="268"/>
    </row>
    <row r="198" spans="2:11" ht="25.5" customHeight="1">
      <c r="B198" s="267"/>
      <c r="C198" s="332" t="s">
        <v>1850</v>
      </c>
      <c r="D198" s="332"/>
      <c r="E198" s="332"/>
      <c r="F198" s="332" t="s">
        <v>1851</v>
      </c>
      <c r="G198" s="333"/>
      <c r="H198" s="389" t="s">
        <v>1852</v>
      </c>
      <c r="I198" s="389"/>
      <c r="J198" s="389"/>
      <c r="K198" s="268"/>
    </row>
    <row r="199" spans="2:11" ht="5.25" customHeight="1">
      <c r="B199" s="296"/>
      <c r="C199" s="293"/>
      <c r="D199" s="293"/>
      <c r="E199" s="293"/>
      <c r="F199" s="293"/>
      <c r="G199" s="276"/>
      <c r="H199" s="293"/>
      <c r="I199" s="293"/>
      <c r="J199" s="293"/>
      <c r="K199" s="317"/>
    </row>
    <row r="200" spans="2:11" ht="15" customHeight="1">
      <c r="B200" s="296"/>
      <c r="C200" s="276" t="s">
        <v>1842</v>
      </c>
      <c r="D200" s="276"/>
      <c r="E200" s="276"/>
      <c r="F200" s="295" t="s">
        <v>41</v>
      </c>
      <c r="G200" s="276"/>
      <c r="H200" s="387" t="s">
        <v>1853</v>
      </c>
      <c r="I200" s="387"/>
      <c r="J200" s="387"/>
      <c r="K200" s="317"/>
    </row>
    <row r="201" spans="2:11" ht="15" customHeight="1">
      <c r="B201" s="296"/>
      <c r="C201" s="302"/>
      <c r="D201" s="276"/>
      <c r="E201" s="276"/>
      <c r="F201" s="295" t="s">
        <v>42</v>
      </c>
      <c r="G201" s="276"/>
      <c r="H201" s="387" t="s">
        <v>1854</v>
      </c>
      <c r="I201" s="387"/>
      <c r="J201" s="387"/>
      <c r="K201" s="317"/>
    </row>
    <row r="202" spans="2:11" ht="15" customHeight="1">
      <c r="B202" s="296"/>
      <c r="C202" s="302"/>
      <c r="D202" s="276"/>
      <c r="E202" s="276"/>
      <c r="F202" s="295" t="s">
        <v>45</v>
      </c>
      <c r="G202" s="276"/>
      <c r="H202" s="387" t="s">
        <v>1855</v>
      </c>
      <c r="I202" s="387"/>
      <c r="J202" s="387"/>
      <c r="K202" s="317"/>
    </row>
    <row r="203" spans="2:11" ht="15" customHeight="1">
      <c r="B203" s="296"/>
      <c r="C203" s="276"/>
      <c r="D203" s="276"/>
      <c r="E203" s="276"/>
      <c r="F203" s="295" t="s">
        <v>43</v>
      </c>
      <c r="G203" s="276"/>
      <c r="H203" s="387" t="s">
        <v>1856</v>
      </c>
      <c r="I203" s="387"/>
      <c r="J203" s="387"/>
      <c r="K203" s="317"/>
    </row>
    <row r="204" spans="2:11" ht="15" customHeight="1">
      <c r="B204" s="296"/>
      <c r="C204" s="276"/>
      <c r="D204" s="276"/>
      <c r="E204" s="276"/>
      <c r="F204" s="295" t="s">
        <v>44</v>
      </c>
      <c r="G204" s="276"/>
      <c r="H204" s="387" t="s">
        <v>1857</v>
      </c>
      <c r="I204" s="387"/>
      <c r="J204" s="387"/>
      <c r="K204" s="317"/>
    </row>
    <row r="205" spans="2:11" ht="15" customHeight="1">
      <c r="B205" s="296"/>
      <c r="C205" s="276"/>
      <c r="D205" s="276"/>
      <c r="E205" s="276"/>
      <c r="F205" s="295"/>
      <c r="G205" s="276"/>
      <c r="H205" s="276"/>
      <c r="I205" s="276"/>
      <c r="J205" s="276"/>
      <c r="K205" s="317"/>
    </row>
    <row r="206" spans="2:11" ht="15" customHeight="1">
      <c r="B206" s="296"/>
      <c r="C206" s="276" t="s">
        <v>1798</v>
      </c>
      <c r="D206" s="276"/>
      <c r="E206" s="276"/>
      <c r="F206" s="295" t="s">
        <v>77</v>
      </c>
      <c r="G206" s="276"/>
      <c r="H206" s="387" t="s">
        <v>1858</v>
      </c>
      <c r="I206" s="387"/>
      <c r="J206" s="387"/>
      <c r="K206" s="317"/>
    </row>
    <row r="207" spans="2:11" ht="15" customHeight="1">
      <c r="B207" s="296"/>
      <c r="C207" s="302"/>
      <c r="D207" s="276"/>
      <c r="E207" s="276"/>
      <c r="F207" s="295" t="s">
        <v>1695</v>
      </c>
      <c r="G207" s="276"/>
      <c r="H207" s="387" t="s">
        <v>1696</v>
      </c>
      <c r="I207" s="387"/>
      <c r="J207" s="387"/>
      <c r="K207" s="317"/>
    </row>
    <row r="208" spans="2:11" ht="15" customHeight="1">
      <c r="B208" s="296"/>
      <c r="C208" s="276"/>
      <c r="D208" s="276"/>
      <c r="E208" s="276"/>
      <c r="F208" s="295" t="s">
        <v>1693</v>
      </c>
      <c r="G208" s="276"/>
      <c r="H208" s="387" t="s">
        <v>1859</v>
      </c>
      <c r="I208" s="387"/>
      <c r="J208" s="387"/>
      <c r="K208" s="317"/>
    </row>
    <row r="209" spans="2:11" ht="15" customHeight="1">
      <c r="B209" s="334"/>
      <c r="C209" s="302"/>
      <c r="D209" s="302"/>
      <c r="E209" s="302"/>
      <c r="F209" s="295" t="s">
        <v>1697</v>
      </c>
      <c r="G209" s="281"/>
      <c r="H209" s="388" t="s">
        <v>1698</v>
      </c>
      <c r="I209" s="388"/>
      <c r="J209" s="388"/>
      <c r="K209" s="335"/>
    </row>
    <row r="210" spans="2:11" ht="15" customHeight="1">
      <c r="B210" s="334"/>
      <c r="C210" s="302"/>
      <c r="D210" s="302"/>
      <c r="E210" s="302"/>
      <c r="F210" s="295" t="s">
        <v>1699</v>
      </c>
      <c r="G210" s="281"/>
      <c r="H210" s="388" t="s">
        <v>1860</v>
      </c>
      <c r="I210" s="388"/>
      <c r="J210" s="388"/>
      <c r="K210" s="335"/>
    </row>
    <row r="211" spans="2:11" ht="15" customHeight="1">
      <c r="B211" s="334"/>
      <c r="C211" s="302"/>
      <c r="D211" s="302"/>
      <c r="E211" s="302"/>
      <c r="F211" s="336"/>
      <c r="G211" s="281"/>
      <c r="H211" s="337"/>
      <c r="I211" s="337"/>
      <c r="J211" s="337"/>
      <c r="K211" s="335"/>
    </row>
    <row r="212" spans="2:11" ht="15" customHeight="1">
      <c r="B212" s="334"/>
      <c r="C212" s="276" t="s">
        <v>1822</v>
      </c>
      <c r="D212" s="302"/>
      <c r="E212" s="302"/>
      <c r="F212" s="295">
        <v>1</v>
      </c>
      <c r="G212" s="281"/>
      <c r="H212" s="388" t="s">
        <v>1861</v>
      </c>
      <c r="I212" s="388"/>
      <c r="J212" s="388"/>
      <c r="K212" s="335"/>
    </row>
    <row r="213" spans="2:11" ht="15" customHeight="1">
      <c r="B213" s="334"/>
      <c r="C213" s="302"/>
      <c r="D213" s="302"/>
      <c r="E213" s="302"/>
      <c r="F213" s="295">
        <v>2</v>
      </c>
      <c r="G213" s="281"/>
      <c r="H213" s="388" t="s">
        <v>1862</v>
      </c>
      <c r="I213" s="388"/>
      <c r="J213" s="388"/>
      <c r="K213" s="335"/>
    </row>
    <row r="214" spans="2:11" ht="15" customHeight="1">
      <c r="B214" s="334"/>
      <c r="C214" s="302"/>
      <c r="D214" s="302"/>
      <c r="E214" s="302"/>
      <c r="F214" s="295">
        <v>3</v>
      </c>
      <c r="G214" s="281"/>
      <c r="H214" s="388" t="s">
        <v>1863</v>
      </c>
      <c r="I214" s="388"/>
      <c r="J214" s="388"/>
      <c r="K214" s="335"/>
    </row>
    <row r="215" spans="2:11" ht="15" customHeight="1">
      <c r="B215" s="334"/>
      <c r="C215" s="302"/>
      <c r="D215" s="302"/>
      <c r="E215" s="302"/>
      <c r="F215" s="295">
        <v>4</v>
      </c>
      <c r="G215" s="281"/>
      <c r="H215" s="388" t="s">
        <v>1864</v>
      </c>
      <c r="I215" s="388"/>
      <c r="J215" s="388"/>
      <c r="K215" s="335"/>
    </row>
    <row r="216" spans="2:11" ht="12.75" customHeight="1">
      <c r="B216" s="338"/>
      <c r="C216" s="339"/>
      <c r="D216" s="339"/>
      <c r="E216" s="339"/>
      <c r="F216" s="339"/>
      <c r="G216" s="339"/>
      <c r="H216" s="339"/>
      <c r="I216" s="339"/>
      <c r="J216" s="339"/>
      <c r="K216" s="340"/>
    </row>
  </sheetData>
  <sheetProtection algorithmName="SHA-512" hashValue="9JdYQzO4n+ARG4NOGaKqO1WDdpFMhTnxXFyZQZpP0XIB0R50ehil6Q2McwV4KPatC25/sz+bksk7fThHw1H0UQ==" saltValue="DgedReBb1Xfoy0Bp681+EQ==" spinCount="100000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15</vt:i4>
      </vt:variant>
    </vt:vector>
  </HeadingPairs>
  <TitlesOfParts>
    <vt:vector size="23" baseType="lpstr">
      <vt:lpstr>Rekapitulace stavby</vt:lpstr>
      <vt:lpstr>01 - Byt č. 4 - Zapletalo...</vt:lpstr>
      <vt:lpstr>01a - Plyn a ÚT - byt č. ...</vt:lpstr>
      <vt:lpstr>02 - Byt č. 4 - Sionkova ...</vt:lpstr>
      <vt:lpstr>02a - Plyn a ÚT, byt č.4,...</vt:lpstr>
      <vt:lpstr>03 - Byt č. 2 - Chrustova...</vt:lpstr>
      <vt:lpstr>03a - Plyn, ÚT, byt č. 2,...</vt:lpstr>
      <vt:lpstr>Pokyny pro vyplnění</vt:lpstr>
      <vt:lpstr>'01 - Byt č. 4 - Zapletalo...'!Názvy_tisku</vt:lpstr>
      <vt:lpstr>'01a - Plyn a ÚT - byt č. ...'!Názvy_tisku</vt:lpstr>
      <vt:lpstr>'02 - Byt č. 4 - Sionkova ...'!Názvy_tisku</vt:lpstr>
      <vt:lpstr>'02a - Plyn a ÚT, byt č.4,...'!Názvy_tisku</vt:lpstr>
      <vt:lpstr>'03 - Byt č. 2 - Chrustova...'!Názvy_tisku</vt:lpstr>
      <vt:lpstr>'03a - Plyn, ÚT, byt č. 2,...'!Názvy_tisku</vt:lpstr>
      <vt:lpstr>'Rekapitulace stavby'!Názvy_tisku</vt:lpstr>
      <vt:lpstr>'01 - Byt č. 4 - Zapletalo...'!Oblast_tisku</vt:lpstr>
      <vt:lpstr>'01a - Plyn a ÚT - byt č. ...'!Oblast_tisku</vt:lpstr>
      <vt:lpstr>'02 - Byt č. 4 - Sionkova ...'!Oblast_tisku</vt:lpstr>
      <vt:lpstr>'02a - Plyn a ÚT, byt č.4,...'!Oblast_tisku</vt:lpstr>
      <vt:lpstr>'03 - Byt č. 2 - Chrustova...'!Oblast_tisku</vt:lpstr>
      <vt:lpstr>'03a - Plyn, ÚT, byt č. 2,...'!Oblast_tisku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Burdíková</dc:creator>
  <cp:lastModifiedBy>Jarmila Burdíková</cp:lastModifiedBy>
  <dcterms:created xsi:type="dcterms:W3CDTF">2017-05-17T06:22:02Z</dcterms:created>
  <dcterms:modified xsi:type="dcterms:W3CDTF">2017-05-17T06:22:14Z</dcterms:modified>
</cp:coreProperties>
</file>